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pivotTables/pivotTable1.xml" ContentType="application/vnd.openxmlformats-officedocument.spreadsheetml.pivotTable+xml"/>
  <Override PartName="/xl/drawings/drawing9.xml" ContentType="application/vnd.openxmlformats-officedocument.drawing+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Block Grants\BG Compliance Reports\Compliance Report Templates FY17\"/>
    </mc:Choice>
  </mc:AlternateContent>
  <bookViews>
    <workbookView xWindow="360" yWindow="276" windowWidth="23256" windowHeight="11448"/>
  </bookViews>
  <sheets>
    <sheet name="Instructions" sheetId="28" r:id="rId1"/>
    <sheet name="Set-Up Worksheet" sheetId="1" r:id="rId2"/>
    <sheet name="Attestation" sheetId="29" r:id="rId3"/>
    <sheet name="LME-MCO Staff" sheetId="3" r:id="rId4"/>
    <sheet name="Section I-A" sheetId="2" r:id="rId5"/>
    <sheet name="Section I-B" sheetId="31" r:id="rId6"/>
    <sheet name="Section I-C" sheetId="5" r:id="rId7"/>
    <sheet name="Section I-D" sheetId="6" r:id="rId8"/>
    <sheet name="Section I-E" sheetId="7" r:id="rId9"/>
    <sheet name="Section I-F" sheetId="8" r:id="rId10"/>
    <sheet name="Section I-G" sheetId="30" r:id="rId11"/>
    <sheet name="Section II" sheetId="9" r:id="rId12"/>
    <sheet name="Section III-A" sheetId="11" r:id="rId13"/>
    <sheet name="Section III-B" sheetId="12" r:id="rId14"/>
    <sheet name="Section III-C" sheetId="14" r:id="rId15"/>
    <sheet name="Section III-C-Analysis" sheetId="15" r:id="rId16"/>
    <sheet name="Section IV-A" sheetId="16" r:id="rId17"/>
    <sheet name="Section IV-B" sheetId="17" r:id="rId18"/>
    <sheet name="Sections V-A &amp; V-B" sheetId="18" r:id="rId19"/>
    <sheet name="Section VI-A" sheetId="19" r:id="rId20"/>
    <sheet name="Sections VII-A &amp; VII-B" sheetId="20" r:id="rId21"/>
    <sheet name="Section VIII-A " sheetId="21" r:id="rId22"/>
    <sheet name="Section VIII-B" sheetId="22" r:id="rId23"/>
    <sheet name="Section VIII-C" sheetId="23" r:id="rId24"/>
    <sheet name="Data Validation &amp; Lookup Lists" sheetId="4" r:id="rId25"/>
  </sheets>
  <definedNames>
    <definedName name="___Q4" hidden="1">{#N/A,#N/A,FALSE,"Sheet2";#N/A,#N/A,FALSE,"Outcomes";#N/A,#N/A,FALSE,"Outcomes-AP";#N/A,#N/A,FALSE,"Outcomes-AP2";#N/A,#N/A,FALSE,"Outcomes-AP3";#N/A,#N/A,FALSE,"Outcomes-Inst";#N/A,#N/A,FALSE,"Outcomes-Inst2";#N/A,#N/A,FALSE,"Outcomes-Inst3"}</definedName>
    <definedName name="_xlnm._FilterDatabase" localSheetId="14" hidden="1">'Section III-C'!$A$13:$P$13</definedName>
    <definedName name="_xlnm._FilterDatabase" localSheetId="17" hidden="1">'Section IV-B'!$A$13:$L$13</definedName>
    <definedName name="_Q2" hidden="1">{#N/A,#N/A,FALSE,"Sheet2";#N/A,#N/A,FALSE,"Outcomes";#N/A,#N/A,FALSE,"Outcomes-AP";#N/A,#N/A,FALSE,"Outcomes-AP2";#N/A,#N/A,FALSE,"Outcomes-AP3";#N/A,#N/A,FALSE,"Outcomes-Inst";#N/A,#N/A,FALSE,"Outcomes-Inst2";#N/A,#N/A,FALSE,"Outcomes-Inst3"}</definedName>
    <definedName name="_Q3"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Counties">'Data Validation &amp; Lookup Lists'!$B$67:$B$166</definedName>
    <definedName name="County_Lookup">'Data Validation &amp; Lookup Lists'!$F$28:$AD$34</definedName>
    <definedName name="Holidays">'Data Validation &amp; Lookup Lists'!$C$4:$C$63</definedName>
    <definedName name="LME_MCO">'Data Validation &amp; Lookup Lists'!$F$28:$F$34</definedName>
    <definedName name="NREPP">'Data Validation &amp; Lookup Lists'!$F$41:$F$80</definedName>
    <definedName name="NREPP_Database">'Section III-C'!$A$13:$P$314</definedName>
    <definedName name="_xlnm.Print_Area" localSheetId="2">Attestation!$A$2:$F$26</definedName>
    <definedName name="_xlnm.Print_Area" localSheetId="3">'LME-MCO Staff'!$A$2:$M$52</definedName>
    <definedName name="_xlnm.Print_Area" localSheetId="4">'Section I-A'!$A$2:$J$35</definedName>
    <definedName name="_xlnm.Print_Area" localSheetId="5">'Section I-B'!$A$2:$S$28</definedName>
    <definedName name="_xlnm.Print_Area" localSheetId="6">'Section I-C'!$A$2:$J$29</definedName>
    <definedName name="_xlnm.Print_Area" localSheetId="7">'Section I-D'!$A$2:$H$32</definedName>
    <definedName name="_xlnm.Print_Area" localSheetId="8">'Section I-E'!$A$2:$G$43</definedName>
    <definedName name="_xlnm.Print_Area" localSheetId="9">'Section I-F'!$A$2:$M$21</definedName>
    <definedName name="_xlnm.Print_Area" localSheetId="10">'Section I-G'!$A$2:$G$27</definedName>
    <definedName name="_xlnm.Print_Area" localSheetId="11">'Section II'!$A$2:$F$79</definedName>
    <definedName name="_xlnm.Print_Area" localSheetId="12">'Section III-A'!$A$2:$AG$51</definedName>
    <definedName name="_xlnm.Print_Area" localSheetId="14">'Section III-C'!$A$2:$P$314</definedName>
    <definedName name="_xlnm.Print_Area" localSheetId="15">'Section III-C-Analysis'!$A$2:$Y$48</definedName>
    <definedName name="_xlnm.Print_Area" localSheetId="16">'Section IV-A'!$A$2:$P$36</definedName>
    <definedName name="_xlnm.Print_Area" localSheetId="17">'Section IV-B'!$A$2:$L$313</definedName>
    <definedName name="_xlnm.Print_Area" localSheetId="22">'Section VIII-B'!$A$2:$G$25</definedName>
    <definedName name="_xlnm.Print_Area" localSheetId="23">'Section VIII-C'!$A$2:$G$51</definedName>
    <definedName name="_xlnm.Print_Area" localSheetId="1">'Set-Up Worksheet'!$A$1:$C$22</definedName>
    <definedName name="_xlnm.Print_Titles" localSheetId="3">'LME-MCO Staff'!$2:$4</definedName>
    <definedName name="_xlnm.Print_Titles" localSheetId="8">'Section I-E'!$2:$11</definedName>
    <definedName name="_xlnm.Print_Titles" localSheetId="10">'Section I-G'!$2:$11</definedName>
    <definedName name="_xlnm.Print_Titles" localSheetId="11">'Section II'!$2:$8</definedName>
    <definedName name="_xlnm.Print_Titles" localSheetId="12">'Section III-A'!$A:$A,'Section III-A'!$2:$4</definedName>
    <definedName name="_xlnm.Print_Titles" localSheetId="14">'Section III-C'!$2:$13</definedName>
    <definedName name="_xlnm.Print_Titles" localSheetId="16">'Section IV-A'!$2:$10</definedName>
    <definedName name="_xlnm.Print_Titles" localSheetId="17">'Section IV-B'!$2:$13</definedName>
    <definedName name="_xlnm.Print_Titles" localSheetId="23">'Section VIII-C'!$2:$11</definedName>
    <definedName name="test" hidden="1">{#N/A,#N/A,FALSE,"Sheet2";#N/A,#N/A,FALSE,"Outcomes";#N/A,#N/A,FALSE,"Outcomes-AP";#N/A,#N/A,FALSE,"Outcomes-AP2";#N/A,#N/A,FALSE,"Outcomes-AP3";#N/A,#N/A,FALSE,"Outcomes-Inst";#N/A,#N/A,FALSE,"Outcomes-Inst2";#N/A,#N/A,FALSE,"Outcomes-Inst3"}</definedName>
    <definedName name="test1" hidden="1">{#N/A,#N/A,FALSE,"Sheet2";#N/A,#N/A,FALSE,"Outcomes";#N/A,#N/A,FALSE,"Outcomes-AP";#N/A,#N/A,FALSE,"Outcomes-AP2";#N/A,#N/A,FALSE,"Outcomes-AP3";#N/A,#N/A,FALSE,"Outcomes-Inst";#N/A,#N/A,FALSE,"Outcomes-Inst2";#N/A,#N/A,FALSE,"Outcomes-Inst3"}</definedName>
    <definedName name="test10" hidden="1">{#N/A,#N/A,FALSE,"Sheet2";#N/A,#N/A,FALSE,"Outcomes";#N/A,#N/A,FALSE,"Outcomes-AP";#N/A,#N/A,FALSE,"Outcomes-AP2";#N/A,#N/A,FALSE,"Outcomes-AP3";#N/A,#N/A,FALSE,"Outcomes-Inst";#N/A,#N/A,FALSE,"Outcomes-Inst2";#N/A,#N/A,FALSE,"Outcomes-Inst3"}</definedName>
    <definedName name="test11" hidden="1">{#N/A,#N/A,FALSE,"Sheet2";#N/A,#N/A,FALSE,"Outcomes";#N/A,#N/A,FALSE,"Outcomes-AP";#N/A,#N/A,FALSE,"Outcomes-AP2";#N/A,#N/A,FALSE,"Outcomes-AP3";#N/A,#N/A,FALSE,"Outcomes-Inst";#N/A,#N/A,FALSE,"Outcomes-Inst2";#N/A,#N/A,FALSE,"Outcomes-Inst3"}</definedName>
    <definedName name="test14" hidden="1">{#N/A,#N/A,FALSE,"Sheet2";#N/A,#N/A,FALSE,"Outcomes";#N/A,#N/A,FALSE,"Outcomes-AP";#N/A,#N/A,FALSE,"Outcomes-AP2";#N/A,#N/A,FALSE,"Outcomes-AP3";#N/A,#N/A,FALSE,"Outcomes-Inst";#N/A,#N/A,FALSE,"Outcomes-Inst2";#N/A,#N/A,FALSE,"Outcomes-Inst3"}</definedName>
    <definedName name="test15"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 name="test4" hidden="1">{#N/A,#N/A,FALSE,"Sheet2";#N/A,#N/A,FALSE,"Outcomes";#N/A,#N/A,FALSE,"Outcomes-AP";#N/A,#N/A,FALSE,"Outcomes-AP2";#N/A,#N/A,FALSE,"Outcomes-AP3";#N/A,#N/A,FALSE,"Outcomes-Inst";#N/A,#N/A,FALSE,"Outcomes-Inst2";#N/A,#N/A,FALSE,"Outcomes-Inst3"}</definedName>
    <definedName name="test5" hidden="1">{#N/A,#N/A,FALSE,"Sheet2";#N/A,#N/A,FALSE,"Outcomes";#N/A,#N/A,FALSE,"Outcomes-AP";#N/A,#N/A,FALSE,"Outcomes-AP2";#N/A,#N/A,FALSE,"Outcomes-AP3";#N/A,#N/A,FALSE,"Outcomes-Inst";#N/A,#N/A,FALSE,"Outcomes-Inst2";#N/A,#N/A,FALSE,"Outcomes-Inst3"}</definedName>
    <definedName name="test6" hidden="1">{#N/A,#N/A,FALSE,"Sheet2";#N/A,#N/A,FALSE,"Outcomes";#N/A,#N/A,FALSE,"Outcomes-AP";#N/A,#N/A,FALSE,"Outcomes-AP2";#N/A,#N/A,FALSE,"Outcomes-AP3";#N/A,#N/A,FALSE,"Outcomes-Inst";#N/A,#N/A,FALSE,"Outcomes-Inst2";#N/A,#N/A,FALSE,"Outcomes-Inst3"}</definedName>
    <definedName name="test7" hidden="1">{#N/A,#N/A,FALSE,"Sheet2";#N/A,#N/A,FALSE,"Outcomes";#N/A,#N/A,FALSE,"Outcomes-AP";#N/A,#N/A,FALSE,"Outcomes-AP2";#N/A,#N/A,FALSE,"Outcomes-AP3";#N/A,#N/A,FALSE,"Outcomes-Inst";#N/A,#N/A,FALSE,"Outcomes-Inst2";#N/A,#N/A,FALSE,"Outcomes-Inst3"}</definedName>
    <definedName name="test8" hidden="1">{#N/A,#N/A,FALSE,"Sheet2";#N/A,#N/A,FALSE,"Outcomes";#N/A,#N/A,FALSE,"Outcomes-AP";#N/A,#N/A,FALSE,"Outcomes-AP2";#N/A,#N/A,FALSE,"Outcomes-AP3";#N/A,#N/A,FALSE,"Outcomes-Inst";#N/A,#N/A,FALSE,"Outcomes-Inst2";#N/A,#N/A,FALSE,"Outcomes-Inst3"}</definedName>
    <definedName name="test9" hidden="1">{#N/A,#N/A,FALSE,"Sheet2";#N/A,#N/A,FALSE,"Outcomes";#N/A,#N/A,FALSE,"Outcomes-AP";#N/A,#N/A,FALSE,"Outcomes-AP2";#N/A,#N/A,FALSE,"Outcomes-AP3";#N/A,#N/A,FALSE,"Outcomes-Inst";#N/A,#N/A,FALSE,"Outcomes-Inst2";#N/A,#N/A,FALSE,"Outcomes-Inst3"}</definedName>
  </definedNames>
  <calcPr calcId="152511"/>
  <pivotCaches>
    <pivotCache cacheId="1" r:id="rId26"/>
  </pivotCaches>
</workbook>
</file>

<file path=xl/calcChain.xml><?xml version="1.0" encoding="utf-8"?>
<calcChain xmlns="http://schemas.openxmlformats.org/spreadsheetml/2006/main">
  <c r="G23" i="30" l="1"/>
  <c r="F23" i="30"/>
  <c r="E23" i="30"/>
  <c r="D23" i="30"/>
  <c r="C23" i="30"/>
  <c r="B23" i="30"/>
  <c r="G22" i="30"/>
  <c r="F22" i="30"/>
  <c r="E22" i="30"/>
  <c r="D22" i="30"/>
  <c r="C22" i="30"/>
  <c r="G21" i="30"/>
  <c r="F21" i="30"/>
  <c r="E21" i="30"/>
  <c r="C21" i="30"/>
  <c r="B21" i="30"/>
  <c r="E20" i="30"/>
  <c r="F20" i="30"/>
  <c r="G20" i="30"/>
  <c r="C20" i="30"/>
  <c r="Q19" i="31" l="1"/>
  <c r="P19" i="31"/>
  <c r="O19" i="31"/>
  <c r="Q18" i="31"/>
  <c r="P18" i="31"/>
  <c r="O18" i="31"/>
  <c r="Q17" i="31"/>
  <c r="P17" i="31"/>
  <c r="O17" i="31"/>
  <c r="Q16" i="31"/>
  <c r="Q20" i="31" s="1"/>
  <c r="P16" i="31"/>
  <c r="O16" i="31"/>
  <c r="K20" i="31"/>
  <c r="J20" i="31"/>
  <c r="I20" i="31"/>
  <c r="E20" i="31"/>
  <c r="D20" i="31"/>
  <c r="C20" i="31"/>
  <c r="L20" i="31"/>
  <c r="H20" i="31"/>
  <c r="H21" i="31" s="1"/>
  <c r="F20" i="31"/>
  <c r="B20" i="31"/>
  <c r="R19" i="31"/>
  <c r="N19" i="31"/>
  <c r="M19" i="31"/>
  <c r="G19" i="31"/>
  <c r="S19" i="31" s="1"/>
  <c r="R18" i="31"/>
  <c r="N18" i="31"/>
  <c r="M18" i="31"/>
  <c r="G18" i="31"/>
  <c r="S18" i="31" s="1"/>
  <c r="R17" i="31"/>
  <c r="N17" i="31"/>
  <c r="M17" i="31"/>
  <c r="G17" i="31"/>
  <c r="S17" i="31" s="1"/>
  <c r="R16" i="31"/>
  <c r="N16" i="31"/>
  <c r="M16" i="31"/>
  <c r="M20" i="31" s="1"/>
  <c r="G16" i="31"/>
  <c r="N14" i="31"/>
  <c r="H14" i="31"/>
  <c r="B14" i="31"/>
  <c r="A3" i="31"/>
  <c r="A2" i="31"/>
  <c r="O20" i="31" l="1"/>
  <c r="P20" i="31"/>
  <c r="G20" i="31"/>
  <c r="N20" i="31"/>
  <c r="R20" i="31"/>
  <c r="S16" i="31"/>
  <c r="S20" i="31" s="1"/>
  <c r="G17" i="30"/>
  <c r="F17" i="30"/>
  <c r="E17" i="30"/>
  <c r="D17" i="30"/>
  <c r="C17" i="30"/>
  <c r="B17" i="30"/>
  <c r="B26" i="30" s="1"/>
  <c r="F10" i="30"/>
  <c r="D10" i="30"/>
  <c r="B10" i="30"/>
  <c r="A3" i="30"/>
  <c r="A2" i="30"/>
  <c r="D26" i="30" l="1"/>
  <c r="F26" i="30"/>
  <c r="AE33" i="4"/>
  <c r="AE34" i="4"/>
  <c r="AE32" i="4"/>
  <c r="AE31" i="4"/>
  <c r="AE30" i="4"/>
  <c r="AE29" i="4"/>
  <c r="AE28" i="4"/>
  <c r="AE9" i="11" l="1"/>
  <c r="A3" i="29" l="1"/>
  <c r="A2" i="29"/>
  <c r="A1" i="16" l="1"/>
  <c r="C12" i="14" l="1"/>
  <c r="B12" i="14"/>
  <c r="A12" i="14"/>
  <c r="H28" i="6"/>
  <c r="H27" i="6"/>
  <c r="G27" i="6"/>
  <c r="G26" i="6"/>
  <c r="P314" i="14"/>
  <c r="O314" i="14"/>
  <c r="P313" i="14"/>
  <c r="O313" i="14"/>
  <c r="P312" i="14"/>
  <c r="O312" i="14"/>
  <c r="P311" i="14"/>
  <c r="O311" i="14"/>
  <c r="P310" i="14"/>
  <c r="O310" i="14"/>
  <c r="P309" i="14"/>
  <c r="O309" i="14"/>
  <c r="P308" i="14"/>
  <c r="O308" i="14"/>
  <c r="P307" i="14"/>
  <c r="O307" i="14"/>
  <c r="P306" i="14"/>
  <c r="O306" i="14"/>
  <c r="P305" i="14"/>
  <c r="O305" i="14"/>
  <c r="P304" i="14"/>
  <c r="O304" i="14"/>
  <c r="P303" i="14"/>
  <c r="O303" i="14"/>
  <c r="P302" i="14"/>
  <c r="O302" i="14"/>
  <c r="P301" i="14"/>
  <c r="O301" i="14"/>
  <c r="P300" i="14"/>
  <c r="O300" i="14"/>
  <c r="P299" i="14"/>
  <c r="O299" i="14"/>
  <c r="P298" i="14"/>
  <c r="O298" i="14"/>
  <c r="P297" i="14"/>
  <c r="O297" i="14"/>
  <c r="P296" i="14"/>
  <c r="O296" i="14"/>
  <c r="P295" i="14"/>
  <c r="O295" i="14"/>
  <c r="P294" i="14"/>
  <c r="O294" i="14"/>
  <c r="P293" i="14"/>
  <c r="O293" i="14"/>
  <c r="P292" i="14"/>
  <c r="O292" i="14"/>
  <c r="P291" i="14"/>
  <c r="O291" i="14"/>
  <c r="P290" i="14"/>
  <c r="O290" i="14"/>
  <c r="P289" i="14"/>
  <c r="O289" i="14"/>
  <c r="P288" i="14"/>
  <c r="O288" i="14"/>
  <c r="P287" i="14"/>
  <c r="O287" i="14"/>
  <c r="P286" i="14"/>
  <c r="O286" i="14"/>
  <c r="P285" i="14"/>
  <c r="O285" i="14"/>
  <c r="P284" i="14"/>
  <c r="O284" i="14"/>
  <c r="P283" i="14"/>
  <c r="O283" i="14"/>
  <c r="P282" i="14"/>
  <c r="O282" i="14"/>
  <c r="P281" i="14"/>
  <c r="O281" i="14"/>
  <c r="P280" i="14"/>
  <c r="O280" i="14"/>
  <c r="P279" i="14"/>
  <c r="O279" i="14"/>
  <c r="P278" i="14"/>
  <c r="O278" i="14"/>
  <c r="P277" i="14"/>
  <c r="O277" i="14"/>
  <c r="P276" i="14"/>
  <c r="O276" i="14"/>
  <c r="P275" i="14"/>
  <c r="O275" i="14"/>
  <c r="P274" i="14"/>
  <c r="O274" i="14"/>
  <c r="P273" i="14"/>
  <c r="O273" i="14"/>
  <c r="P272" i="14"/>
  <c r="O272" i="14"/>
  <c r="P271" i="14"/>
  <c r="O271" i="14"/>
  <c r="P270" i="14"/>
  <c r="O270" i="14"/>
  <c r="P269" i="14"/>
  <c r="O269" i="14"/>
  <c r="P268" i="14"/>
  <c r="O268" i="14"/>
  <c r="P267" i="14"/>
  <c r="O267" i="14"/>
  <c r="P266" i="14"/>
  <c r="O266" i="14"/>
  <c r="P265" i="14"/>
  <c r="O265" i="14"/>
  <c r="P264" i="14"/>
  <c r="O264" i="14"/>
  <c r="P263" i="14"/>
  <c r="O263" i="14"/>
  <c r="P262" i="14"/>
  <c r="O262" i="14"/>
  <c r="P261" i="14"/>
  <c r="O261" i="14"/>
  <c r="P260" i="14"/>
  <c r="O260" i="14"/>
  <c r="P259" i="14"/>
  <c r="O259" i="14"/>
  <c r="P258" i="14"/>
  <c r="O258" i="14"/>
  <c r="P257" i="14"/>
  <c r="O257" i="14"/>
  <c r="P256" i="14"/>
  <c r="O256" i="14"/>
  <c r="P255" i="14"/>
  <c r="O255" i="14"/>
  <c r="P254" i="14"/>
  <c r="O254" i="14"/>
  <c r="P253" i="14"/>
  <c r="O253" i="14"/>
  <c r="P252" i="14"/>
  <c r="O252" i="14"/>
  <c r="P251" i="14"/>
  <c r="O251" i="14"/>
  <c r="P250" i="14"/>
  <c r="O250" i="14"/>
  <c r="P249" i="14"/>
  <c r="O249" i="14"/>
  <c r="P248" i="14"/>
  <c r="O248" i="14"/>
  <c r="P247" i="14"/>
  <c r="O247" i="14"/>
  <c r="P246" i="14"/>
  <c r="O246" i="14"/>
  <c r="P245" i="14"/>
  <c r="O245" i="14"/>
  <c r="P244" i="14"/>
  <c r="O244" i="14"/>
  <c r="P243" i="14"/>
  <c r="O243" i="14"/>
  <c r="P242" i="14"/>
  <c r="O242" i="14"/>
  <c r="P241" i="14"/>
  <c r="O241" i="14"/>
  <c r="P240" i="14"/>
  <c r="O240" i="14"/>
  <c r="P239" i="14"/>
  <c r="O239" i="14"/>
  <c r="P238" i="14"/>
  <c r="O238" i="14"/>
  <c r="P237" i="14"/>
  <c r="O237" i="14"/>
  <c r="P236" i="14"/>
  <c r="O236" i="14"/>
  <c r="P235" i="14"/>
  <c r="O235" i="14"/>
  <c r="P234" i="14"/>
  <c r="O234" i="14"/>
  <c r="P233" i="14"/>
  <c r="O233" i="14"/>
  <c r="P232" i="14"/>
  <c r="O232" i="14"/>
  <c r="P231" i="14"/>
  <c r="O231" i="14"/>
  <c r="P230" i="14"/>
  <c r="O230" i="14"/>
  <c r="P229" i="14"/>
  <c r="O229" i="14"/>
  <c r="P228" i="14"/>
  <c r="O228" i="14"/>
  <c r="P227" i="14"/>
  <c r="O227" i="14"/>
  <c r="P226" i="14"/>
  <c r="O226" i="14"/>
  <c r="P225" i="14"/>
  <c r="O225" i="14"/>
  <c r="P224" i="14"/>
  <c r="O224" i="14"/>
  <c r="P223" i="14"/>
  <c r="O223" i="14"/>
  <c r="P222" i="14"/>
  <c r="O222" i="14"/>
  <c r="P221" i="14"/>
  <c r="O221" i="14"/>
  <c r="P220" i="14"/>
  <c r="O220" i="14"/>
  <c r="P219" i="14"/>
  <c r="O219" i="14"/>
  <c r="P218" i="14"/>
  <c r="O218" i="14"/>
  <c r="P217" i="14"/>
  <c r="O217" i="14"/>
  <c r="P216" i="14"/>
  <c r="O216" i="14"/>
  <c r="P215" i="14"/>
  <c r="O215" i="14"/>
  <c r="P214" i="14"/>
  <c r="O214" i="14"/>
  <c r="P213" i="14"/>
  <c r="O213" i="14"/>
  <c r="P212" i="14"/>
  <c r="O212" i="14"/>
  <c r="P211" i="14"/>
  <c r="O211" i="14"/>
  <c r="P210" i="14"/>
  <c r="O210" i="14"/>
  <c r="P209" i="14"/>
  <c r="O209" i="14"/>
  <c r="P208" i="14"/>
  <c r="O208" i="14"/>
  <c r="P207" i="14"/>
  <c r="O207" i="14"/>
  <c r="P206" i="14"/>
  <c r="O206" i="14"/>
  <c r="P205" i="14"/>
  <c r="O205" i="14"/>
  <c r="P204" i="14"/>
  <c r="O204" i="14"/>
  <c r="P203" i="14"/>
  <c r="O203" i="14"/>
  <c r="P202" i="14"/>
  <c r="O202" i="14"/>
  <c r="P201" i="14"/>
  <c r="O201" i="14"/>
  <c r="P200" i="14"/>
  <c r="O200" i="14"/>
  <c r="P199" i="14"/>
  <c r="O199" i="14"/>
  <c r="P198" i="14"/>
  <c r="O198" i="14"/>
  <c r="P197" i="14"/>
  <c r="O197" i="14"/>
  <c r="P196" i="14"/>
  <c r="O196" i="14"/>
  <c r="P195" i="14"/>
  <c r="O195" i="14"/>
  <c r="P194" i="14"/>
  <c r="O194" i="14"/>
  <c r="P193" i="14"/>
  <c r="O193" i="14"/>
  <c r="P192" i="14"/>
  <c r="O192" i="14"/>
  <c r="P191" i="14"/>
  <c r="O191" i="14"/>
  <c r="P190" i="14"/>
  <c r="O190" i="14"/>
  <c r="P189" i="14"/>
  <c r="O189" i="14"/>
  <c r="P188" i="14"/>
  <c r="O188" i="14"/>
  <c r="P187" i="14"/>
  <c r="O187" i="14"/>
  <c r="P186" i="14"/>
  <c r="O186" i="14"/>
  <c r="P185" i="14"/>
  <c r="O185" i="14"/>
  <c r="P184" i="14"/>
  <c r="O184" i="14"/>
  <c r="P183" i="14"/>
  <c r="O183" i="14"/>
  <c r="P182" i="14"/>
  <c r="O182" i="14"/>
  <c r="P181" i="14"/>
  <c r="O181" i="14"/>
  <c r="P180" i="14"/>
  <c r="O180" i="14"/>
  <c r="P179" i="14"/>
  <c r="O179" i="14"/>
  <c r="P178" i="14"/>
  <c r="O178" i="14"/>
  <c r="P177" i="14"/>
  <c r="O177" i="14"/>
  <c r="P176" i="14"/>
  <c r="O176" i="14"/>
  <c r="P175" i="14"/>
  <c r="O175" i="14"/>
  <c r="P174" i="14"/>
  <c r="O174" i="14"/>
  <c r="P173" i="14"/>
  <c r="O173" i="14"/>
  <c r="P172" i="14"/>
  <c r="O172" i="14"/>
  <c r="P171" i="14"/>
  <c r="O171" i="14"/>
  <c r="P170" i="14"/>
  <c r="O170" i="14"/>
  <c r="P169" i="14"/>
  <c r="O169" i="14"/>
  <c r="P168" i="14"/>
  <c r="O168" i="14"/>
  <c r="P167" i="14"/>
  <c r="O167" i="14"/>
  <c r="P166" i="14"/>
  <c r="O166" i="14"/>
  <c r="P165" i="14"/>
  <c r="O165" i="14"/>
  <c r="P164" i="14"/>
  <c r="O164" i="14"/>
  <c r="P163" i="14"/>
  <c r="O163" i="14"/>
  <c r="P162" i="14"/>
  <c r="O162" i="14"/>
  <c r="P161" i="14"/>
  <c r="O161" i="14"/>
  <c r="P160" i="14"/>
  <c r="O160" i="14"/>
  <c r="P159" i="14"/>
  <c r="O159" i="14"/>
  <c r="P158" i="14"/>
  <c r="O158" i="14"/>
  <c r="P157" i="14"/>
  <c r="O157" i="14"/>
  <c r="P156" i="14"/>
  <c r="O156" i="14"/>
  <c r="P155" i="14"/>
  <c r="O155" i="14"/>
  <c r="P154" i="14"/>
  <c r="O154" i="14"/>
  <c r="P153" i="14"/>
  <c r="O153" i="14"/>
  <c r="P152" i="14"/>
  <c r="O152" i="14"/>
  <c r="P151" i="14"/>
  <c r="O151" i="14"/>
  <c r="P150" i="14"/>
  <c r="O150" i="14"/>
  <c r="P149" i="14"/>
  <c r="O149" i="14"/>
  <c r="P148" i="14"/>
  <c r="O148" i="14"/>
  <c r="P147" i="14"/>
  <c r="O147" i="14"/>
  <c r="P146" i="14"/>
  <c r="O146" i="14"/>
  <c r="P145" i="14"/>
  <c r="O145" i="14"/>
  <c r="P144" i="14"/>
  <c r="O144" i="14"/>
  <c r="P143" i="14"/>
  <c r="O143" i="14"/>
  <c r="P142" i="14"/>
  <c r="O142" i="14"/>
  <c r="P141" i="14"/>
  <c r="O141" i="14"/>
  <c r="P140" i="14"/>
  <c r="O140" i="14"/>
  <c r="P139" i="14"/>
  <c r="O139" i="14"/>
  <c r="P138" i="14"/>
  <c r="O138" i="14"/>
  <c r="P137" i="14"/>
  <c r="O137" i="14"/>
  <c r="P136" i="14"/>
  <c r="O136" i="14"/>
  <c r="P135" i="14"/>
  <c r="O135" i="14"/>
  <c r="P134" i="14"/>
  <c r="O134" i="14"/>
  <c r="P133" i="14"/>
  <c r="O133" i="14"/>
  <c r="P132" i="14"/>
  <c r="O132" i="14"/>
  <c r="P131" i="14"/>
  <c r="O131" i="14"/>
  <c r="P130" i="14"/>
  <c r="O130" i="14"/>
  <c r="P129" i="14"/>
  <c r="O129" i="14"/>
  <c r="P128" i="14"/>
  <c r="O128" i="14"/>
  <c r="P127" i="14"/>
  <c r="O127" i="14"/>
  <c r="P126" i="14"/>
  <c r="O126" i="14"/>
  <c r="P125" i="14"/>
  <c r="O125" i="14"/>
  <c r="P124" i="14"/>
  <c r="O124" i="14"/>
  <c r="P123" i="14"/>
  <c r="O123" i="14"/>
  <c r="P122" i="14"/>
  <c r="O122" i="14"/>
  <c r="P121" i="14"/>
  <c r="O121" i="14"/>
  <c r="P120" i="14"/>
  <c r="O120" i="14"/>
  <c r="P119" i="14"/>
  <c r="O119" i="14"/>
  <c r="P118" i="14"/>
  <c r="O118" i="14"/>
  <c r="P117" i="14"/>
  <c r="O117" i="14"/>
  <c r="P116" i="14"/>
  <c r="O116" i="14"/>
  <c r="P115" i="14"/>
  <c r="O115" i="14"/>
  <c r="P114" i="14"/>
  <c r="O114" i="14"/>
  <c r="P113" i="14"/>
  <c r="O113" i="14"/>
  <c r="P112" i="14"/>
  <c r="O112" i="14"/>
  <c r="P111" i="14"/>
  <c r="O111" i="14"/>
  <c r="P110" i="14"/>
  <c r="O110" i="14"/>
  <c r="P109" i="14"/>
  <c r="O109" i="14"/>
  <c r="P108" i="14"/>
  <c r="O108" i="14"/>
  <c r="P107" i="14"/>
  <c r="O107" i="14"/>
  <c r="P106" i="14"/>
  <c r="O106" i="14"/>
  <c r="P105" i="14"/>
  <c r="O105" i="14"/>
  <c r="P104" i="14"/>
  <c r="O104" i="14"/>
  <c r="P103" i="14"/>
  <c r="O103" i="14"/>
  <c r="P102" i="14"/>
  <c r="O102" i="14"/>
  <c r="P101" i="14"/>
  <c r="O101" i="14"/>
  <c r="P100" i="14"/>
  <c r="O100" i="14"/>
  <c r="P99" i="14"/>
  <c r="O99" i="14"/>
  <c r="P98" i="14"/>
  <c r="O98" i="14"/>
  <c r="P97" i="14"/>
  <c r="O97" i="14"/>
  <c r="P96" i="14"/>
  <c r="O96" i="14"/>
  <c r="P95" i="14"/>
  <c r="O95" i="14"/>
  <c r="P94" i="14"/>
  <c r="O94" i="14"/>
  <c r="P93" i="14"/>
  <c r="O93" i="14"/>
  <c r="P92" i="14"/>
  <c r="O92" i="14"/>
  <c r="P91" i="14"/>
  <c r="O91" i="14"/>
  <c r="P90" i="14"/>
  <c r="O90" i="14"/>
  <c r="P89" i="14"/>
  <c r="O89" i="14"/>
  <c r="P88" i="14"/>
  <c r="O88" i="14"/>
  <c r="P87" i="14"/>
  <c r="O87" i="14"/>
  <c r="P86" i="14"/>
  <c r="O86" i="14"/>
  <c r="P85" i="14"/>
  <c r="O85" i="14"/>
  <c r="P84" i="14"/>
  <c r="O84" i="14"/>
  <c r="P83" i="14"/>
  <c r="O83" i="14"/>
  <c r="P82" i="14"/>
  <c r="O82" i="14"/>
  <c r="P81" i="14"/>
  <c r="O81" i="14"/>
  <c r="P80" i="14"/>
  <c r="O80" i="14"/>
  <c r="P79" i="14"/>
  <c r="O79" i="14"/>
  <c r="P78" i="14"/>
  <c r="O78" i="14"/>
  <c r="P77" i="14"/>
  <c r="O77" i="14"/>
  <c r="P76" i="14"/>
  <c r="O76" i="14"/>
  <c r="P75" i="14"/>
  <c r="O75" i="14"/>
  <c r="P74" i="14"/>
  <c r="O74" i="14"/>
  <c r="P73" i="14"/>
  <c r="O73" i="14"/>
  <c r="P72" i="14"/>
  <c r="O72" i="14"/>
  <c r="P71" i="14"/>
  <c r="O71" i="14"/>
  <c r="P70" i="14"/>
  <c r="O70" i="14"/>
  <c r="P69" i="14"/>
  <c r="O69" i="14"/>
  <c r="P68" i="14"/>
  <c r="O68" i="14"/>
  <c r="P67" i="14"/>
  <c r="O67" i="14"/>
  <c r="P66" i="14"/>
  <c r="O66" i="14"/>
  <c r="P65" i="14"/>
  <c r="O65" i="14"/>
  <c r="P64" i="14"/>
  <c r="O64" i="14"/>
  <c r="P63" i="14"/>
  <c r="O63" i="14"/>
  <c r="P62" i="14"/>
  <c r="O62" i="14"/>
  <c r="P61" i="14"/>
  <c r="O61" i="14"/>
  <c r="P60" i="14"/>
  <c r="O60" i="14"/>
  <c r="P59" i="14"/>
  <c r="O59" i="14"/>
  <c r="P58" i="14"/>
  <c r="O58" i="14"/>
  <c r="P57" i="14"/>
  <c r="O57" i="14"/>
  <c r="P56" i="14"/>
  <c r="O56" i="14"/>
  <c r="P55" i="14"/>
  <c r="O55" i="14"/>
  <c r="P54" i="14"/>
  <c r="O54" i="14"/>
  <c r="P53" i="14"/>
  <c r="O53" i="14"/>
  <c r="P52" i="14"/>
  <c r="O52" i="14"/>
  <c r="P51" i="14"/>
  <c r="O51" i="14"/>
  <c r="P50" i="14"/>
  <c r="O50" i="14"/>
  <c r="P49" i="14"/>
  <c r="O49" i="14"/>
  <c r="P48" i="14"/>
  <c r="O48" i="14"/>
  <c r="P47" i="14"/>
  <c r="O47" i="14"/>
  <c r="P46" i="14"/>
  <c r="O46" i="14"/>
  <c r="P45" i="14"/>
  <c r="O45" i="14"/>
  <c r="P44" i="14"/>
  <c r="O44" i="14"/>
  <c r="P43" i="14"/>
  <c r="O43" i="14"/>
  <c r="P42" i="14"/>
  <c r="O42" i="14"/>
  <c r="P41" i="14"/>
  <c r="O41" i="14"/>
  <c r="P40" i="14"/>
  <c r="O40" i="14"/>
  <c r="P39" i="14"/>
  <c r="O39" i="14"/>
  <c r="P38" i="14"/>
  <c r="O38" i="14"/>
  <c r="P37" i="14"/>
  <c r="O37" i="14"/>
  <c r="P36" i="14"/>
  <c r="O36" i="14"/>
  <c r="P35" i="14"/>
  <c r="O35" i="14"/>
  <c r="P34" i="14"/>
  <c r="O34" i="14"/>
  <c r="P33" i="14"/>
  <c r="O33" i="14"/>
  <c r="P32" i="14"/>
  <c r="O32" i="14"/>
  <c r="P31" i="14"/>
  <c r="O31" i="14"/>
  <c r="P30" i="14"/>
  <c r="O30" i="14"/>
  <c r="P29" i="14"/>
  <c r="O29" i="14"/>
  <c r="P28" i="14"/>
  <c r="O28" i="14"/>
  <c r="P27" i="14"/>
  <c r="O27" i="14"/>
  <c r="P26" i="14"/>
  <c r="O26" i="14"/>
  <c r="P25" i="14"/>
  <c r="O25" i="14"/>
  <c r="P24" i="14"/>
  <c r="O24" i="14"/>
  <c r="P23" i="14"/>
  <c r="O23" i="14"/>
  <c r="P22" i="14"/>
  <c r="O22" i="14"/>
  <c r="P21" i="14"/>
  <c r="O21" i="14"/>
  <c r="P20" i="14"/>
  <c r="O20" i="14"/>
  <c r="P19" i="14"/>
  <c r="O19" i="14"/>
  <c r="P18" i="14"/>
  <c r="O18" i="14"/>
  <c r="P17" i="14"/>
  <c r="O17" i="14"/>
  <c r="P16" i="14"/>
  <c r="O16" i="14"/>
  <c r="P15" i="14"/>
  <c r="O15" i="14"/>
  <c r="P14" i="14"/>
  <c r="O14" i="14"/>
  <c r="J11" i="14"/>
  <c r="I11" i="14"/>
  <c r="F12" i="14"/>
  <c r="F72" i="9" l="1"/>
  <c r="F60" i="9"/>
  <c r="F76" i="9"/>
  <c r="F64" i="9"/>
  <c r="F51" i="9"/>
  <c r="F42" i="9"/>
  <c r="F29" i="9"/>
  <c r="F15" i="9"/>
  <c r="E79" i="9"/>
  <c r="D79" i="9"/>
  <c r="D77" i="9" s="1"/>
  <c r="F79" i="9" l="1"/>
  <c r="F65" i="9" s="1"/>
  <c r="D43" i="9"/>
  <c r="D52" i="9"/>
  <c r="D16" i="9"/>
  <c r="D65" i="9"/>
  <c r="D30" i="9"/>
  <c r="F16" i="9"/>
  <c r="E16" i="9"/>
  <c r="E8" i="9" s="1"/>
  <c r="E43" i="9"/>
  <c r="E65" i="9"/>
  <c r="E30" i="9"/>
  <c r="E52" i="9"/>
  <c r="E77" i="9"/>
  <c r="K12" i="17"/>
  <c r="F43" i="9" l="1"/>
  <c r="D8" i="9"/>
  <c r="F52" i="9"/>
  <c r="F77" i="9"/>
  <c r="F30" i="9"/>
  <c r="F10" i="11"/>
  <c r="F10" i="23" l="1"/>
  <c r="G10" i="23" l="1"/>
  <c r="E10" i="23"/>
  <c r="D10" i="23"/>
  <c r="C10" i="23"/>
  <c r="B10" i="23"/>
  <c r="G7" i="23"/>
  <c r="G8" i="23" s="1"/>
  <c r="B3" i="23"/>
  <c r="B2" i="23"/>
  <c r="F23" i="22"/>
  <c r="F22" i="22"/>
  <c r="F21" i="22"/>
  <c r="F20" i="22"/>
  <c r="G24" i="22"/>
  <c r="G18" i="22"/>
  <c r="G19" i="22"/>
  <c r="G20" i="22"/>
  <c r="G17" i="22"/>
  <c r="E25" i="22"/>
  <c r="C25" i="22"/>
  <c r="F15" i="22"/>
  <c r="D15" i="22"/>
  <c r="B15" i="22"/>
  <c r="G25" i="22" l="1"/>
  <c r="A3" i="22"/>
  <c r="A2" i="22"/>
  <c r="A2" i="21" l="1"/>
  <c r="A1" i="21"/>
  <c r="A2" i="20"/>
  <c r="A1" i="20"/>
  <c r="A2" i="19"/>
  <c r="A1" i="19"/>
  <c r="A2" i="18"/>
  <c r="A1" i="18"/>
  <c r="B12" i="17" l="1"/>
  <c r="C12" i="17"/>
  <c r="D12" i="17"/>
  <c r="E12" i="17"/>
  <c r="F12" i="17"/>
  <c r="G12" i="17"/>
  <c r="H12" i="17"/>
  <c r="I12" i="17"/>
  <c r="J12" i="17"/>
  <c r="L12" i="17"/>
  <c r="A12" i="17"/>
  <c r="A3" i="17"/>
  <c r="A2" i="17"/>
  <c r="N33" i="16"/>
  <c r="M33" i="16"/>
  <c r="L33" i="16"/>
  <c r="K33" i="16"/>
  <c r="J33" i="16"/>
  <c r="I33" i="16"/>
  <c r="G33" i="16"/>
  <c r="F33" i="16"/>
  <c r="E33" i="16"/>
  <c r="D33" i="16"/>
  <c r="C33" i="16"/>
  <c r="B33" i="16"/>
  <c r="O32" i="16"/>
  <c r="O31" i="16"/>
  <c r="O29" i="16"/>
  <c r="O28" i="16"/>
  <c r="O27" i="16"/>
  <c r="O26" i="16"/>
  <c r="O25" i="16"/>
  <c r="O24" i="16"/>
  <c r="O23" i="16"/>
  <c r="O22" i="16"/>
  <c r="O21" i="16"/>
  <c r="O19" i="16"/>
  <c r="O18" i="16"/>
  <c r="O17" i="16"/>
  <c r="O15" i="16"/>
  <c r="O14" i="16"/>
  <c r="O13" i="16"/>
  <c r="O12" i="16"/>
  <c r="H32" i="16"/>
  <c r="H31" i="16"/>
  <c r="H29" i="16"/>
  <c r="H28" i="16"/>
  <c r="H27" i="16"/>
  <c r="H26" i="16"/>
  <c r="H25" i="16"/>
  <c r="H24" i="16"/>
  <c r="H23" i="16"/>
  <c r="H22" i="16"/>
  <c r="H21" i="16"/>
  <c r="H19" i="16"/>
  <c r="H18" i="16"/>
  <c r="H17" i="16"/>
  <c r="H15" i="16"/>
  <c r="H14" i="16"/>
  <c r="P14" i="16" s="1"/>
  <c r="H13" i="16"/>
  <c r="H12" i="16"/>
  <c r="N10" i="16"/>
  <c r="M10" i="16"/>
  <c r="L10" i="16"/>
  <c r="K10" i="16"/>
  <c r="J10" i="16"/>
  <c r="I10" i="16"/>
  <c r="G10" i="16"/>
  <c r="F10" i="16"/>
  <c r="E10" i="16"/>
  <c r="D10" i="16"/>
  <c r="C10" i="16"/>
  <c r="B10" i="16"/>
  <c r="A10" i="16"/>
  <c r="A3" i="16"/>
  <c r="A2" i="16"/>
  <c r="R10" i="15"/>
  <c r="J10" i="15"/>
  <c r="B10" i="15"/>
  <c r="A3" i="15"/>
  <c r="A2" i="15"/>
  <c r="P15" i="16" l="1"/>
  <c r="P25" i="16"/>
  <c r="P21" i="16"/>
  <c r="P29" i="16"/>
  <c r="P19" i="16"/>
  <c r="O33" i="16"/>
  <c r="I34" i="16" s="1"/>
  <c r="P18" i="16"/>
  <c r="P23" i="16"/>
  <c r="P24" i="16"/>
  <c r="P28" i="16"/>
  <c r="P13" i="16"/>
  <c r="P17" i="16"/>
  <c r="P22" i="16"/>
  <c r="P26" i="16"/>
  <c r="P31" i="16"/>
  <c r="P32" i="16"/>
  <c r="P27" i="16"/>
  <c r="P12" i="16"/>
  <c r="H33" i="16"/>
  <c r="B34" i="16" s="1"/>
  <c r="L11" i="14"/>
  <c r="M11" i="14"/>
  <c r="N11" i="14"/>
  <c r="K11" i="14"/>
  <c r="H12" i="14"/>
  <c r="G12" i="14"/>
  <c r="E12" i="14"/>
  <c r="D12" i="14"/>
  <c r="A3" i="14"/>
  <c r="A2" i="14"/>
  <c r="O11" i="14" l="1"/>
  <c r="P33" i="16"/>
  <c r="P11" i="14"/>
  <c r="G10" i="11"/>
  <c r="A2" i="12"/>
  <c r="A1" i="12"/>
  <c r="I7" i="11" l="1"/>
  <c r="I8" i="11" s="1"/>
  <c r="G8" i="11"/>
  <c r="C10" i="11"/>
  <c r="D10" i="11"/>
  <c r="B10" i="11"/>
  <c r="G9" i="11"/>
  <c r="AG9" i="11"/>
  <c r="AF9" i="11"/>
  <c r="AD9" i="11"/>
  <c r="AC9" i="11"/>
  <c r="AB9" i="11"/>
  <c r="AA9" i="11"/>
  <c r="Z9" i="11"/>
  <c r="Y9" i="11"/>
  <c r="X9" i="11"/>
  <c r="W9" i="11"/>
  <c r="V9" i="11"/>
  <c r="U9" i="11"/>
  <c r="T9" i="11"/>
  <c r="S9" i="11"/>
  <c r="R9" i="11"/>
  <c r="Q9" i="11"/>
  <c r="P9" i="11"/>
  <c r="O9" i="11"/>
  <c r="N9" i="11"/>
  <c r="M9" i="11"/>
  <c r="L9" i="11"/>
  <c r="K9" i="11"/>
  <c r="J9" i="11"/>
  <c r="I10" i="11"/>
  <c r="H10" i="11"/>
  <c r="E10" i="11"/>
  <c r="J5" i="11"/>
  <c r="J7" i="11"/>
  <c r="A2" i="3" l="1"/>
  <c r="B2" i="11"/>
  <c r="J2" i="11" s="1"/>
  <c r="B3" i="11" l="1"/>
  <c r="F74" i="9"/>
  <c r="F73" i="9"/>
  <c r="F71" i="9"/>
  <c r="F70" i="9"/>
  <c r="F69" i="9"/>
  <c r="F62" i="9"/>
  <c r="F61" i="9"/>
  <c r="F59" i="9"/>
  <c r="F58" i="9"/>
  <c r="F57" i="9"/>
  <c r="F56" i="9"/>
  <c r="F55" i="9"/>
  <c r="F49" i="9"/>
  <c r="F48" i="9"/>
  <c r="F47" i="9"/>
  <c r="F40" i="9"/>
  <c r="F39" i="9"/>
  <c r="F38" i="9"/>
  <c r="F37" i="9"/>
  <c r="F36" i="9"/>
  <c r="F35" i="9"/>
  <c r="F34" i="9"/>
  <c r="F27" i="9"/>
  <c r="F26" i="9"/>
  <c r="F25" i="9"/>
  <c r="F24" i="9"/>
  <c r="F23" i="9"/>
  <c r="F22" i="9"/>
  <c r="F21" i="9"/>
  <c r="F20" i="9"/>
  <c r="F10" i="9"/>
  <c r="F8" i="9" s="1"/>
  <c r="F11" i="9"/>
  <c r="F12" i="9"/>
  <c r="F13" i="9"/>
  <c r="F9" i="9"/>
  <c r="AF11" i="11" l="1"/>
  <c r="AG11" i="11"/>
  <c r="J3" i="11"/>
  <c r="AE11" i="11"/>
  <c r="J11" i="11"/>
  <c r="AB11" i="11"/>
  <c r="X11" i="11"/>
  <c r="T11" i="11"/>
  <c r="P11" i="11"/>
  <c r="L11" i="11"/>
  <c r="S11" i="11"/>
  <c r="K11" i="11"/>
  <c r="N11" i="11"/>
  <c r="AA11" i="11"/>
  <c r="W11" i="11"/>
  <c r="O11" i="11"/>
  <c r="AD11" i="11"/>
  <c r="Z11" i="11"/>
  <c r="V11" i="11"/>
  <c r="R11" i="11"/>
  <c r="AC11" i="11"/>
  <c r="Y11" i="11"/>
  <c r="U11" i="11"/>
  <c r="Q11" i="11"/>
  <c r="M11" i="11"/>
  <c r="A3" i="9"/>
  <c r="A2" i="9"/>
  <c r="L18" i="8"/>
  <c r="L17" i="8"/>
  <c r="L16" i="8"/>
  <c r="L15" i="8"/>
  <c r="L14" i="8"/>
  <c r="L13" i="8"/>
  <c r="G19" i="8"/>
  <c r="F19" i="8"/>
  <c r="C19" i="8"/>
  <c r="B19" i="8"/>
  <c r="H18" i="8"/>
  <c r="D18" i="8"/>
  <c r="H17" i="8"/>
  <c r="D17" i="8"/>
  <c r="H16" i="8"/>
  <c r="D16" i="8"/>
  <c r="H15" i="8"/>
  <c r="D15" i="8"/>
  <c r="H14" i="8"/>
  <c r="D14" i="8"/>
  <c r="K19" i="8"/>
  <c r="H13" i="8"/>
  <c r="D13" i="8"/>
  <c r="J11" i="8"/>
  <c r="F11" i="8"/>
  <c r="B11" i="8"/>
  <c r="A3" i="8"/>
  <c r="A2" i="8"/>
  <c r="G43" i="7"/>
  <c r="F43" i="7"/>
  <c r="E43" i="7"/>
  <c r="D43" i="7"/>
  <c r="C43" i="7"/>
  <c r="B43" i="7"/>
  <c r="G38" i="7"/>
  <c r="F38" i="7"/>
  <c r="E38" i="7"/>
  <c r="D38" i="7"/>
  <c r="C38" i="7"/>
  <c r="B38" i="7"/>
  <c r="B22" i="30" s="1"/>
  <c r="G33" i="7"/>
  <c r="F33" i="7"/>
  <c r="E33" i="7"/>
  <c r="D33" i="7"/>
  <c r="D21" i="30" s="1"/>
  <c r="C33" i="7"/>
  <c r="B33" i="7"/>
  <c r="G23" i="7"/>
  <c r="F23" i="7"/>
  <c r="E23" i="7"/>
  <c r="D23" i="7"/>
  <c r="D20" i="30" s="1"/>
  <c r="C23" i="7"/>
  <c r="B23" i="7"/>
  <c r="B20" i="30" s="1"/>
  <c r="F10" i="7"/>
  <c r="D10" i="7"/>
  <c r="B10" i="7"/>
  <c r="A3" i="7"/>
  <c r="A2" i="7"/>
  <c r="I5" i="3"/>
  <c r="J5" i="3"/>
  <c r="K5" i="3"/>
  <c r="L5" i="3"/>
  <c r="M5" i="3"/>
  <c r="H5" i="3"/>
  <c r="F32" i="6"/>
  <c r="E32" i="6"/>
  <c r="D32" i="6"/>
  <c r="C32" i="6"/>
  <c r="H31" i="6"/>
  <c r="G31" i="6"/>
  <c r="H30" i="6"/>
  <c r="G30" i="6"/>
  <c r="H29" i="6"/>
  <c r="G29" i="6"/>
  <c r="H25" i="6"/>
  <c r="G25" i="6"/>
  <c r="H24" i="6"/>
  <c r="G24" i="6"/>
  <c r="H23" i="6"/>
  <c r="G23" i="6"/>
  <c r="G22" i="6"/>
  <c r="G21" i="6"/>
  <c r="G20" i="6"/>
  <c r="H19" i="6"/>
  <c r="G19" i="6"/>
  <c r="H18" i="6"/>
  <c r="G18" i="6"/>
  <c r="G17" i="6"/>
  <c r="G16" i="6"/>
  <c r="H15" i="6"/>
  <c r="G15" i="6"/>
  <c r="AC21" i="6"/>
  <c r="G13" i="6"/>
  <c r="E13" i="6"/>
  <c r="C13" i="6"/>
  <c r="A3" i="6"/>
  <c r="A2" i="6"/>
  <c r="I16" i="5"/>
  <c r="H16" i="5"/>
  <c r="G16" i="5"/>
  <c r="D16" i="5"/>
  <c r="J16" i="5" s="1"/>
  <c r="A2" i="5"/>
  <c r="A2" i="2"/>
  <c r="I22" i="5"/>
  <c r="H22" i="5"/>
  <c r="G22" i="5"/>
  <c r="D22" i="5"/>
  <c r="I21" i="5"/>
  <c r="H21" i="5"/>
  <c r="G21" i="5"/>
  <c r="D21" i="5"/>
  <c r="I20" i="5"/>
  <c r="H20" i="5"/>
  <c r="G20" i="5"/>
  <c r="D20" i="5"/>
  <c r="I19" i="5"/>
  <c r="H19" i="5"/>
  <c r="G19" i="5"/>
  <c r="D19" i="5"/>
  <c r="I18" i="5"/>
  <c r="H18" i="5"/>
  <c r="G18" i="5"/>
  <c r="D18" i="5"/>
  <c r="I17" i="5"/>
  <c r="H17" i="5"/>
  <c r="G17" i="5"/>
  <c r="D17" i="5"/>
  <c r="I15" i="5"/>
  <c r="H15" i="5"/>
  <c r="G15" i="5"/>
  <c r="D15" i="5"/>
  <c r="F25" i="5"/>
  <c r="E25" i="5"/>
  <c r="C25" i="5"/>
  <c r="B25" i="5"/>
  <c r="I24" i="5"/>
  <c r="H24" i="5"/>
  <c r="G24" i="5"/>
  <c r="D24" i="5"/>
  <c r="I23" i="5"/>
  <c r="H23" i="5"/>
  <c r="G23" i="5"/>
  <c r="D23" i="5"/>
  <c r="I13" i="5"/>
  <c r="H13" i="5"/>
  <c r="G13" i="5"/>
  <c r="D13" i="5"/>
  <c r="I12" i="5"/>
  <c r="H12" i="5"/>
  <c r="G12" i="5"/>
  <c r="D12" i="5"/>
  <c r="H10" i="5"/>
  <c r="E10" i="5"/>
  <c r="B10" i="5"/>
  <c r="A3" i="5"/>
  <c r="H19" i="8" l="1"/>
  <c r="D27" i="30" s="1"/>
  <c r="H32" i="6"/>
  <c r="G32" i="6"/>
  <c r="J12" i="5"/>
  <c r="J13" i="5"/>
  <c r="J23" i="5"/>
  <c r="J24" i="5"/>
  <c r="J15" i="5"/>
  <c r="J17" i="5"/>
  <c r="J18" i="5"/>
  <c r="J19" i="5"/>
  <c r="I14" i="8"/>
  <c r="D19" i="8"/>
  <c r="B27" i="30" s="1"/>
  <c r="J19" i="8"/>
  <c r="J20" i="5"/>
  <c r="J21" i="5"/>
  <c r="J22" i="5"/>
  <c r="D25" i="5"/>
  <c r="I25" i="5"/>
  <c r="H25" i="5"/>
  <c r="G25" i="5"/>
  <c r="H18" i="2"/>
  <c r="E18" i="2"/>
  <c r="B18" i="2"/>
  <c r="A3" i="3"/>
  <c r="D15" i="2"/>
  <c r="J14" i="2"/>
  <c r="J15" i="2" s="1"/>
  <c r="A3" i="2"/>
  <c r="B9" i="1"/>
  <c r="I18" i="8" l="1"/>
  <c r="I15" i="8"/>
  <c r="I16" i="8"/>
  <c r="I17" i="8"/>
  <c r="I13" i="8"/>
  <c r="I19" i="8"/>
  <c r="G15" i="2"/>
  <c r="G28" i="2" s="1"/>
  <c r="E18" i="8"/>
  <c r="E14" i="8"/>
  <c r="E17" i="8"/>
  <c r="E13" i="8"/>
  <c r="E16" i="8"/>
  <c r="E15" i="8"/>
  <c r="L19" i="8"/>
  <c r="F27" i="30" s="1"/>
  <c r="J25" i="5"/>
  <c r="A52" i="4"/>
  <c r="A40" i="4"/>
  <c r="A28" i="4"/>
  <c r="A16" i="4"/>
  <c r="A4" i="4"/>
  <c r="B12" i="1"/>
  <c r="H18" i="1"/>
  <c r="H19" i="1" s="1"/>
  <c r="H20" i="1" s="1"/>
  <c r="B11" i="1" s="1"/>
  <c r="I18" i="1"/>
  <c r="I19" i="1" s="1"/>
  <c r="I20" i="1" s="1"/>
  <c r="F11" i="1"/>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E19" i="8" l="1"/>
  <c r="M14" i="8"/>
  <c r="M15" i="8"/>
  <c r="M13" i="8"/>
  <c r="M16" i="8"/>
  <c r="M17" i="8"/>
  <c r="M18" i="8"/>
  <c r="G25" i="2"/>
  <c r="G24" i="2"/>
  <c r="G23" i="2"/>
  <c r="G22" i="2"/>
  <c r="G21" i="2"/>
  <c r="G20" i="2"/>
  <c r="D21" i="2"/>
  <c r="D22" i="2"/>
  <c r="D23" i="2"/>
  <c r="J23" i="2" s="1"/>
  <c r="D24" i="2"/>
  <c r="D25" i="2"/>
  <c r="D20" i="2"/>
  <c r="J20" i="2" s="1"/>
  <c r="I25" i="2"/>
  <c r="J24" i="2"/>
  <c r="I24" i="2"/>
  <c r="I23" i="2"/>
  <c r="I22" i="2"/>
  <c r="I21" i="2"/>
  <c r="I20" i="2"/>
  <c r="H21" i="2"/>
  <c r="H22" i="2"/>
  <c r="H23" i="2"/>
  <c r="H24" i="2"/>
  <c r="H25" i="2"/>
  <c r="H20" i="2"/>
  <c r="C26" i="2"/>
  <c r="E26" i="2"/>
  <c r="F26" i="2"/>
  <c r="B26" i="2"/>
  <c r="J25" i="2" l="1"/>
  <c r="J21" i="2"/>
  <c r="M19" i="8"/>
  <c r="G26" i="2"/>
  <c r="H26" i="2"/>
  <c r="I26" i="2"/>
  <c r="D26" i="2"/>
  <c r="J22" i="2"/>
  <c r="D28" i="2" l="1"/>
  <c r="E28" i="2" s="1"/>
  <c r="B21" i="31"/>
  <c r="J26" i="2"/>
  <c r="J28" i="2"/>
  <c r="K28" i="2" s="1"/>
  <c r="K13" i="2" l="1"/>
  <c r="N21" i="31"/>
</calcChain>
</file>

<file path=xl/comments1.xml><?xml version="1.0" encoding="utf-8"?>
<comments xmlns="http://schemas.openxmlformats.org/spreadsheetml/2006/main">
  <authors>
    <author>Michael Schwartz</author>
  </authors>
  <commentList>
    <comment ref="A8" authorId="0" shapeId="0">
      <text>
        <r>
          <rPr>
            <b/>
            <u/>
            <sz val="8"/>
            <color indexed="81"/>
            <rFont val="Tahoma"/>
            <family val="2"/>
          </rPr>
          <t>Position Title</t>
        </r>
        <r>
          <rPr>
            <b/>
            <sz val="8"/>
            <color indexed="81"/>
            <rFont val="Tahoma"/>
            <family val="2"/>
          </rPr>
          <t>:</t>
        </r>
        <r>
          <rPr>
            <sz val="8"/>
            <color indexed="81"/>
            <rFont val="Tahoma"/>
            <family val="2"/>
          </rPr>
          <t xml:space="preserve">
If one of the persons attesting to the accuracy and completeness changes during the 2nd 6 months period, copy and insert a 2nd row for that person.</t>
        </r>
      </text>
    </comment>
    <comment ref="B8" authorId="0" shapeId="0">
      <text>
        <r>
          <rPr>
            <b/>
            <u/>
            <sz val="8"/>
            <color indexed="81"/>
            <rFont val="Tahoma"/>
            <family val="2"/>
          </rPr>
          <t>Staff Name</t>
        </r>
        <r>
          <rPr>
            <b/>
            <sz val="8"/>
            <color indexed="81"/>
            <rFont val="Tahoma"/>
            <family val="2"/>
          </rPr>
          <t>:</t>
        </r>
        <r>
          <rPr>
            <sz val="8"/>
            <color indexed="81"/>
            <rFont val="Tahoma"/>
            <family val="2"/>
          </rPr>
          <t xml:space="preserve">
If one of the persons attesting to the accuracy and completeness changes during the 2nd 6 months period, copy and insert a 2nd row for that person.</t>
        </r>
      </text>
    </comment>
  </commentList>
</comments>
</file>

<file path=xl/comments10.xml><?xml version="1.0" encoding="utf-8"?>
<comments xmlns="http://schemas.openxmlformats.org/spreadsheetml/2006/main">
  <authors>
    <author>Michael Schwartz</author>
  </authors>
  <commentList>
    <comment ref="C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E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List>
</comments>
</file>

<file path=xl/comments11.xml><?xml version="1.0" encoding="utf-8"?>
<comments xmlns="http://schemas.openxmlformats.org/spreadsheetml/2006/main">
  <authors>
    <author>Michael Schwartz</author>
  </authors>
  <commentList>
    <comment ref="G11" authorId="0" shapeId="0">
      <text>
        <r>
          <rPr>
            <b/>
            <u/>
            <sz val="8"/>
            <color indexed="81"/>
            <rFont val="Tahoma"/>
            <family val="2"/>
          </rPr>
          <t>Date Began</t>
        </r>
        <r>
          <rPr>
            <b/>
            <sz val="8"/>
            <color indexed="81"/>
            <rFont val="Tahoma"/>
            <family val="2"/>
          </rPr>
          <t xml:space="preserve">:  
</t>
        </r>
        <r>
          <rPr>
            <b/>
            <sz val="8"/>
            <color indexed="81"/>
            <rFont val="Arial"/>
            <family val="2"/>
          </rPr>
          <t>●</t>
        </r>
        <r>
          <rPr>
            <b/>
            <sz val="8"/>
            <color indexed="81"/>
            <rFont val="Tahoma"/>
            <family val="2"/>
          </rPr>
          <t xml:space="preserve">  </t>
        </r>
        <r>
          <rPr>
            <sz val="8"/>
            <color indexed="81"/>
            <rFont val="Tahoma"/>
            <family val="2"/>
          </rPr>
          <t xml:space="preserve">Enter the date began HIV initiative work </t>
        </r>
        <r>
          <rPr>
            <b/>
            <sz val="8"/>
            <color indexed="81"/>
            <rFont val="Tahoma"/>
            <family val="2"/>
          </rPr>
          <t>for this agency</t>
        </r>
        <r>
          <rPr>
            <sz val="8"/>
            <color indexed="81"/>
            <rFont val="Tahoma"/>
            <family val="2"/>
          </rPr>
          <t xml:space="preserve"> in m/d/yy format.
</t>
        </r>
        <r>
          <rPr>
            <sz val="8"/>
            <color indexed="81"/>
            <rFont val="Arial"/>
            <family val="2"/>
          </rPr>
          <t>●</t>
        </r>
        <r>
          <rPr>
            <sz val="8"/>
            <color indexed="81"/>
            <rFont val="Tahoma"/>
            <family val="2"/>
          </rPr>
          <t xml:space="preserve">  Font will turn </t>
        </r>
        <r>
          <rPr>
            <b/>
            <sz val="8"/>
            <color indexed="81"/>
            <rFont val="Tahoma"/>
            <family val="2"/>
          </rPr>
          <t>blue</t>
        </r>
        <r>
          <rPr>
            <sz val="8"/>
            <color indexed="81"/>
            <rFont val="Tahoma"/>
            <family val="2"/>
          </rPr>
          <t xml:space="preserve"> (for information only) if this date is </t>
        </r>
        <r>
          <rPr>
            <b/>
            <sz val="8"/>
            <color indexed="81"/>
            <rFont val="Tahoma"/>
            <family val="2"/>
          </rPr>
          <t>on or after</t>
        </r>
        <r>
          <rPr>
            <sz val="8"/>
            <color indexed="81"/>
            <rFont val="Tahoma"/>
            <family val="2"/>
          </rPr>
          <t xml:space="preserve"> the "</t>
        </r>
        <r>
          <rPr>
            <b/>
            <sz val="8"/>
            <color indexed="81"/>
            <rFont val="Tahoma"/>
            <family val="2"/>
          </rPr>
          <t>New After</t>
        </r>
        <r>
          <rPr>
            <sz val="8"/>
            <color indexed="81"/>
            <rFont val="Tahoma"/>
            <family val="2"/>
          </rPr>
          <t>" date above the header.</t>
        </r>
      </text>
    </comment>
  </commentList>
</comments>
</file>

<file path=xl/comments2.xml><?xml version="1.0" encoding="utf-8"?>
<comments xmlns="http://schemas.openxmlformats.org/spreadsheetml/2006/main">
  <authors>
    <author>Michael Schwartz</author>
  </authors>
  <commentList>
    <comment ref="M6"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in the cell.  The capital "</t>
        </r>
        <r>
          <rPr>
            <b/>
            <sz val="8"/>
            <color indexed="81"/>
            <rFont val="Tahoma"/>
            <family val="2"/>
          </rPr>
          <t>P</t>
        </r>
        <r>
          <rPr>
            <sz val="8"/>
            <color indexed="81"/>
            <rFont val="Tahoma"/>
            <family val="2"/>
          </rPr>
          <t>" produces a check mark when the font is set to Wingdings2.
● If the staff member's program responsibilities are different during the 2nd 6 months period, use 2 rows for that person with one row for each period.</t>
        </r>
      </text>
    </comment>
  </commentList>
</comments>
</file>

<file path=xl/comments3.xml><?xml version="1.0" encoding="utf-8"?>
<comments xmlns="http://schemas.openxmlformats.org/spreadsheetml/2006/main">
  <authors>
    <author>Michael Schwartz</author>
  </authors>
  <commentList>
    <comment ref="A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A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A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A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List>
</comments>
</file>

<file path=xl/comments4.xml><?xml version="1.0" encoding="utf-8"?>
<comments xmlns="http://schemas.openxmlformats.org/spreadsheetml/2006/main">
  <authors>
    <author>Michael Schwartz</author>
  </authors>
  <commentList>
    <comment ref="C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F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List>
</comments>
</file>

<file path=xl/comments5.xml><?xml version="1.0" encoding="utf-8"?>
<comments xmlns="http://schemas.openxmlformats.org/spreadsheetml/2006/main">
  <authors>
    <author>Michael Schwartz</author>
  </authors>
  <commentList>
    <comment ref="G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D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E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F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G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List>
</comments>
</file>

<file path=xl/comments6.xml><?xml version="1.0" encoding="utf-8"?>
<comments xmlns="http://schemas.openxmlformats.org/spreadsheetml/2006/main">
  <authors>
    <author>Michael Schwartz</author>
  </authors>
  <commentList>
    <comment ref="G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D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E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F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G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A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A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A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List>
</comments>
</file>

<file path=xl/comments7.xml><?xml version="1.0" encoding="utf-8"?>
<comments xmlns="http://schemas.openxmlformats.org/spreadsheetml/2006/main">
  <authors>
    <author>Michael Schwartz</author>
  </authors>
  <commentList>
    <comment ref="D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E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List>
</comments>
</file>

<file path=xl/comments8.xml><?xml version="1.0" encoding="utf-8"?>
<comments xmlns="http://schemas.openxmlformats.org/spreadsheetml/2006/main">
  <authors>
    <author>Michael Schwartz</author>
  </authors>
  <commentList>
    <comment ref="G11" authorId="0" shapeId="0">
      <text>
        <r>
          <rPr>
            <b/>
            <sz val="8"/>
            <color indexed="81"/>
            <rFont val="Tahoma"/>
            <family val="2"/>
          </rPr>
          <t xml:space="preserve">NC Substance Abuse Professional Practice Board Prevention Specialist Status:  
</t>
        </r>
        <r>
          <rPr>
            <sz val="8"/>
            <color indexed="81"/>
            <rFont val="Tahoma"/>
            <family val="2"/>
          </rPr>
          <t>Select certification status from the drop-down list (Certified, Registered, or None).  Do not leave blank.</t>
        </r>
      </text>
    </comment>
    <comment ref="H11" authorId="0" shapeId="0">
      <text>
        <r>
          <rPr>
            <b/>
            <u/>
            <sz val="8"/>
            <color indexed="81"/>
            <rFont val="Arial"/>
            <family val="2"/>
          </rPr>
          <t>Date Certified Or Registered</t>
        </r>
        <r>
          <rPr>
            <b/>
            <sz val="8"/>
            <color indexed="81"/>
            <rFont val="Arial"/>
            <family val="2"/>
          </rPr>
          <t>:</t>
        </r>
        <r>
          <rPr>
            <sz val="8"/>
            <color indexed="81"/>
            <rFont val="Arial"/>
            <family val="2"/>
          </rPr>
          <t xml:space="preserve">
●</t>
        </r>
        <r>
          <rPr>
            <sz val="8"/>
            <color indexed="81"/>
            <rFont val="Tahoma"/>
            <family val="2"/>
          </rPr>
          <t xml:space="preserve"> Enter </t>
        </r>
        <r>
          <rPr>
            <b/>
            <sz val="8"/>
            <color indexed="81"/>
            <rFont val="Tahoma"/>
            <family val="2"/>
          </rPr>
          <t>Date Certified</t>
        </r>
        <r>
          <rPr>
            <sz val="8"/>
            <color indexed="81"/>
            <rFont val="Tahoma"/>
            <family val="2"/>
          </rPr>
          <t xml:space="preserve"> in m/d/yy format.  
</t>
        </r>
        <r>
          <rPr>
            <sz val="8"/>
            <color indexed="81"/>
            <rFont val="Arial"/>
            <family val="2"/>
          </rPr>
          <t>●</t>
        </r>
        <r>
          <rPr>
            <sz val="8"/>
            <color indexed="81"/>
            <rFont val="Tahoma"/>
            <family val="2"/>
          </rPr>
          <t xml:space="preserve"> If not certified, enter </t>
        </r>
        <r>
          <rPr>
            <b/>
            <sz val="8"/>
            <color indexed="81"/>
            <rFont val="Tahoma"/>
            <family val="2"/>
          </rPr>
          <t>Date Registered</t>
        </r>
        <r>
          <rPr>
            <sz val="8"/>
            <color indexed="81"/>
            <rFont val="Tahoma"/>
            <family val="2"/>
          </rPr>
          <t xml:space="preserve">.
</t>
        </r>
        <r>
          <rPr>
            <sz val="8"/>
            <color indexed="81"/>
            <rFont val="Arial"/>
            <family val="2"/>
          </rPr>
          <t>●</t>
        </r>
        <r>
          <rPr>
            <sz val="8"/>
            <color indexed="81"/>
            <rFont val="Tahoma"/>
            <family val="2"/>
          </rPr>
          <t xml:space="preserve"> If not certified or registered, leave</t>
        </r>
        <r>
          <rPr>
            <b/>
            <sz val="8"/>
            <color indexed="81"/>
            <rFont val="Tahoma"/>
            <family val="2"/>
          </rPr>
          <t xml:space="preserve"> blank</t>
        </r>
        <r>
          <rPr>
            <sz val="8"/>
            <color indexed="81"/>
            <rFont val="Tahoma"/>
            <family val="2"/>
          </rPr>
          <t>.</t>
        </r>
      </text>
    </comment>
    <comment ref="I11" authorId="0" shapeId="0">
      <text>
        <r>
          <rPr>
            <b/>
            <u/>
            <sz val="8"/>
            <color indexed="81"/>
            <rFont val="Tahoma"/>
            <family val="2"/>
          </rPr>
          <t>Date Began</t>
        </r>
        <r>
          <rPr>
            <b/>
            <sz val="8"/>
            <color indexed="81"/>
            <rFont val="Tahoma"/>
            <family val="2"/>
          </rPr>
          <t xml:space="preserve">:  
</t>
        </r>
        <r>
          <rPr>
            <b/>
            <sz val="8"/>
            <color indexed="81"/>
            <rFont val="Arial"/>
            <family val="2"/>
          </rPr>
          <t>●</t>
        </r>
        <r>
          <rPr>
            <b/>
            <sz val="8"/>
            <color indexed="81"/>
            <rFont val="Tahoma"/>
            <family val="2"/>
          </rPr>
          <t xml:space="preserve">  </t>
        </r>
        <r>
          <rPr>
            <sz val="8"/>
            <color indexed="81"/>
            <rFont val="Tahoma"/>
            <family val="2"/>
          </rPr>
          <t xml:space="preserve">Enter the date began SA Primary Prevention work </t>
        </r>
        <r>
          <rPr>
            <b/>
            <sz val="8"/>
            <color indexed="81"/>
            <rFont val="Tahoma"/>
            <family val="2"/>
          </rPr>
          <t>for this agency</t>
        </r>
        <r>
          <rPr>
            <sz val="8"/>
            <color indexed="81"/>
            <rFont val="Tahoma"/>
            <family val="2"/>
          </rPr>
          <t xml:space="preserve"> in m/d/yy format.
</t>
        </r>
        <r>
          <rPr>
            <sz val="8"/>
            <color indexed="81"/>
            <rFont val="Arial"/>
            <family val="2"/>
          </rPr>
          <t>●</t>
        </r>
        <r>
          <rPr>
            <sz val="8"/>
            <color indexed="81"/>
            <rFont val="Tahoma"/>
            <family val="2"/>
          </rPr>
          <t xml:space="preserve">  Font will turn </t>
        </r>
        <r>
          <rPr>
            <b/>
            <sz val="8"/>
            <color indexed="81"/>
            <rFont val="Tahoma"/>
            <family val="2"/>
          </rPr>
          <t>blue</t>
        </r>
        <r>
          <rPr>
            <sz val="8"/>
            <color indexed="81"/>
            <rFont val="Tahoma"/>
            <family val="2"/>
          </rPr>
          <t xml:space="preserve"> (for information only) if this date is </t>
        </r>
        <r>
          <rPr>
            <b/>
            <sz val="8"/>
            <color indexed="81"/>
            <rFont val="Tahoma"/>
            <family val="2"/>
          </rPr>
          <t>on or after</t>
        </r>
        <r>
          <rPr>
            <sz val="8"/>
            <color indexed="81"/>
            <rFont val="Tahoma"/>
            <family val="2"/>
          </rPr>
          <t xml:space="preserve"> the "</t>
        </r>
        <r>
          <rPr>
            <b/>
            <sz val="8"/>
            <color indexed="81"/>
            <rFont val="Tahoma"/>
            <family val="2"/>
          </rPr>
          <t>New After</t>
        </r>
        <r>
          <rPr>
            <sz val="8"/>
            <color indexed="81"/>
            <rFont val="Tahoma"/>
            <family val="2"/>
          </rPr>
          <t>" date above the header.</t>
        </r>
      </text>
    </comment>
  </commentList>
</comments>
</file>

<file path=xl/comments9.xml><?xml version="1.0" encoding="utf-8"?>
<comments xmlns="http://schemas.openxmlformats.org/spreadsheetml/2006/main">
  <authors>
    <author>Michael Schwartz</author>
  </authors>
  <commentList>
    <comment ref="D13" authorId="0" shapeId="0">
      <text>
        <r>
          <rPr>
            <b/>
            <u/>
            <sz val="8"/>
            <color indexed="81"/>
            <rFont val="Tahoma"/>
            <family val="2"/>
          </rPr>
          <t>Evidence Based Programs</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Only include approved NREPP "</t>
        </r>
        <r>
          <rPr>
            <b/>
            <sz val="8"/>
            <color indexed="81"/>
            <rFont val="Tahoma"/>
            <family val="2"/>
          </rPr>
          <t>Universal</t>
        </r>
        <r>
          <rPr>
            <sz val="8"/>
            <color indexed="81"/>
            <rFont val="Tahoma"/>
            <family val="2"/>
          </rPr>
          <t>", "</t>
        </r>
        <r>
          <rPr>
            <b/>
            <sz val="8"/>
            <color indexed="81"/>
            <rFont val="Tahoma"/>
            <family val="2"/>
          </rPr>
          <t>Selective</t>
        </r>
        <r>
          <rPr>
            <sz val="8"/>
            <color indexed="81"/>
            <rFont val="Tahoma"/>
            <family val="2"/>
          </rPr>
          <t>" and "</t>
        </r>
        <r>
          <rPr>
            <b/>
            <sz val="8"/>
            <color indexed="81"/>
            <rFont val="Tahoma"/>
            <family val="2"/>
          </rPr>
          <t>Indicated</t>
        </r>
        <r>
          <rPr>
            <sz val="8"/>
            <color indexed="81"/>
            <rFont val="Tahoma"/>
            <family val="2"/>
          </rPr>
          <t xml:space="preserve">" SA Prevention Programs.
● The drop-down list was developed to standardize the names and spelling of approved NREPP programs to simplify data analysis.  The list includes all programs used in NC in the last two years.  
● The drop-down list contains two dashes at the bottom of the list as place holders for additional programs that may need to be added in the future.
● If it becomes necessary to modify the list of programs, the list is maintained on the </t>
        </r>
        <r>
          <rPr>
            <b/>
            <sz val="8"/>
            <color indexed="81"/>
            <rFont val="Tahoma"/>
            <family val="2"/>
          </rPr>
          <t>Data Validation &amp; Lookup Lists</t>
        </r>
        <r>
          <rPr>
            <sz val="8"/>
            <color indexed="81"/>
            <rFont val="Tahoma"/>
            <family val="2"/>
          </rPr>
          <t xml:space="preserve"> worksheet at the end of the workbook.  Go to that worksheet to modify the drop-down list.
● The list on that worksheet includes two yellow shaded cells at the bottom of the list (with dashes as place holders) to enable adding up to two programs.  Replace the dashes with a program name, and it will appear in the drop-down list in the column below. 
● To add more than two programs requires the extra step of adjusting the named range "</t>
        </r>
        <r>
          <rPr>
            <b/>
            <sz val="8"/>
            <color indexed="81"/>
            <rFont val="Tahoma"/>
            <family val="2"/>
          </rPr>
          <t>NREPP</t>
        </r>
        <r>
          <rPr>
            <sz val="8"/>
            <color indexed="81"/>
            <rFont val="Tahoma"/>
            <family val="2"/>
          </rPr>
          <t>".  
● The DMH/DD/SAS Prevention and Early Intervention Team has requested you contact Kim Lesane-Ratliff (kim.lesaneratliff@dhhs.nc.gov) when adding a program to the list or if more than two programs need to be added.</t>
        </r>
      </text>
    </comment>
    <comment ref="G13" authorId="0" shapeId="0">
      <text>
        <r>
          <rPr>
            <sz val="8"/>
            <color indexed="81"/>
            <rFont val="Tahoma"/>
            <family val="2"/>
          </rPr>
          <t>Enter the name of the host agency where the program was provided (e.g. John Doe Middle School, XXX County DSS, Jane Doe Girl's Club).</t>
        </r>
      </text>
    </comment>
  </commentList>
</comments>
</file>

<file path=xl/sharedStrings.xml><?xml version="1.0" encoding="utf-8"?>
<sst xmlns="http://schemas.openxmlformats.org/spreadsheetml/2006/main" count="957" uniqueCount="559">
  <si>
    <t>Information Dissemination</t>
  </si>
  <si>
    <t>Education</t>
  </si>
  <si>
    <t>Alternatives</t>
  </si>
  <si>
    <t>Problem Identification and Referral</t>
  </si>
  <si>
    <t>Community Based Process</t>
  </si>
  <si>
    <t>Environmental</t>
  </si>
  <si>
    <t>Combined Total</t>
  </si>
  <si>
    <t>Child SA</t>
  </si>
  <si>
    <t>Adult SA</t>
  </si>
  <si>
    <t>Total SA</t>
  </si>
  <si>
    <t>First Six Months Expenditures</t>
  </si>
  <si>
    <t>Second Six Months Expenditures</t>
  </si>
  <si>
    <t>Annual Expenditures</t>
  </si>
  <si>
    <t>State Fiscal Year</t>
  </si>
  <si>
    <t>State Fiscal Year:</t>
  </si>
  <si>
    <t>Report Period:</t>
  </si>
  <si>
    <t>State Holidays</t>
  </si>
  <si>
    <t>New Years Day</t>
  </si>
  <si>
    <t>Martin Luther King's Day</t>
  </si>
  <si>
    <t>Good Friday</t>
  </si>
  <si>
    <t>Memorial Day</t>
  </si>
  <si>
    <t>Independence Day</t>
  </si>
  <si>
    <t>Labor Day</t>
  </si>
  <si>
    <t>Veteran's Day</t>
  </si>
  <si>
    <t>Thanksgiving</t>
  </si>
  <si>
    <t>Christmas</t>
  </si>
  <si>
    <t>Jul</t>
  </si>
  <si>
    <t>Jan</t>
  </si>
  <si>
    <t>Due Date:</t>
  </si>
  <si>
    <t>Adjusted Due Date if Weekend:</t>
  </si>
  <si>
    <t>Adjusted Due Date if Holiday:</t>
  </si>
  <si>
    <t>Report Due Date:</t>
  </si>
  <si>
    <t>Year-End</t>
  </si>
  <si>
    <t>Mid-Year</t>
  </si>
  <si>
    <t>After that year, these calculations will not adjust for holidays.</t>
  </si>
  <si>
    <t>LME-MCO:</t>
  </si>
  <si>
    <t>LME-MCOs</t>
  </si>
  <si>
    <t>Alliance Behavioral Healthcare</t>
  </si>
  <si>
    <t>Cardinal Innovations Healthcare Solutions</t>
  </si>
  <si>
    <t>Eastpointe</t>
  </si>
  <si>
    <t>Partners Behavioral Health Management</t>
  </si>
  <si>
    <t>Sandhills Center</t>
  </si>
  <si>
    <t>Date Report Submitted:</t>
  </si>
  <si>
    <t>Report Submitted By:</t>
  </si>
  <si>
    <t>Name:</t>
  </si>
  <si>
    <t>Title:</t>
  </si>
  <si>
    <t>Phone:</t>
  </si>
  <si>
    <t>Email:</t>
  </si>
  <si>
    <t>DO NOT DELETE OR WRITE OVER THIS SECTION</t>
  </si>
  <si>
    <r>
      <t xml:space="preserve">State Holidays may be updated on the </t>
    </r>
    <r>
      <rPr>
        <b/>
        <sz val="10"/>
        <color theme="1"/>
        <rFont val="Arial"/>
        <family val="2"/>
      </rPr>
      <t xml:space="preserve">Data Validation </t>
    </r>
  </si>
  <si>
    <r>
      <t xml:space="preserve"> </t>
    </r>
    <r>
      <rPr>
        <b/>
        <sz val="10"/>
        <color theme="1"/>
        <rFont val="Arial"/>
        <family val="2"/>
      </rPr>
      <t>&amp; Lookup</t>
    </r>
    <r>
      <rPr>
        <sz val="10"/>
        <color theme="1"/>
        <rFont val="Arial"/>
        <family val="2"/>
      </rPr>
      <t xml:space="preserve"> </t>
    </r>
    <r>
      <rPr>
        <b/>
        <sz val="10"/>
        <color theme="1"/>
        <rFont val="Arial"/>
        <family val="2"/>
      </rPr>
      <t>Lists</t>
    </r>
    <r>
      <rPr>
        <sz val="10"/>
        <color theme="1"/>
        <rFont val="Arial"/>
        <family val="2"/>
      </rPr>
      <t xml:space="preserve"> worksheet at the end of the workbook.</t>
    </r>
  </si>
  <si>
    <t>Annual Allocation:</t>
  </si>
  <si>
    <t>First 6 Months</t>
  </si>
  <si>
    <t>Second 6 Months</t>
  </si>
  <si>
    <t>Adjustments Made (+ or -):</t>
  </si>
  <si>
    <t>Staff Name</t>
  </si>
  <si>
    <t>Position Title</t>
  </si>
  <si>
    <t>Phone Number</t>
  </si>
  <si>
    <t>Email</t>
  </si>
  <si>
    <t>Program Component Responsibility (Check all that apply)</t>
  </si>
  <si>
    <t>Priority Admission</t>
  </si>
  <si>
    <t>TB Services</t>
  </si>
  <si>
    <t>HIV Services</t>
  </si>
  <si>
    <t>Prevention Services</t>
  </si>
  <si>
    <t>LME-MCO SA Point of Contact</t>
  </si>
  <si>
    <t>LME-MCO Prevention Point of Contact</t>
  </si>
  <si>
    <t>Synar  Services</t>
  </si>
  <si>
    <t>IV  Services</t>
  </si>
  <si>
    <t>A.1. Set-Aside Funds Received</t>
  </si>
  <si>
    <t>A.2. Set-Aside Funds Expended</t>
  </si>
  <si>
    <t>Allocation</t>
  </si>
  <si>
    <t>Adjustments (±)</t>
  </si>
  <si>
    <t>Adjusted Allocation</t>
  </si>
  <si>
    <t>Annual Funds Received</t>
  </si>
  <si>
    <t>Funds Received First Six Months</t>
  </si>
  <si>
    <t>Funds Received Second Six Months</t>
  </si>
  <si>
    <t>Other Federal, State, Local, Private or Foundation Funds (Describe Below)</t>
  </si>
  <si>
    <t>Part A.  Set-Aside Funds Received and Expended</t>
  </si>
  <si>
    <t>Source</t>
  </si>
  <si>
    <t>Adjusted Annual Allocation:</t>
  </si>
  <si>
    <t>By CSAP Prevention Strategy</t>
  </si>
  <si>
    <t>Recipient Primary High Risk Factor</t>
  </si>
  <si>
    <t>Other</t>
  </si>
  <si>
    <t>Count of Primary High Risk Factors Targeted</t>
  </si>
  <si>
    <t>Recipient Groups Targeted 
First Six Months</t>
  </si>
  <si>
    <t>Recipient Groups Targeted 
Second Six Months</t>
  </si>
  <si>
    <t>Recipient Groups Targeted 
During The SFY</t>
  </si>
  <si>
    <t>Persons Served First Six Months</t>
  </si>
  <si>
    <t>Persons Served Second Six Months</t>
  </si>
  <si>
    <t>Total</t>
  </si>
  <si>
    <t>Age Group</t>
  </si>
  <si>
    <t>15-17</t>
  </si>
  <si>
    <t>18-20</t>
  </si>
  <si>
    <t>21-24</t>
  </si>
  <si>
    <t>25-44</t>
  </si>
  <si>
    <t>45-64</t>
  </si>
  <si>
    <t>65+</t>
  </si>
  <si>
    <t>12-14</t>
  </si>
  <si>
    <t>Race</t>
  </si>
  <si>
    <t>Asian American</t>
  </si>
  <si>
    <t>African American</t>
  </si>
  <si>
    <t>Native Hawaiian/ Other Pacific Islander</t>
  </si>
  <si>
    <t>White</t>
  </si>
  <si>
    <t>More Than One Race</t>
  </si>
  <si>
    <t>Unknown</t>
  </si>
  <si>
    <t>Ethnicity</t>
  </si>
  <si>
    <t>Hispanic or Latino</t>
  </si>
  <si>
    <t>Not Hispanic or Latino</t>
  </si>
  <si>
    <t>Gender</t>
  </si>
  <si>
    <t>Male</t>
  </si>
  <si>
    <t>Female</t>
  </si>
  <si>
    <t>Native American/ Alaskan</t>
  </si>
  <si>
    <t>Age, Race, Ethnicity, Gender</t>
  </si>
  <si>
    <t>Error Checks</t>
  </si>
  <si>
    <t>% of Adjusted Annual Allocation Expended This Period:</t>
  </si>
  <si>
    <t>Percent</t>
  </si>
  <si>
    <t xml:space="preserve">Other (Specify):  </t>
  </si>
  <si>
    <t>Strategy</t>
  </si>
  <si>
    <t>Provider Agency</t>
  </si>
  <si>
    <t>Date Certified Or Registered</t>
  </si>
  <si>
    <t>County_Lookup</t>
  </si>
  <si>
    <t>Column:</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</si>
  <si>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</si>
  <si>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</si>
  <si>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</si>
  <si>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</si>
  <si>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</si>
  <si>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</si>
  <si>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</si>
  <si>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</si>
  <si>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</si>
  <si>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</si>
  <si>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</si>
  <si>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</si>
  <si>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</si>
  <si>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</si>
  <si>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</si>
  <si>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</si>
  <si>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</si>
  <si>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</si>
  <si>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</si>
  <si>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</si>
  <si>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</si>
  <si>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</si>
  <si>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</si>
  <si>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</si>
  <si>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</si>
  <si>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</si>
  <si>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</si>
  <si>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</si>
  <si>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</si>
  <si>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</si>
  <si>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</si>
  <si>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</si>
  <si>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</si>
  <si>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</si>
  <si>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</si>
  <si>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</si>
  <si>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</si>
  <si>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</si>
  <si>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</si>
  <si>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</si>
  <si>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</si>
  <si>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</si>
  <si>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</si>
  <si>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</si>
  <si>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</si>
  <si>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</si>
  <si>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</si>
  <si>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</si>
  <si>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</si>
  <si>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</si>
  <si>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</si>
  <si>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</si>
  <si>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</si>
  <si>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</si>
  <si>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</si>
  <si>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</si>
  <si>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</si>
  <si>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</si>
  <si>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</si>
  <si>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</si>
  <si>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</si>
  <si>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</si>
  <si>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</si>
  <si>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</si>
  <si>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</si>
  <si>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</si>
  <si>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</si>
  <si>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</si>
  <si>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</si>
  <si>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</si>
  <si>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</si>
  <si>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</si>
  <si>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</si>
  <si>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</si>
  <si>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</si>
  <si>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</si>
  <si>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</si>
  <si>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</si>
  <si>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</si>
  <si>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</si>
  <si>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</si>
  <si>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Caldwell</t>
  </si>
  <si>
    <t>Cherokee</t>
  </si>
  <si>
    <t>Clay</t>
  </si>
  <si>
    <t>Graham</t>
  </si>
  <si>
    <t>Haywood</t>
  </si>
  <si>
    <t>Jackson</t>
  </si>
  <si>
    <t>Macon</t>
  </si>
  <si>
    <t>McDowell</t>
  </si>
  <si>
    <t>Swain</t>
  </si>
  <si>
    <t>Watauga</t>
  </si>
  <si>
    <t>Wilkes</t>
  </si>
  <si>
    <t>Buncombe</t>
  </si>
  <si>
    <t>Henderson</t>
  </si>
  <si>
    <t>Madison</t>
  </si>
  <si>
    <t>Mitchell</t>
  </si>
  <si>
    <t>Polk</t>
  </si>
  <si>
    <t>Rutherford</t>
  </si>
  <si>
    <t>Transylvania</t>
  </si>
  <si>
    <t>Yancey</t>
  </si>
  <si>
    <t>LME_MCO</t>
  </si>
  <si>
    <t>NCSAPPB Prevention Specialist Status</t>
  </si>
  <si>
    <t xml:space="preserve">Date Began SA PP Work For This Agency </t>
  </si>
  <si>
    <t>Sum</t>
  </si>
  <si>
    <t>Count</t>
  </si>
  <si>
    <t>New After</t>
  </si>
  <si>
    <t>Active Parenting Now</t>
  </si>
  <si>
    <t>Active Parenting of Teens</t>
  </si>
  <si>
    <t>All Stars</t>
  </si>
  <si>
    <t>All Stars Junior</t>
  </si>
  <si>
    <t>Children in the Middle</t>
  </si>
  <si>
    <t>Dare To Be You</t>
  </si>
  <si>
    <t>Early Risers, Skills for Success</t>
  </si>
  <si>
    <t>Good Touch, Bad Touch</t>
  </si>
  <si>
    <t>Hip Hop to Prevent SA/HIV</t>
  </si>
  <si>
    <t>I'm Special</t>
  </si>
  <si>
    <t>Keepin It Real</t>
  </si>
  <si>
    <t>Nurturing Parent Programs</t>
  </si>
  <si>
    <t>Parenting Wisely</t>
  </si>
  <si>
    <t>Positive Action</t>
  </si>
  <si>
    <t>Prime For Life</t>
  </si>
  <si>
    <t>Project Alert</t>
  </si>
  <si>
    <t>Project SUCCESS</t>
  </si>
  <si>
    <t>Project Towards No Drug Abuse</t>
  </si>
  <si>
    <t>Project Venture</t>
  </si>
  <si>
    <t>Reconnecting Youth</t>
  </si>
  <si>
    <t>Staying Connected With Your Teen</t>
  </si>
  <si>
    <t>Storytelling for Empowerment</t>
  </si>
  <si>
    <t>Strengthening Families, 10-14</t>
  </si>
  <si>
    <t>Strengthening Families, 6-11</t>
  </si>
  <si>
    <t>Teen Intervene</t>
  </si>
  <si>
    <t>Systematic Training for Effective Parenting (STEP)</t>
  </si>
  <si>
    <t>NREPP</t>
  </si>
  <si>
    <r>
      <t xml:space="preserve">Staff Member's Primary Practice County(ies). </t>
    </r>
    <r>
      <rPr>
        <b/>
        <sz val="10"/>
        <color theme="3" tint="-0.249977111117893"/>
        <rFont val="Arial"/>
        <family val="2"/>
      </rPr>
      <t xml:space="preserve"> [Check </t>
    </r>
    <r>
      <rPr>
        <b/>
        <sz val="10"/>
        <color theme="3" tint="-0.249977111117893"/>
        <rFont val="Wingdings 2"/>
        <family val="1"/>
        <charset val="2"/>
      </rPr>
      <t>P</t>
    </r>
    <r>
      <rPr>
        <b/>
        <sz val="10"/>
        <color theme="3" tint="-0.249977111117893"/>
        <rFont val="Arial"/>
        <family val="2"/>
        <scheme val="minor"/>
      </rPr>
      <t xml:space="preserve"> each county within the LME-MCO's catchment area that applies.  County names auto-populate when LME-MCO name is entered on the Set-Up Worksheet.]</t>
    </r>
  </si>
  <si>
    <t>Part B.  Annual Strategic Prevention Plan (Written Program Plan)</t>
  </si>
  <si>
    <r>
      <t xml:space="preserve">In order to strengthen Substance Abuse Prevention and Treatment Block Grant planning and accountability for the 20% Set-Aside for Substance Abuse Primary Prevention Services, each LME-MCO is required to </t>
    </r>
    <r>
      <rPr>
        <b/>
        <sz val="10"/>
        <color theme="1"/>
        <rFont val="Arial"/>
        <family val="2"/>
      </rPr>
      <t>submit a written Annual Strategic Prevention Plan</t>
    </r>
    <r>
      <rPr>
        <sz val="10"/>
        <color theme="1"/>
        <rFont val="Arial"/>
        <family val="2"/>
      </rPr>
      <t xml:space="preserve">.  </t>
    </r>
    <r>
      <rPr>
        <b/>
        <sz val="10"/>
        <color theme="3" tint="-0.249977111117893"/>
        <rFont val="Arial"/>
        <family val="2"/>
      </rPr>
      <t>This plan is to be submitted in January (with the Mid-Year Report) for the upcoming state fiscal year, and updated (as needed) in July (with the Year-End Report)</t>
    </r>
    <r>
      <rPr>
        <sz val="10"/>
        <color theme="1"/>
        <rFont val="Arial"/>
        <family val="2"/>
      </rPr>
      <t xml:space="preserve">.  </t>
    </r>
  </si>
  <si>
    <t>Part C.  Number of NREPP Evidence-Based Selective and Indicated Prevention Programs Implemented Through SAPTBG Funding</t>
  </si>
  <si>
    <t>Name of Facilitating Staff</t>
  </si>
  <si>
    <t>County</t>
  </si>
  <si>
    <t>Counties</t>
  </si>
  <si>
    <t>Selective Population</t>
  </si>
  <si>
    <t>Indicated Population</t>
  </si>
  <si>
    <t>.</t>
  </si>
  <si>
    <t>Report Period</t>
  </si>
  <si>
    <t>(blank)</t>
  </si>
  <si>
    <t>Grand Total</t>
  </si>
  <si>
    <t>NREPP Program</t>
  </si>
  <si>
    <t>Please enter data in the yellow shaded cells (as applicable).</t>
  </si>
  <si>
    <r>
      <rPr>
        <b/>
        <sz val="10"/>
        <color rgb="FFFF0000"/>
        <rFont val="Arial"/>
        <family val="2"/>
      </rPr>
      <t>CAUTION:  This worksheet is not protected.  Be careful not to write over or delete items generated by formulas.</t>
    </r>
    <r>
      <rPr>
        <sz val="10"/>
        <color theme="3" tint="-0.249977111117893"/>
        <rFont val="Arial"/>
        <family val="2"/>
      </rPr>
      <t xml:space="preserve">  The pivot table below is linked to the data in the </t>
    </r>
    <r>
      <rPr>
        <b/>
        <sz val="10"/>
        <color theme="3" tint="-0.249977111117893"/>
        <rFont val="Arial"/>
        <family val="2"/>
      </rPr>
      <t>Section 3C</t>
    </r>
    <r>
      <rPr>
        <sz val="10"/>
        <color theme="3" tint="-0.249977111117893"/>
        <rFont val="Arial"/>
        <family val="2"/>
      </rPr>
      <t xml:space="preserve"> worksheet and is used to summarize that data.  To update the pivot table, right click on it and select "</t>
    </r>
    <r>
      <rPr>
        <b/>
        <sz val="10"/>
        <color theme="3" tint="-0.249977111117893"/>
        <rFont val="Arial"/>
        <family val="2"/>
      </rPr>
      <t>Refresh</t>
    </r>
    <r>
      <rPr>
        <sz val="10"/>
        <color theme="3" tint="-0.249977111117893"/>
        <rFont val="Arial"/>
        <family val="2"/>
      </rPr>
      <t>".</t>
    </r>
  </si>
  <si>
    <t>Section IV.  SAPTBG Activities For Reducing Youth Access To Tobaco Products Initiative (Synar Amendment)</t>
  </si>
  <si>
    <r>
      <t>Activities include</t>
    </r>
    <r>
      <rPr>
        <b/>
        <sz val="10"/>
        <color theme="1"/>
        <rFont val="Arial"/>
        <family val="2"/>
      </rPr>
      <t xml:space="preserve">:                                                                </t>
    </r>
    <r>
      <rPr>
        <b/>
        <sz val="10"/>
        <color theme="3" tint="-0.249977111117893"/>
        <rFont val="Arial"/>
        <family val="2"/>
      </rPr>
      <t>Count:</t>
    </r>
  </si>
  <si>
    <t>12 Month Total</t>
  </si>
  <si>
    <t>1st 6 Month Subtotal</t>
  </si>
  <si>
    <t>2nd 6 Month Subtotal</t>
  </si>
  <si>
    <t>1.  COMMUNITY COLLABORATION</t>
  </si>
  <si>
    <t>2.  MERCHANT EDUCATION</t>
  </si>
  <si>
    <t>3.  LAW ENFORCEMENT RELATED</t>
  </si>
  <si>
    <t>4.  MEDIA AND PUBLIC RELATIONS</t>
  </si>
  <si>
    <t>a. Collaborated with community partners to include news stories, letters to the editor, etc. to heighten awareness of youth access to tobacco products.</t>
  </si>
  <si>
    <t>b. Collaborated with community/youth organizations to conduct a Merchant Pledge Campaign and publicized results to recognize merchants and clerks who have pledged not to sell tobacco products to minors.</t>
  </si>
  <si>
    <t>TOTAL</t>
  </si>
  <si>
    <r>
      <rPr>
        <sz val="10"/>
        <color theme="1"/>
        <rFont val="Arial"/>
        <family val="2"/>
      </rPr>
      <t xml:space="preserve">a.  </t>
    </r>
    <r>
      <rPr>
        <b/>
        <sz val="10"/>
        <color theme="1"/>
        <rFont val="Arial"/>
        <family val="2"/>
      </rPr>
      <t xml:space="preserve">Identification of Community Partners: </t>
    </r>
    <r>
      <rPr>
        <sz val="10"/>
        <color theme="1"/>
        <rFont val="Arial"/>
        <family val="2"/>
      </rPr>
      <t xml:space="preserve"> Identified and determined the level of interest and involvement of community partners who share the goal of reducing youth access to tobacco products.</t>
    </r>
  </si>
  <si>
    <r>
      <t xml:space="preserve">b.  </t>
    </r>
    <r>
      <rPr>
        <b/>
        <sz val="10"/>
        <color theme="1"/>
        <rFont val="Arial"/>
        <family val="2"/>
      </rPr>
      <t>Community Leadership:</t>
    </r>
    <r>
      <rPr>
        <sz val="10"/>
        <color theme="1"/>
        <rFont val="Arial"/>
        <family val="2"/>
      </rPr>
      <t xml:space="preserve">  Took the lead in pulling together community partners to develop strategies to reduce access in the area(s) your program(s) served.</t>
    </r>
  </si>
  <si>
    <r>
      <t xml:space="preserve">c.  </t>
    </r>
    <r>
      <rPr>
        <b/>
        <sz val="10"/>
        <color theme="1"/>
        <rFont val="Arial"/>
        <family val="2"/>
      </rPr>
      <t>Group Participation:</t>
    </r>
    <r>
      <rPr>
        <sz val="10"/>
        <color theme="1"/>
        <rFont val="Arial"/>
        <family val="2"/>
      </rPr>
      <t xml:space="preserve">  Participated with an existing group that is collaborating on the issue of reducing youth access to tobacco products in the area(s) served.</t>
    </r>
  </si>
  <si>
    <r>
      <t xml:space="preserve">a.  </t>
    </r>
    <r>
      <rPr>
        <b/>
        <sz val="10"/>
        <color theme="1"/>
        <rFont val="Arial"/>
        <family val="2"/>
      </rPr>
      <t>Identification of Tobacco Retail Outlets:</t>
    </r>
    <r>
      <rPr>
        <sz val="10"/>
        <color theme="1"/>
        <rFont val="Arial"/>
        <family val="2"/>
      </rPr>
      <t xml:space="preserve">  Determined the number and location of all tobacco retail outlets including over-the-counter and vending machines in the area(s) served.</t>
    </r>
  </si>
  <si>
    <r>
      <t xml:space="preserve">b.  </t>
    </r>
    <r>
      <rPr>
        <b/>
        <sz val="10"/>
        <color theme="1"/>
        <rFont val="Arial"/>
        <family val="2"/>
      </rPr>
      <t>Merchant Education:</t>
    </r>
    <r>
      <rPr>
        <sz val="10"/>
        <color theme="1"/>
        <rFont val="Arial"/>
        <family val="2"/>
      </rPr>
      <t xml:space="preserve">  Contacted tobacco retail outlets in your area(s) to ensure that they have received specific information on their responsibilities and on the penalties for violation of state and federal youth access laws. </t>
    </r>
  </si>
  <si>
    <r>
      <t xml:space="preserve">a.  </t>
    </r>
    <r>
      <rPr>
        <b/>
        <sz val="10"/>
        <color theme="1"/>
        <rFont val="Arial"/>
        <family val="2"/>
      </rPr>
      <t>Promote Local Law Enforcement:</t>
    </r>
    <r>
      <rPr>
        <sz val="10"/>
        <color theme="1"/>
        <rFont val="Arial"/>
        <family val="2"/>
      </rPr>
      <t xml:space="preserve">  Contacted officers from your local police or sheriffs’ departments to promote increased enforcement of youth access laws.</t>
    </r>
  </si>
  <si>
    <r>
      <t xml:space="preserve">b. </t>
    </r>
    <r>
      <rPr>
        <b/>
        <sz val="10"/>
        <color theme="1"/>
        <rFont val="Arial"/>
        <family val="2"/>
      </rPr>
      <t xml:space="preserve"> Promote Model for Success:</t>
    </r>
    <r>
      <rPr>
        <sz val="10"/>
        <color theme="1"/>
        <rFont val="Arial"/>
        <family val="2"/>
      </rPr>
      <t xml:space="preserve">  Encouraged local law enforcement to implement the Model for Success Program incorporating merchant education and enforcement of the state youth access law.</t>
    </r>
  </si>
  <si>
    <t>●  Development of a comprehensive list of all retail tobacco outlets</t>
  </si>
  <si>
    <t>●  Recruitment and age testing of youth for an enforcement operation</t>
  </si>
  <si>
    <t>●  Serving as an adult observer or monitor during an enforcement operation</t>
  </si>
  <si>
    <t>●  Provision of incentives for clerks who don’t sell tobacco products to minors during enforcement operations</t>
  </si>
  <si>
    <t>●  Provision of refreshments and/or incentives to youth volunteers</t>
  </si>
  <si>
    <t>●  Assisting in coordination of a merchant education workshop with local retailers</t>
  </si>
  <si>
    <t>First Six Months Hours Completed (Decimal Hours)</t>
  </si>
  <si>
    <t>Second Six Months Hours Completed (Decimal Hours)</t>
  </si>
  <si>
    <t>Minimum Synar Hours Required Per 6-Months</t>
  </si>
  <si>
    <r>
      <t xml:space="preserve">c.  </t>
    </r>
    <r>
      <rPr>
        <b/>
        <sz val="10"/>
        <color theme="1"/>
        <rFont val="Arial"/>
        <family val="2"/>
      </rPr>
      <t>Assistance in Implementation of Model for Success:</t>
    </r>
    <r>
      <rPr>
        <sz val="10"/>
        <color theme="1"/>
        <rFont val="Arial"/>
        <family val="2"/>
      </rPr>
      <t xml:space="preserve">  Assisted local law enforcement/ALE officers in the implementation of the Model for Success Program by participating in any of the following tasks:  </t>
    </r>
    <r>
      <rPr>
        <b/>
        <sz val="10"/>
        <color theme="1"/>
        <rFont val="Arial"/>
        <family val="2"/>
      </rPr>
      <t>(Note: SAPTBG  Funds may not be used for actual enforcement activities.)</t>
    </r>
  </si>
  <si>
    <t>Please explain the reason(s) if the Synar Amendment activities Hours Completed did not meet the minimum required hours for either 6-month period.  If more space is needed, please use the companion Word document.</t>
  </si>
  <si>
    <t>Part B.  Merchant Education Activities Log</t>
  </si>
  <si>
    <t>Date of Visit</t>
  </si>
  <si>
    <t>Merchant</t>
  </si>
  <si>
    <t>Merchant Address</t>
  </si>
  <si>
    <t>City</t>
  </si>
  <si>
    <t>State</t>
  </si>
  <si>
    <t>Zip Code</t>
  </si>
  <si>
    <t>Merchant Phone Number</t>
  </si>
  <si>
    <t>Merchant Contact Name</t>
  </si>
  <si>
    <t>Person Who Conducted Visit</t>
  </si>
  <si>
    <t>Counts</t>
  </si>
  <si>
    <t>Section V.  Priority Admission Preference for Women Who are Pregnant and Injecting Drugs, Women Who are Pregnant and Using Substances and Other Individuals Who are Injecting Drugs</t>
  </si>
  <si>
    <t>Part A.  LME-MCO Program Policies and Practices Assuring Priority Admission Preference</t>
  </si>
  <si>
    <t xml:space="preserve">Section VI.  Capacity of Treatment for Individuals Who are Injecting Drugs </t>
  </si>
  <si>
    <t>First Six Months</t>
  </si>
  <si>
    <t>Second Six Months</t>
  </si>
  <si>
    <t>Type of Service</t>
  </si>
  <si>
    <t>1.  Appropriate pretest counseling for HIV/AIDS</t>
  </si>
  <si>
    <t>3.  Appropriate post-test counseling</t>
  </si>
  <si>
    <t>5.  Total number of tests that were positive for HIV</t>
  </si>
  <si>
    <t>6.  Total number of individuals who tested positive and were unaware of their HIV infection prior to testing</t>
  </si>
  <si>
    <t>7.  Total number of HIV-infected individuals who tested positive and were referred into treatment and care</t>
  </si>
  <si>
    <t>8.  Individuals tested for Hepatitis C (optional)</t>
  </si>
  <si>
    <t>Please enter all requested data (as applicable) in the yellow shaded cells.</t>
  </si>
  <si>
    <t xml:space="preserve">Date Began HIV Initiative Work For This Agency </t>
  </si>
  <si>
    <t># FTE Dedicated to HIV Initiative 1st 6 Months</t>
  </si>
  <si>
    <t># FTE Dedicated to HIV Initiative 2nd 6 Months</t>
  </si>
  <si>
    <t>2nd
6 Months</t>
  </si>
  <si>
    <t>1st
6 Months</t>
  </si>
  <si>
    <t>Date Attested</t>
  </si>
  <si>
    <t>Count:</t>
  </si>
  <si>
    <t># FTE Dedicated to SA Primary Prevention
2nd 6 Months</t>
  </si>
  <si>
    <t># FTE Dedicated to SA Primary Prevention
1st 6 Months</t>
  </si>
  <si>
    <t>Cell shading for Columns J, and K will change color for the year-end report if the following errors are detected:</t>
  </si>
  <si>
    <r>
      <t xml:space="preserve">If Col J &gt; sum of Col B + Col F </t>
    </r>
    <r>
      <rPr>
        <b/>
        <u/>
        <sz val="10"/>
        <color theme="3" tint="-0.249977111117893"/>
        <rFont val="Arial"/>
        <family val="2"/>
      </rPr>
      <t>OR</t>
    </r>
    <r>
      <rPr>
        <sz val="10"/>
        <color theme="1"/>
        <rFont val="Arial"/>
        <family val="2"/>
      </rPr>
      <t xml:space="preserve"> Col J &lt; the largest number in Col B or Col F.</t>
    </r>
  </si>
  <si>
    <r>
      <t xml:space="preserve">If Col K &gt; sum of Col C + Col G </t>
    </r>
    <r>
      <rPr>
        <b/>
        <u/>
        <sz val="10"/>
        <color theme="3" tint="-0.249977111117893"/>
        <rFont val="Arial"/>
        <family val="2"/>
      </rPr>
      <t>OR</t>
    </r>
    <r>
      <rPr>
        <sz val="10"/>
        <color theme="1"/>
        <rFont val="Arial"/>
        <family val="2"/>
      </rPr>
      <t xml:space="preserve"> Col K &lt; the largest number in Col C or Col G.</t>
    </r>
  </si>
  <si>
    <t>Agency</t>
  </si>
  <si>
    <t>Please enter Contract Agency Program Staff Information on rows numbered 1 - 40 (as needed).  Check all applicable primary practice counties on the right side of the worksheet.  The worksheet prints the
left and right halves of this worksheet as 2 separate pages.  Unless a person's position title and primary practice counties radically change, use one row per person for both mid-year and year-end reports.</t>
  </si>
  <si>
    <t>Please enter data in the yellow shaded cells (as applicable).  Enter data  for the Unduplicated Persons Served section only at year-end.</t>
  </si>
  <si>
    <t>Please enter all requested data for each merchant education visit during the report period.  300 rows have been formatted.  Read the instructions below the last row if more rows are needed.
Recommend hiding unused rows or adjusting your print range before printing.  Enter data for the year-end report below the data for the mid-year report.  Be sure to indicate the appropriate "Report Period".</t>
  </si>
  <si>
    <t>Please enter HIV/Early Intervention Staff Information on rows numbered 1 - 40 (as needed).  Use one row for each person for both report periods.</t>
  </si>
  <si>
    <t xml:space="preserve">Other Referral (Specify):  </t>
  </si>
  <si>
    <t>Ongoing classroom and/or small group sessions (evidence based programs) ……..</t>
  </si>
  <si>
    <t>Promoting establishment/review of alcohol/tobacco/other drug policies in schools</t>
  </si>
  <si>
    <t>1st Six Months: 
Jul - Dec</t>
  </si>
  <si>
    <t>2nd Six Months: 
Jan - Jun</t>
  </si>
  <si>
    <t>Health promotion, (e.g., conferences, meetings, seminars) ……….………………….</t>
  </si>
  <si>
    <t>Community resource directories ……………………………………………………….…</t>
  </si>
  <si>
    <t>Brochures/Prevention Resource ……………………………………………………….....</t>
  </si>
  <si>
    <t>Speaking engagements to strengthen prevention ……………………………………….</t>
  </si>
  <si>
    <t>Enter total staff hours (decimal hours) spent on this strategy: ……………………..…</t>
  </si>
  <si>
    <t>Parenting and family management classes ……………………………………………..</t>
  </si>
  <si>
    <t>Mentors ……………………………………………………………………………………...</t>
  </si>
  <si>
    <t>Peer leader/helper programs ……………………………………………......................</t>
  </si>
  <si>
    <t>Education programs for youth groups ……………………………………………………</t>
  </si>
  <si>
    <t>Preschool ATOD prevention programs …………………………………………………..</t>
  </si>
  <si>
    <t>Enter total staff hours (decimal hours) spent on this strategy: ……………………….</t>
  </si>
  <si>
    <t>Drug free dances and parties ……………………………………………………………..</t>
  </si>
  <si>
    <t>Youth/adult leadership activities ………………………………………………………….</t>
  </si>
  <si>
    <t>Community drop-in centers ……………………………………………………………….</t>
  </si>
  <si>
    <t>Community service activities ………………………………………………………………</t>
  </si>
  <si>
    <t>Outward Bound …………………………………………………..…………………………</t>
  </si>
  <si>
    <t>Recreation activities ……………………………………………………………………….</t>
  </si>
  <si>
    <t>Referral to Employee Assistance Programs …………………………………………….</t>
  </si>
  <si>
    <t>Referral to Student Assistance Programs ……………………………………………….</t>
  </si>
  <si>
    <t>Impacted training (key people in the system), staff/officials training …………………</t>
  </si>
  <si>
    <t>Community team-building …………………………………………………………………</t>
  </si>
  <si>
    <t>Multi-agency coordination and collaboration/coalition …………………………………</t>
  </si>
  <si>
    <t>Accessing services and funding ………………………………………………………….</t>
  </si>
  <si>
    <t>Development or support of student assistance programs ……………………………..</t>
  </si>
  <si>
    <t>Communication campaigns ……………………………………………………………….</t>
  </si>
  <si>
    <t>Product pricing strategies ………………………………………………………………...</t>
  </si>
  <si>
    <t>Modifying alcohol and tobacco advertising practices ………………………….……....</t>
  </si>
  <si>
    <t>Guidance and technical assistance to communities to monitor and maximize local enforcement procedures governing availability and distribution of alcohol, tobacco and other drug use ………..….……………………………………………………….…..</t>
  </si>
  <si>
    <r>
      <t xml:space="preserve">Total Staff Hours For All Strategies: </t>
    </r>
    <r>
      <rPr>
        <sz val="10"/>
        <color theme="1"/>
        <rFont val="Arial"/>
        <family val="2"/>
      </rPr>
      <t>………………………………………………….</t>
    </r>
  </si>
  <si>
    <t>Percent of total staff hours for all strategies spent on this strategy: …………………</t>
  </si>
  <si>
    <t>Community-Based Alternatives (CBA) or Other DJJDP Grant(s) for SA Primary Prevention</t>
  </si>
  <si>
    <t># Consumers Completed</t>
  </si>
  <si>
    <t>Center for Substance Abuse Prevention Partnership For Success (PFS) or Other SAMHSA Grant</t>
  </si>
  <si>
    <t>The Local Management Entity-Managed Care Organization (LME-MCO) is required to ensure the expenditure of no less than its designated allocation amount of the SAPTBG 20% Prevention Set-Aside Funding.  The LME-MCO agrees to ensure the maintenance of adequate provider records, including consumer records with individual consumer prevention outcomes, programmatic data and fiscal records to provide full details of such recipients, activities and expenditures for SAPTBG monitoring, reporting and audit purposes, in accordance with the requirements of the SAPTBG, as contained in 45 CFR, Part 96. See Section II for definitions of CSAP Prevention Strategies.</t>
  </si>
  <si>
    <t>Comprehensive primary prevention programs should give priority to target population sub-groups that are at risk of developing a pattern of substance use.  Programs should include activities and services provided in a variety of settings that address specific risk factors and that may be broken down by age, race/ethnicity, gender and other characteristics of the population being served. (Summary of Significant Federal Funding Requirements, SAMHSA, 45 CFR Part 96, March 31, 1993)</t>
  </si>
  <si>
    <t>Individuals Served First Six Months</t>
  </si>
  <si>
    <t>Individuals Served Second Six Months</t>
  </si>
  <si>
    <t>Unduplicated Individuals Served for the State Fiscal Year</t>
  </si>
  <si>
    <r>
      <t xml:space="preserve">Please enter data in the yellow shaded cells (as applicable).  Enter data for the Unduplicated Individuals Served section </t>
    </r>
    <r>
      <rPr>
        <b/>
        <sz val="10"/>
        <color theme="3" tint="-0.249977111117893"/>
        <rFont val="Arial"/>
        <family val="2"/>
      </rPr>
      <t>only</t>
    </r>
    <r>
      <rPr>
        <sz val="10"/>
        <color theme="3" tint="-0.249977111117893"/>
        <rFont val="Arial"/>
        <family val="2"/>
      </rPr>
      <t xml:space="preserve"> at year-end.</t>
    </r>
  </si>
  <si>
    <t>The following LME-MCO staff are responsible for SAPTBG compliance, monitoring and quality management:</t>
  </si>
  <si>
    <t>If expenditures half way through the year are less than 35% of the adjusted annual allocation, please provide a brief explanation and a projection of whether this is expected to be an issue for the remainder of the year.</t>
  </si>
  <si>
    <r>
      <rPr>
        <b/>
        <sz val="10"/>
        <color theme="1"/>
        <rFont val="Arial"/>
        <family val="2"/>
      </rPr>
      <t>Substance Abuse Primary Prevention Programs are those directed at individuals who do not require treatment for substance use.</t>
    </r>
    <r>
      <rPr>
        <sz val="10"/>
        <color theme="1"/>
        <rFont val="Arial"/>
        <family val="2"/>
      </rPr>
      <t xml:space="preserve">  Such programs are aimed at educating and counseling individuals on such use and providing for designated non-treatment activities to reduce the risk of such.</t>
    </r>
    <r>
      <rPr>
        <b/>
        <sz val="10"/>
        <color theme="1"/>
        <rFont val="Arial"/>
        <family val="2"/>
      </rPr>
      <t xml:space="preserve">  </t>
    </r>
    <r>
      <rPr>
        <sz val="10"/>
        <color theme="1"/>
        <rFont val="Arial"/>
        <family val="2"/>
      </rPr>
      <t xml:space="preserve">Early intervention activities which were previously counted as part of the Block Grant's 20% Prevention Set-Aside </t>
    </r>
    <r>
      <rPr>
        <u/>
        <sz val="10"/>
        <color theme="1"/>
        <rFont val="Arial"/>
        <family val="2"/>
      </rPr>
      <t>may not</t>
    </r>
    <r>
      <rPr>
        <sz val="10"/>
        <color theme="1"/>
        <rFont val="Arial"/>
        <family val="2"/>
      </rPr>
      <t xml:space="preserve"> be counted towards the required 20% Primary Prevention Program Set-Aside in the new Block Grant regulations, nor may primary prevention services include any activity designed to determine if a person is in need of treatment</t>
    </r>
    <r>
      <rPr>
        <b/>
        <sz val="10"/>
        <color theme="1"/>
        <rFont val="Arial"/>
        <family val="2"/>
      </rPr>
      <t xml:space="preserve">.  </t>
    </r>
    <r>
      <rPr>
        <b/>
        <sz val="10"/>
        <color theme="3" tint="-0.249977111117893"/>
        <rFont val="Arial"/>
        <family val="2"/>
      </rPr>
      <t>Check (</t>
    </r>
    <r>
      <rPr>
        <b/>
        <sz val="10"/>
        <color theme="3" tint="-0.249977111117893"/>
        <rFont val="Wingdings"/>
        <charset val="2"/>
      </rPr>
      <t>ü</t>
    </r>
    <r>
      <rPr>
        <b/>
        <sz val="10"/>
        <color theme="3" tint="-0.249977111117893"/>
        <rFont val="Arial"/>
        <family val="2"/>
      </rPr>
      <t>) all activities and methods supported for the applicable six month period through actual SAPTBG expenditures, and enter total staff hours spent on each strategy.</t>
    </r>
  </si>
  <si>
    <t>Community and volunteer training (e.g., neighborhood action training) ……………….</t>
  </si>
  <si>
    <t>Strategic/system planning ………………………………………………………………..</t>
  </si>
  <si>
    <t>Groups for children of individuals with substance use disorders……….………………..</t>
  </si>
  <si>
    <r>
      <t xml:space="preserve">d.  </t>
    </r>
    <r>
      <rPr>
        <b/>
        <sz val="10"/>
        <color theme="1"/>
        <rFont val="Arial"/>
        <family val="2"/>
      </rPr>
      <t>Community Education:</t>
    </r>
    <r>
      <rPr>
        <sz val="10"/>
        <color theme="1"/>
        <rFont val="Arial"/>
        <family val="2"/>
      </rPr>
      <t xml:space="preserve"> Provided information on youth access (i.e., laws, penalties) to youth organizations and community groups to educate and actively involve them in efforts to reduce youth access to tobacco products.</t>
    </r>
  </si>
  <si>
    <r>
      <t>c.  </t>
    </r>
    <r>
      <rPr>
        <b/>
        <sz val="10"/>
        <color theme="1"/>
        <rFont val="Arial"/>
        <family val="2"/>
      </rPr>
      <t>Community Youth Groups Partnership:</t>
    </r>
    <r>
      <rPr>
        <sz val="10"/>
        <color theme="1"/>
        <rFont val="Arial"/>
        <family val="2"/>
      </rPr>
      <t xml:space="preserve">  Partnered with community youth groups to visit tobacco retail outlets in your area(s) to provide information and materials (i.e., brochures, signs) on state youth access law.  </t>
    </r>
  </si>
  <si>
    <t xml:space="preserve">Please complete all requested information in the Merchant Education Activities Log below for merchant education activities included in the Synar hours reported in Section IV, Part A.  Add the data for the second six-month report period immediately below the first report period. </t>
  </si>
  <si>
    <r>
      <rPr>
        <b/>
        <sz val="12"/>
        <color theme="3" tint="-0.249977111117893"/>
        <rFont val="Arial"/>
        <family val="2"/>
      </rPr>
      <t xml:space="preserve">Please use the companion SAPTBG Compliance Report Template (Microsoft Word file) to complete Part A of this section. </t>
    </r>
    <r>
      <rPr>
        <sz val="10"/>
        <rFont val="Arial"/>
        <family val="2"/>
      </rPr>
      <t>The Word template is used to complete the narrative portions of the</t>
    </r>
    <r>
      <rPr>
        <sz val="10"/>
        <color theme="1"/>
        <rFont val="Arial"/>
        <family val="2"/>
      </rPr>
      <t xml:space="preserve"> Semi-Annual report and explains requirements.  </t>
    </r>
  </si>
  <si>
    <r>
      <rPr>
        <b/>
        <sz val="12"/>
        <color theme="3" tint="-0.249977111117893"/>
        <rFont val="Arial"/>
        <family val="2"/>
      </rPr>
      <t xml:space="preserve">Please use the companion SAPTBG Compliance Report Template (Microsoft Word file) to complete Parts A and B of this section. </t>
    </r>
    <r>
      <rPr>
        <sz val="10"/>
        <rFont val="Arial"/>
        <family val="2"/>
      </rPr>
      <t>The Word template is used to complete the narrative portions of the</t>
    </r>
    <r>
      <rPr>
        <sz val="10"/>
        <color theme="1"/>
        <rFont val="Arial"/>
        <family val="2"/>
      </rPr>
      <t xml:space="preserve"> Semi-Annual report and explains requirements.  </t>
    </r>
  </si>
  <si>
    <t xml:space="preserve">LME-MCOs and contract agencies that receive SAPTBG HIV/Early Intervention Services Set-Aside Funds are required to provide HIV/Early Intervention Services to individuals participating in treatment for a substance use disorder who are at risk for HIV disease.  Programs receiving these funds are required to submit documentation of the number of individuals participating in treatment who have received designated HIV/Early Intervention Services and the number of hours of HIV/Early Intervention Services provided in each of these services.   </t>
  </si>
  <si>
    <r>
      <t xml:space="preserve">2.  Number of individuals tested for HIV/AIDS </t>
    </r>
    <r>
      <rPr>
        <b/>
        <sz val="10"/>
        <color theme="1"/>
        <rFont val="Arial"/>
        <family val="2"/>
      </rPr>
      <t>(unduplicated count)</t>
    </r>
  </si>
  <si>
    <t>Number of Individuals Served</t>
  </si>
  <si>
    <t>Number of Hours Provided</t>
  </si>
  <si>
    <t>Section VIII.  HIV/Early Intervention Services</t>
  </si>
  <si>
    <t>This section is required to be completed only by LME-MCOs receiving specialized funding for HIV/Early Intervention Services (Federal SA Non-UCR HIV Account 536194, Fund 1463), which includes the following LME-MCOs: Alliance Behavioral Healthcare, Cardinal Innovations, CenterPoint Human Services, CoastalCare, East Carolina Behavioral Health, Eastpointe and Sandhills Center.</t>
  </si>
  <si>
    <r>
      <t xml:space="preserve">This section is required to be completed </t>
    </r>
    <r>
      <rPr>
        <b/>
        <u/>
        <sz val="10"/>
        <color theme="1"/>
        <rFont val="Arial"/>
        <family val="2"/>
      </rPr>
      <t>only</t>
    </r>
    <r>
      <rPr>
        <b/>
        <sz val="10"/>
        <color theme="1"/>
        <rFont val="Arial"/>
        <family val="2"/>
      </rPr>
      <t xml:space="preserve"> by LME-MCOs receiving specialized funding for HIV/Early Intervention Services (Federal SA Non-UCR HIV Account 536194, Fund 1463), which includes the following LME-MCOs: Alliance Behavioral Healthcare, Cardinal Innovations, CenterPoint Human Services, CoastalCare, East Carolina Behavioral Health, Eastpointe and Sandhills Center.</t>
    </r>
  </si>
  <si>
    <t xml:space="preserve">Child </t>
  </si>
  <si>
    <t xml:space="preserve">Adult </t>
  </si>
  <si>
    <t>1.  General Group with No Identified Risk Factor</t>
  </si>
  <si>
    <t>2.  School Drop-Out (&lt; Age 18)</t>
  </si>
  <si>
    <t>3.  Repeated Failure in School (&lt; Age 18)</t>
  </si>
  <si>
    <t>5.  Economically Disadvantaged</t>
  </si>
  <si>
    <t>6.  Child (&lt; Age 18) of an Individual with a Substance Use Disorder</t>
  </si>
  <si>
    <t>8.  Has Committed a Violent Or Delinquent Act (&lt; Age 18)</t>
  </si>
  <si>
    <t>9.  Current or Past Mental Health Issues/Disorders</t>
  </si>
  <si>
    <t>10.  Has Attempted Suicide in the Past</t>
  </si>
  <si>
    <t>11.  Current or Past Long-term Physical Pain Due to Injury</t>
  </si>
  <si>
    <t>12.  Is or Has Been Involved in the Juvenile Justice System (&lt; Age 18)</t>
  </si>
  <si>
    <t>13.  Is Physically Disabled</t>
  </si>
  <si>
    <t xml:space="preserve">14. Legally Uses Alcohol Without Evidence of Abuse </t>
  </si>
  <si>
    <t xml:space="preserve">15. Legally Uses Prescribed Drugs without Evidence of Abuse </t>
  </si>
  <si>
    <t>16.  Is a Homeless and/or Runaway Youth (&lt; Age 18)</t>
  </si>
  <si>
    <t xml:space="preserve">17.  Other (Describe):  </t>
  </si>
  <si>
    <r>
      <rPr>
        <b/>
        <sz val="10"/>
        <color theme="3" tint="-0.249977111117893"/>
        <rFont val="Arial"/>
        <family val="2"/>
      </rPr>
      <t>Place a check mark (</t>
    </r>
    <r>
      <rPr>
        <b/>
        <sz val="10"/>
        <color theme="3" tint="-0.249977111117893"/>
        <rFont val="Wingdings 2"/>
        <family val="1"/>
        <charset val="2"/>
      </rPr>
      <t>P</t>
    </r>
    <r>
      <rPr>
        <b/>
        <sz val="10"/>
        <color theme="3" tint="-0.249977111117893"/>
        <rFont val="Arial"/>
        <family val="2"/>
      </rPr>
      <t>) in the appropriate cells</t>
    </r>
    <r>
      <rPr>
        <b/>
        <sz val="10"/>
        <color theme="1"/>
        <rFont val="Arial"/>
        <family val="2"/>
      </rPr>
      <t xml:space="preserve">, </t>
    </r>
    <r>
      <rPr>
        <sz val="10"/>
        <color theme="1"/>
        <rFont val="Arial"/>
        <family val="2"/>
      </rPr>
      <t xml:space="preserve">by primary risk factor and age group, for recipient groups targeted each report period in non-treatment services </t>
    </r>
    <r>
      <rPr>
        <sz val="10"/>
        <rFont val="Arial"/>
        <family val="2"/>
      </rPr>
      <t>provided by the contrac</t>
    </r>
    <r>
      <rPr>
        <sz val="10"/>
        <color theme="1"/>
        <rFont val="Arial"/>
        <family val="2"/>
      </rPr>
      <t>t agency staff through Substance Use Primary Prevention Programs.  Please note that Child is &lt; Age 18 and Adult is ≥ Age 18.</t>
    </r>
  </si>
  <si>
    <t>4.  Pregnant Teen (&lt; Age 18) or Woman ( ≥ Age 18)</t>
  </si>
  <si>
    <t>7.  Victim of Physical, Sexual or Psychological Abuse or Other Trauma        (&lt; Age 18)</t>
  </si>
  <si>
    <t>Section II.  LME-MCO Contracted Agency(ies) SAPTBG Primary Prevention Strategies and Activities Checklist</t>
  </si>
  <si>
    <t>Section III.  SAPTBG Primary Prevention Program Staff, Written Program Plan (APSM 30-1, T10: 14 V .4200 and .6900) and NREPP Programs Implemented</t>
  </si>
  <si>
    <t>Part A.  Contract Agency SAPTBG Primary Prevention Program Staff Information, FTEs and Counties Covered</t>
  </si>
  <si>
    <t>Name of NREPP Evidence-Based Universal, Selective or Indicated SA Prevention Program Implemented</t>
  </si>
  <si>
    <t>Part C.  Number of NREPP Evidence-Based Universal, Selective and Indicated Prevention Programs Implemented Through SAPTBG Funding (Continued)</t>
  </si>
  <si>
    <t>Provider Agency Name</t>
  </si>
  <si>
    <t>Universal Population</t>
  </si>
  <si>
    <t># Consumers Enrolled</t>
  </si>
  <si>
    <t>Date Program Started</t>
  </si>
  <si>
    <t>Date Program Completed</t>
  </si>
  <si>
    <t>Host Agency Where Program Was Provided</t>
  </si>
  <si>
    <t>Please enter all requested data for each evidence-based program implemented during the report period.  300 rows have been formatted.  Read the instructions below the last row if more rows are needed.
Recommend hiding unused rows or adjusting the print range before printing.  Continue data for the year-end report immediately below the data for the mid-year report.  Make sure to indicate the appropriate "Report Period".</t>
  </si>
  <si>
    <t>NREPP Evidence Based Universal, Selective, and Indicated SA Prevention Programs</t>
  </si>
  <si>
    <t>Total # Universal Consumers Enrolled</t>
  </si>
  <si>
    <t># Universal Consumers Enrolled</t>
  </si>
  <si>
    <t>Total # Universal Consumers Completed</t>
  </si>
  <si>
    <t># Universal Consumers Completed</t>
  </si>
  <si>
    <t>Total # Selective Consumers Enrolled</t>
  </si>
  <si>
    <t># Selective Consumers Enrolled</t>
  </si>
  <si>
    <t>Total # Selective Consumers Completed</t>
  </si>
  <si>
    <t># Selective Consumers Completed</t>
  </si>
  <si>
    <t>Total # Indicated Consumers Enrolled</t>
  </si>
  <si>
    <t># Indicated Consumers Enrolled</t>
  </si>
  <si>
    <t>Total # Indicated Consumers Completed</t>
  </si>
  <si>
    <t># Indicated Consumers Completed</t>
  </si>
  <si>
    <t>Total # Consumers Enrolled (All 3 Programs)</t>
  </si>
  <si>
    <t># Consumers Enrolled (All 3 Programs)</t>
  </si>
  <si>
    <t>Total # Consumers Completed (All 3 Programs)</t>
  </si>
  <si>
    <t># Consumers Completed (All 3 Programs)</t>
  </si>
  <si>
    <t>Mid-Year Report</t>
  </si>
  <si>
    <t>4. Number of HIV tests conducted (may be duplicated; include individuals tested more than once)</t>
  </si>
  <si>
    <r>
      <rPr>
        <b/>
        <sz val="12"/>
        <color theme="3" tint="-0.249977111117893"/>
        <rFont val="Arial"/>
        <family val="2"/>
      </rPr>
      <t>Please use the companion SAPTBG Compliance Report Template (Microsoft Word file) for information and instructions on how to complete and submit this plan.</t>
    </r>
    <r>
      <rPr>
        <sz val="10"/>
        <color theme="1"/>
        <rFont val="Arial"/>
        <family val="2"/>
      </rPr>
      <t xml:space="preserve">  The Word template is used to complete the narrative portions of this Semi-Annual Compliance report, and explains requirements and provides an outline of required content.  </t>
    </r>
  </si>
  <si>
    <r>
      <t xml:space="preserve">For each report period, list the evidence–based "Universal," "Selective" and "Indicated" prevention programs provided with SAPTBG funding  </t>
    </r>
    <r>
      <rPr>
        <b/>
        <sz val="10"/>
        <color theme="3" tint="-0.249977111117893"/>
        <rFont val="Arial"/>
        <family val="2"/>
      </rPr>
      <t>that were provided and completed during the report period</t>
    </r>
    <r>
      <rPr>
        <sz val="10"/>
        <color theme="1"/>
        <rFont val="Arial"/>
        <family val="2"/>
      </rPr>
      <t xml:space="preserve"> and enter the information requested in each column.  If a program started during the report period but will not be completed until a future report period, do not enter anything until the report period when the program is actually completed.  Add the data for the second six-month report period immediately below the first report period.  Evidence-based programs are listed on the SAMHSA National Registry of Evidence-based Programs and Practices (NREPP) website which can be found at</t>
    </r>
    <r>
      <rPr>
        <sz val="10"/>
        <color rgb="FF000000"/>
        <rFont val="Arial"/>
        <family val="2"/>
      </rPr>
      <t>:  http://www.nrepp.samhsa.gov/AdvancedSearch.aspx.</t>
    </r>
  </si>
  <si>
    <r>
      <rPr>
        <b/>
        <sz val="12"/>
        <color theme="1"/>
        <rFont val="Arial"/>
        <family val="2"/>
      </rPr>
      <t>Part A.  LME-MCO Synar Performance Measure:</t>
    </r>
    <r>
      <rPr>
        <sz val="12"/>
        <color theme="1"/>
        <rFont val="Arial"/>
        <family val="2"/>
      </rPr>
      <t xml:space="preserve"> </t>
    </r>
    <r>
      <rPr>
        <sz val="10"/>
        <color theme="1"/>
        <rFont val="Arial"/>
        <family val="2"/>
      </rPr>
      <t xml:space="preserve"> Demonstrate LME-MCO leadership to insure local community implementation of Synar Amendment provisions towards Reducing Youth Access to Tobacco Products and </t>
    </r>
    <r>
      <rPr>
        <b/>
        <u/>
        <sz val="10"/>
        <color theme="1"/>
        <rFont val="Arial"/>
        <family val="2"/>
      </rPr>
      <t>provide a minimum of 48 hours per six month reporting period</t>
    </r>
    <r>
      <rPr>
        <sz val="10"/>
        <color theme="1"/>
        <rFont val="Arial"/>
        <family val="2"/>
      </rPr>
      <t xml:space="preserve"> of Substance Abuse Consultation, Education, and Primary Prevention Services specifically directed towards Youth Access,</t>
    </r>
    <r>
      <rPr>
        <b/>
        <sz val="10"/>
        <color theme="1"/>
        <rFont val="Arial"/>
        <family val="2"/>
      </rPr>
      <t xml:space="preserve"> Community Collaboration, Merchant Education, Law Enforcement-Related</t>
    </r>
    <r>
      <rPr>
        <sz val="10"/>
        <color theme="1"/>
        <rFont val="Arial"/>
        <family val="2"/>
      </rPr>
      <t xml:space="preserve"> activities.  </t>
    </r>
    <r>
      <rPr>
        <u/>
        <sz val="10"/>
        <color theme="1"/>
        <rFont val="Arial"/>
        <family val="2"/>
      </rPr>
      <t>Implement Synar Amendment activities continuously during each month of the six month reporting period</t>
    </r>
    <r>
      <rPr>
        <sz val="10"/>
        <color theme="1"/>
        <rFont val="Arial"/>
        <family val="2"/>
      </rPr>
      <t xml:space="preserve">. Maintain appropriate event documentation utilizing the standardized reporting format found in the following section, Section IV, Part B.  </t>
    </r>
    <r>
      <rPr>
        <b/>
        <sz val="10"/>
        <color theme="3"/>
        <rFont val="Arial"/>
        <family val="2"/>
      </rPr>
      <t>The LME-MCO is encouraged to include a narrative of specific Synar activities - please see Section IV, Part A in the</t>
    </r>
    <r>
      <rPr>
        <sz val="10"/>
        <color theme="3"/>
        <rFont val="Arial"/>
        <family val="2"/>
      </rPr>
      <t xml:space="preserve"> </t>
    </r>
    <r>
      <rPr>
        <b/>
        <sz val="10"/>
        <color theme="3"/>
        <rFont val="Arial"/>
        <family val="2"/>
      </rPr>
      <t xml:space="preserve">companion Word document. </t>
    </r>
  </si>
  <si>
    <t xml:space="preserve">Part B.  Documentation of Efforts to Publicize Priority Admission </t>
  </si>
  <si>
    <t>Section VII.  Universal TB Screening, Testing, Referral &amp; Case Management Services</t>
  </si>
  <si>
    <t>Part A.  LME-MCO Policies and Practices Assuring TB Screening for Individuals with a Substance Use Disorder</t>
  </si>
  <si>
    <t>Part B.  LME-MCO Policies and Practices Assuring Services for Individuals Identified as High Risk For TB</t>
  </si>
  <si>
    <t>Part A.  LME-MCO Policies and Practices For HIV Testing, Pre- and Post-Test Counseling and Referral Services</t>
  </si>
  <si>
    <t>Part B.  Number of Individuals Served Who Also Received HIV/AIDS-Related Early Intervention Services and Number of Hours Provided</t>
  </si>
  <si>
    <t>Part C.  SAPTBG 5% HIV/Early Intervention Services Set-Aside - Staff FTEs and Longevity</t>
  </si>
  <si>
    <r>
      <t xml:space="preserve">Provide the number of individuals involved in SUD treatment services who were also provided HIV/AIDS-related early intervention services and the number of hours these services were provided for each type of service indicated in the table below.  </t>
    </r>
    <r>
      <rPr>
        <b/>
        <sz val="10"/>
        <color theme="3" tint="-0.249977111117893"/>
        <rFont val="Arial"/>
        <family val="2"/>
      </rPr>
      <t>Please note</t>
    </r>
    <r>
      <rPr>
        <sz val="10"/>
        <color theme="3" tint="-0.249977111117893"/>
        <rFont val="Arial"/>
        <family val="2"/>
      </rPr>
      <t>: the "Number of Individuals Served" for the State Fiscal Year should be an unduplicated count.</t>
    </r>
  </si>
  <si>
    <t>Part A.  LME-MCO Policies and Practices Assuring Timely Admission</t>
  </si>
  <si>
    <r>
      <rPr>
        <b/>
        <sz val="10"/>
        <color theme="1"/>
        <rFont val="Arial"/>
        <family val="2"/>
      </rPr>
      <t>2.  Education:</t>
    </r>
    <r>
      <rPr>
        <sz val="10"/>
        <color theme="1"/>
        <rFont val="Arial"/>
        <family val="2"/>
      </rPr>
      <t xml:space="preserve">  This strategy involves two-way communication and is distinguished from the Information Dissemination strategy by the fact that interaction between the educator/facilitator and the participants is the basis of its activities.  Activities under this strategy aim to affect critical life and social skills, including decision-making, refusal skills, critical analysis (e.g., of media messages) and systematic judgment abilities. 
</t>
    </r>
    <r>
      <rPr>
        <b/>
        <sz val="10"/>
        <color theme="3"/>
        <rFont val="Arial"/>
        <family val="2"/>
      </rPr>
      <t>It is recommended that not more than 30% of the provider agency time be spent on this strategy.</t>
    </r>
  </si>
  <si>
    <t>Please list all LME-MCO staff responsible for various components of SAPTBG compliance, monitoring and quality management on rows numbered 1 - 35 (as needed).  
Use one row per staff member unless a person's responsibility(ies) change during the 2nd report period.  In that case, use two rows for that person (one for each 6 month period).</t>
  </si>
  <si>
    <t>LME-MCO Executive Director/CEO</t>
  </si>
  <si>
    <t>LME-MCO Finance Officer/CFO</t>
  </si>
  <si>
    <t xml:space="preserve">1.  LME-MCOs and Subrecipient contractors of these funds shall comply with all requirements, restrictions, terms and conditions, and reporting requirements of the SAPTBG as contained in 45 CFR Part 96 and any subsequent revision to such regulations; </t>
  </si>
  <si>
    <r>
      <t xml:space="preserve">2.  SAPTBG funds are prohibited to be used to provide or purchase inpatient hospital services, except that SAPTBG funds may be used with the exception as described in 45 CFR 96.135 (c) with documentation of the receipt of prior written approval of the </t>
    </r>
    <r>
      <rPr>
        <sz val="10"/>
        <rFont val="Arial"/>
        <family val="2"/>
        <scheme val="minor"/>
      </rPr>
      <t>DMHDDSAS Director of Financial Operations and the CPM Director of Operations and Clinical Services</t>
    </r>
    <r>
      <rPr>
        <sz val="10"/>
        <color rgb="FF000000"/>
        <rFont val="Arial"/>
        <family val="2"/>
        <scheme val="minor"/>
      </rPr>
      <t>;</t>
    </r>
  </si>
  <si>
    <t>3.  SAPTBG funds are prohibited to be used to make, or to allow to be made, any cash payments to any recipients or intended recipients of health or behavioral health services;</t>
  </si>
  <si>
    <t>4.  SAPTBG funds are prohibited to be used for the purchase or improvement of land, purchase, construction or permanent improvement (other than minor remodeling) of any building or other facility, or purchase of major equipment, including medical equipment;</t>
  </si>
  <si>
    <t>5.  SAPTBG funds are prohibited to be used to satisfy any requirement for the expenditure of non-federal funds as a condition of receipt of federal funds; i.e., federal funds may not be used to satisfy any condition for any state, local or other funding match requirement;</t>
  </si>
  <si>
    <t>6.  SAPTBG funds are prohibited to be used to provide financial assistance to any entity other than a public or nonprofit private entity;</t>
  </si>
  <si>
    <t>7.  SAPTBG funds are prohibited to be used to provide individuals with hypodermic needles or syringes so that such individuals may use illegal drugs;</t>
  </si>
  <si>
    <t xml:space="preserve">8.  SAPTBG funds are prohibited to be used to provide individuals with treatment services in penal or correctional institutions of the State. This includes jails, prisons, adult and juvenile detention centers, juvenile training schools, holding facilities, etc.; </t>
  </si>
  <si>
    <t xml:space="preserve">9.  SAPTBG funds are prohibited to be used towards the annual salary of any LME-MCO staff, provider, contractor employee, consultant or other individual that is in excess of Level I of the most current US Office of Personnel Management Federal Executive Salary Schedule. This amount is currently designated for the calendar year effective January, 2014 at an annual salary of $201,700; </t>
  </si>
  <si>
    <t xml:space="preserve">11.  SAPTBG funds shall not be utilized for law enforcement activities; </t>
  </si>
  <si>
    <t>12.  No part of any SAPTBG funding shall be used for publicity or propaganda purposes, for the preparation, distribution, or use of any kit, pamphlet, booklet, publication, radio, television or video presentation designed to support or defeat legislation pending before Congress or any state legislature, except in presentation to Congress or any state legislative body itself; and</t>
  </si>
  <si>
    <t xml:space="preserve">13.  No part of any SAPTBG funding shall be used to pay the salary or expenses of any grant or contract recipient, or agent acting for such recipient, related to any activity designed to influence legislation or appropriations pending before the Congress or any state legislature. </t>
  </si>
  <si>
    <t>Selected Requirements and Restrictions on the Use of Federal SAPTBG Funds</t>
  </si>
  <si>
    <t>The following LME-MCO staff attest to the accuracy and completeness of the information provided in this report and adherence of their organization to the requirements and restrictions on the use of Federal SAPTBG Funds listed below:</t>
  </si>
  <si>
    <t>●  Please enter the information requested in the yellow shaded cells below.  Completion of this section is an attestation that these individuals have read and understand the listed requirements and
    prohibitions of the SAPT Block Grant.  It also serves as an attestation that the listed individuals have reviewed and approved this report and attest to its accuracy.  
●  Use one row per position unless the person performing that position changes during the 2nd report period.  In that case, copy and insert an additional row for that position and enter the date
    attested in the appropriate column for the report period.</t>
  </si>
  <si>
    <t>A written signature is no longer required.  The Date Attested is the date the responsible person reviewed and approved the report, attests to its accuracy and completeness, and attests to the organization's adherence to the requirements and restrictions of the SAPTBG funds listed below.</t>
  </si>
  <si>
    <t>Local Management Entity-Managed Care Organization (LME-MCO) Semi-Annual Substance Abuse Prevention and Treatment Block Grant (SAPTBG) Compliance Report</t>
  </si>
  <si>
    <t>It is used to automatically calculate the report due date (to the left).</t>
  </si>
  <si>
    <t>Guiding Good Choices(GCC)</t>
  </si>
  <si>
    <t>I’m Special</t>
  </si>
  <si>
    <t>Life Skills Training (LST)</t>
  </si>
  <si>
    <t>Project Toward No Tobacco Use</t>
  </si>
  <si>
    <t>Great Body Shop</t>
  </si>
  <si>
    <t>HALO</t>
  </si>
  <si>
    <t>Too Good For Drugs</t>
  </si>
  <si>
    <t>Active Parenting</t>
  </si>
  <si>
    <t>Class Action</t>
  </si>
  <si>
    <t>Communities Mobilizing for Change on Alcohol</t>
  </si>
  <si>
    <t>Media Ready</t>
  </si>
  <si>
    <t>Media Detective</t>
  </si>
  <si>
    <t>Safe Dates</t>
  </si>
  <si>
    <t>Stay on Track</t>
  </si>
  <si>
    <t>-</t>
  </si>
  <si>
    <t>10.  As per Section 511 of P.L. 102-170, when issuing statements, press releases, requests for proposals and other documents describing projects, services or programs funded in whole or in part with federal funds, the LME-MCO and/or contracted provider agency must clearly state such;</t>
  </si>
  <si>
    <t>Trillium Health Resources</t>
  </si>
  <si>
    <t>July 1, 2016 configuration</t>
  </si>
  <si>
    <t># Counties</t>
  </si>
  <si>
    <t>Universal Direct</t>
  </si>
  <si>
    <t>Universal Indirect</t>
  </si>
  <si>
    <t>Selective</t>
  </si>
  <si>
    <t>Indicated</t>
  </si>
  <si>
    <t>Individual-Based Programs and Strategies</t>
  </si>
  <si>
    <t>Population-Based Programs and Strategies</t>
  </si>
  <si>
    <t>Persons Served For The SFY</t>
  </si>
  <si>
    <t>Cell shading for Columns F and G will change color for the year-end report if the following errors are detected:</t>
  </si>
  <si>
    <r>
      <t xml:space="preserve">If Col F &gt; sum of Col B + Col D </t>
    </r>
    <r>
      <rPr>
        <b/>
        <u/>
        <sz val="10"/>
        <color theme="3" tint="-0.249977111117893"/>
        <rFont val="Arial"/>
        <family val="2"/>
      </rPr>
      <t>OR</t>
    </r>
    <r>
      <rPr>
        <sz val="10"/>
        <color theme="1"/>
        <rFont val="Arial"/>
        <family val="2"/>
      </rPr>
      <t xml:space="preserve"> Col F &lt; the largest number in Col B or Col D.</t>
    </r>
  </si>
  <si>
    <r>
      <t xml:space="preserve">If Col G &gt; sum of Col C + Col E </t>
    </r>
    <r>
      <rPr>
        <b/>
        <u/>
        <sz val="10"/>
        <color theme="3" tint="-0.249977111117893"/>
        <rFont val="Arial"/>
        <family val="2"/>
      </rPr>
      <t>OR</t>
    </r>
    <r>
      <rPr>
        <sz val="10"/>
        <color theme="1"/>
        <rFont val="Arial"/>
        <family val="2"/>
      </rPr>
      <t xml:space="preserve"> Col G &lt; the largest number in Col C or Col E.</t>
    </r>
  </si>
  <si>
    <t>By IOM Target</t>
  </si>
  <si>
    <t>SAPTBG</t>
  </si>
  <si>
    <t>State Funds</t>
  </si>
  <si>
    <t>Local Funds</t>
  </si>
  <si>
    <t>Other Federal Funds</t>
  </si>
  <si>
    <t>0-4</t>
  </si>
  <si>
    <t>5-11</t>
  </si>
  <si>
    <t>Consistency Check</t>
  </si>
  <si>
    <r>
      <t xml:space="preserve">Cell shading and font for </t>
    </r>
    <r>
      <rPr>
        <b/>
        <sz val="11"/>
        <color theme="3"/>
        <rFont val="Arial"/>
        <family val="2"/>
      </rPr>
      <t>SAPTBG expenditures</t>
    </r>
    <r>
      <rPr>
        <sz val="11"/>
        <color theme="3"/>
        <rFont val="Arial"/>
        <family val="2"/>
      </rPr>
      <t xml:space="preserve"> in </t>
    </r>
    <r>
      <rPr>
        <b/>
        <sz val="11"/>
        <color theme="3"/>
        <rFont val="Arial"/>
        <family val="2"/>
      </rPr>
      <t>row</t>
    </r>
    <r>
      <rPr>
        <sz val="11"/>
        <color theme="3"/>
        <rFont val="Arial"/>
        <family val="2"/>
      </rPr>
      <t xml:space="preserve"> </t>
    </r>
    <r>
      <rPr>
        <b/>
        <sz val="11"/>
        <color theme="3"/>
        <rFont val="Arial"/>
        <family val="2"/>
      </rPr>
      <t>20</t>
    </r>
    <r>
      <rPr>
        <sz val="11"/>
        <color theme="3"/>
        <rFont val="Arial"/>
        <family val="2"/>
      </rPr>
      <t xml:space="preserve"> will turn </t>
    </r>
    <r>
      <rPr>
        <b/>
        <sz val="11"/>
        <color rgb="FFFF0000"/>
        <rFont val="Arial"/>
        <family val="2"/>
      </rPr>
      <t>red</t>
    </r>
    <r>
      <rPr>
        <sz val="11"/>
        <color theme="3"/>
        <rFont val="Arial"/>
        <family val="2"/>
      </rPr>
      <t xml:space="preserve"> and an error message will appear below the table if the amount is not equal to the total expenditures reported in the </t>
    </r>
    <r>
      <rPr>
        <b/>
        <sz val="11"/>
        <color theme="3"/>
        <rFont val="Arial"/>
        <family val="2"/>
      </rPr>
      <t xml:space="preserve">Section I-A </t>
    </r>
    <r>
      <rPr>
        <sz val="11"/>
        <color theme="3"/>
        <rFont val="Arial"/>
        <family val="2"/>
      </rPr>
      <t>worksheet.</t>
    </r>
  </si>
  <si>
    <t>Section I.  Report of LME-MCO SAPTBG 20% SA Primary Prevention Set-Aside Funding, Expenditures, and Persons Served by CSAP Prevention Strategy and IOM Target</t>
  </si>
  <si>
    <r>
      <rPr>
        <b/>
        <sz val="10"/>
        <color theme="1"/>
        <rFont val="Arial"/>
        <family val="2"/>
      </rPr>
      <t>1.  Information Dissemination:</t>
    </r>
    <r>
      <rPr>
        <sz val="10"/>
        <color theme="1"/>
        <rFont val="Arial"/>
        <family val="2"/>
      </rPr>
      <t xml:space="preserve">  This strategy provides awareness and knowledge of the nature and extent of alcohol, tobacco and drug use, abuse and addiction and their effects on individuals, families and communities.  It also provides knowledge and awareness of available prevention programs and services.  Information dissemination is characterized by one-way communication from the source to the audience, with limited contact between the two. </t>
    </r>
    <r>
      <rPr>
        <sz val="10"/>
        <color theme="3" tint="-0.249977111117893"/>
        <rFont val="Arial"/>
        <family val="2"/>
      </rPr>
      <t xml:space="preserve"> 
</t>
    </r>
    <r>
      <rPr>
        <b/>
        <sz val="10"/>
        <color theme="3"/>
        <rFont val="Arial"/>
        <family val="2"/>
      </rPr>
      <t>It is recommended that not more than 12% of the provider agency time be spent on this strategy.</t>
    </r>
  </si>
  <si>
    <t>Remarks</t>
  </si>
  <si>
    <r>
      <rPr>
        <b/>
        <sz val="10"/>
        <color theme="1"/>
        <rFont val="Arial"/>
        <family val="2"/>
      </rPr>
      <t>3.  Alternatives:</t>
    </r>
    <r>
      <rPr>
        <sz val="10"/>
        <color theme="1"/>
        <rFont val="Arial"/>
        <family val="2"/>
      </rPr>
      <t xml:space="preserve">  This strategy provides for the participation of the target populations in activities that exclude alcohol, tobacco and other drug use.  The assumption is that constructive and healthy activities offset the attraction to, or otherwise meet the needs usually filled by alcohol, tobacco and other drugs and would, therefore, minimize or obviate resort to the latter. 
</t>
    </r>
    <r>
      <rPr>
        <b/>
        <sz val="10"/>
        <color theme="3"/>
        <rFont val="Arial"/>
        <family val="2"/>
      </rPr>
      <t>It is recommended that not more than 3% of the provider agency time be spent on this strategy.</t>
    </r>
  </si>
  <si>
    <r>
      <rPr>
        <b/>
        <sz val="10"/>
        <color theme="1"/>
        <rFont val="Arial"/>
        <family val="2"/>
      </rPr>
      <t>4.  Problem Identification and Referral:</t>
    </r>
    <r>
      <rPr>
        <sz val="10"/>
        <color theme="1"/>
        <rFont val="Arial"/>
        <family val="2"/>
      </rPr>
      <t xml:space="preserve">  This strategy aims at identification of those youth who have indulged in illegal/age-inappropriate use of tobacco or alcohol and those individuals who have indulged in the first use of illicit drugs in order to assess if their behavior can be reversed through education.  It should be noted, however, that this strategy does not include any activity designed to determine if a person is in need of treatment. 
</t>
    </r>
    <r>
      <rPr>
        <b/>
        <sz val="10"/>
        <color theme="3"/>
        <rFont val="Arial"/>
        <family val="2"/>
      </rPr>
      <t>It is recommended that not more than 4% of the provider agency time be spent on this strategy.</t>
    </r>
  </si>
  <si>
    <r>
      <t xml:space="preserve">This worksheet contains data validation and look-up lists used in this workbook.  Except for updating State Holidays or adding an NREPP Program as explained below, 
</t>
    </r>
    <r>
      <rPr>
        <b/>
        <sz val="10"/>
        <color rgb="FFFF0000"/>
        <rFont val="Arial"/>
        <family val="2"/>
      </rPr>
      <t>DO NOT DELETE OR MODIFY</t>
    </r>
    <r>
      <rPr>
        <b/>
        <sz val="10"/>
        <color theme="3" tint="-0.249977111117893"/>
        <rFont val="Arial"/>
        <family val="2"/>
      </rPr>
      <t xml:space="preserve"> without prior approval from DMH/DD/SAS Addictions Management Operations Section [email:  ContactDMHAddictions@dhhs.nc.gov  phone: (919) 715-2281].</t>
    </r>
  </si>
  <si>
    <t>If B23 ≠ B33 ≠ B38 ≠ B43</t>
  </si>
  <si>
    <t>If C23 ≠ C33 ≠ C38 ≠ C43</t>
  </si>
  <si>
    <t>If D23 ≠ D33 ≠ D38 ≠ D43</t>
  </si>
  <si>
    <t>If E23 ≠ E33 ≠ E38 ≠ E43</t>
  </si>
  <si>
    <t>If F23 ≠ F33 ≠ F38 ≠ F43</t>
  </si>
  <si>
    <t>If G23 ≠ G33 ≠ G38 ≠ G43</t>
  </si>
  <si>
    <r>
      <rPr>
        <b/>
        <sz val="10"/>
        <color theme="3" tint="-0.249977111117893"/>
        <rFont val="Wingdings 3"/>
        <family val="1"/>
        <charset val="2"/>
      </rPr>
      <t>Å</t>
    </r>
    <r>
      <rPr>
        <b/>
        <sz val="10"/>
        <color theme="3" tint="-0.249977111117893"/>
        <rFont val="Arial"/>
        <family val="2"/>
      </rPr>
      <t xml:space="preserve"> Cell shading for Columns F and G will change color for the year-end report if the following errors are detected:</t>
    </r>
  </si>
  <si>
    <r>
      <rPr>
        <b/>
        <sz val="10"/>
        <color theme="1"/>
        <rFont val="Arial"/>
        <family val="2"/>
      </rPr>
      <t>5.  Community-Based Process:</t>
    </r>
    <r>
      <rPr>
        <sz val="10"/>
        <color theme="1"/>
        <rFont val="Arial"/>
        <family val="2"/>
      </rPr>
      <t xml:space="preserve">  This strategy aims to enhance the ability of the community to more effectively provide prevention and treatment services for alcohol, tobacco and other drug use disorders.  Activities in this strategy include organizing, planning, enhancing efficiency and effectiveness of services implementation, inter-agency collaboration, coalition building and networking.  
</t>
    </r>
    <r>
      <rPr>
        <b/>
        <sz val="10"/>
        <color theme="3"/>
        <rFont val="Arial"/>
        <family val="2"/>
      </rPr>
      <t>It is recommended that at least 51% of the provider agency time be spent between this strategy and Environmental strategy.</t>
    </r>
  </si>
  <si>
    <r>
      <rPr>
        <b/>
        <sz val="10"/>
        <color theme="1"/>
        <rFont val="Arial"/>
        <family val="2"/>
      </rPr>
      <t>6.  Environmental:</t>
    </r>
    <r>
      <rPr>
        <sz val="10"/>
        <color theme="1"/>
        <rFont val="Arial"/>
        <family val="2"/>
      </rPr>
      <t xml:space="preserve">  This strategy establishes or changes written and unwritten community standards, codes and attitudes, thereby influencing incidence and prevalence of alcohol, tobacco and other drugs used in the general population.  This strategy is divided into two subcategories to permit distinction between activities which center on legal and regulatory initiatives and those that relate to service and action-oriented initiatives. 
</t>
    </r>
    <r>
      <rPr>
        <b/>
        <sz val="10"/>
        <color theme="3"/>
        <rFont val="Arial"/>
        <family val="2"/>
      </rPr>
      <t>It is recommended that at least 51% of the provider agency time be spent between this strategy and Community-Based Process strategy.</t>
    </r>
  </si>
  <si>
    <r>
      <rPr>
        <b/>
        <sz val="10"/>
        <color theme="3" tint="-0.249977111117893"/>
        <rFont val="Wingdings 3"/>
        <family val="1"/>
        <charset val="2"/>
      </rPr>
      <t>Å</t>
    </r>
    <r>
      <rPr>
        <b/>
        <sz val="10"/>
        <color theme="3" tint="-0.249977111117893"/>
        <rFont val="Arial"/>
        <family val="2"/>
      </rPr>
      <t xml:space="preserve"> Cell shading and font color for Totals in Rows 23, 33, 38, and 43 will change color if the totals in those rows do not match:</t>
    </r>
  </si>
  <si>
    <t>Section I-E Age</t>
  </si>
  <si>
    <t>Section I-E Race</t>
  </si>
  <si>
    <t>Section I-E Ethnicity</t>
  </si>
  <si>
    <t>Section I-E Gender</t>
  </si>
  <si>
    <t>IOM Category</t>
  </si>
  <si>
    <t>Section I-F CSAP Strategy</t>
  </si>
  <si>
    <t>Part F.  SAPTBG Primary Prevention Number Of Consumers Served By Prevention Strategy (See Section II For Definitions Of Strategies)</t>
  </si>
  <si>
    <t>Consistency Check - Total Persons Served Reported in Section I-E</t>
  </si>
  <si>
    <t>Consistency Check - Total Persons Served Reported in Section I-F</t>
  </si>
  <si>
    <t>Indiv + Popn-Based Persons Served (Row 17)</t>
  </si>
  <si>
    <r>
      <t>Part G.  Report Of Persons Served</t>
    </r>
    <r>
      <rPr>
        <b/>
        <sz val="12"/>
        <rFont val="Arial"/>
        <family val="2"/>
      </rPr>
      <t xml:space="preserve"> In LME-MCO </t>
    </r>
    <r>
      <rPr>
        <b/>
        <sz val="12"/>
        <color theme="1"/>
        <rFont val="Arial"/>
        <family val="2"/>
      </rPr>
      <t>Contracted Agency SAPTBG Prevention Programs By IOM Category</t>
    </r>
  </si>
  <si>
    <r>
      <t>Part E.  Report Of Persons Served</t>
    </r>
    <r>
      <rPr>
        <b/>
        <sz val="12"/>
        <rFont val="Arial"/>
        <family val="2"/>
      </rPr>
      <t xml:space="preserve"> In LME-MCO </t>
    </r>
    <r>
      <rPr>
        <b/>
        <sz val="12"/>
        <color theme="1"/>
        <rFont val="Arial"/>
        <family val="2"/>
      </rPr>
      <t>Contracted Agency Individual and Population Based SAPTBG Prevention Programs By Age, Race, Ethnicity and Gender</t>
    </r>
  </si>
  <si>
    <t>Part D.  SUBSTANCE USE PRIMARY PREVENTION RECIPIENTS TARGETED BY CHILD/ADULT PRIMARY HIGH RISK FACTOR</t>
  </si>
  <si>
    <t>Part C.  All Other LME-MCO SA Primary Prevention Grant Funding Received By Source</t>
  </si>
  <si>
    <t>Part B.  Set-Aside Funds Expended By IOM Target</t>
  </si>
  <si>
    <t>Vaya Health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</si>
</sst>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m/d/yy;@"/>
    <numFmt numFmtId="165" formatCode="[$-F800]dddd\,\ mmmm\ dd\,\ yyyy"/>
    <numFmt numFmtId="166" formatCode="0.0%"/>
    <numFmt numFmtId="167" formatCode="0_);[Red]\(0\)"/>
  </numFmts>
  <fonts count="60" x14ac:knownFonts="1">
    <font>
      <sz val="10"/>
      <color theme="1"/>
      <name val="Arial"/>
      <family val="2"/>
    </font>
    <font>
      <sz val="10"/>
      <color theme="1"/>
      <name val="Arial"/>
      <family val="2"/>
    </font>
    <font>
      <sz val="10"/>
      <color rgb="FFFF0000"/>
      <name val="Arial"/>
      <family val="2"/>
    </font>
    <font>
      <b/>
      <sz val="10"/>
      <color theme="1"/>
      <name val="Arial"/>
      <family val="2"/>
    </font>
    <font>
      <b/>
      <sz val="14"/>
      <color theme="1"/>
      <name val="Arial"/>
      <family val="2"/>
    </font>
    <font>
      <sz val="26"/>
      <name val="Arial"/>
      <family val="2"/>
    </font>
    <font>
      <sz val="30"/>
      <name val="Arial"/>
      <family val="2"/>
    </font>
    <font>
      <sz val="48"/>
      <name val="Arial"/>
      <family val="2"/>
    </font>
    <font>
      <sz val="24"/>
      <name val="Arial"/>
      <family val="2"/>
    </font>
    <font>
      <b/>
      <sz val="100"/>
      <name val="Arial"/>
      <family val="2"/>
    </font>
    <font>
      <sz val="12"/>
      <name val="Arial"/>
      <family val="2"/>
    </font>
    <font>
      <sz val="10"/>
      <name val="Arial"/>
      <family val="2"/>
    </font>
    <font>
      <b/>
      <sz val="10"/>
      <color rgb="FFFF0000"/>
      <name val="Arial"/>
      <family val="2"/>
    </font>
    <font>
      <sz val="10"/>
      <color theme="3" tint="-0.249977111117893"/>
      <name val="Arial"/>
      <family val="2"/>
    </font>
    <font>
      <sz val="10"/>
      <color theme="1"/>
      <name val="Wingdings 3"/>
      <family val="1"/>
      <charset val="2"/>
    </font>
    <font>
      <sz val="14"/>
      <color theme="3" tint="-0.249977111117893"/>
      <name val="Wingdings 3"/>
      <family val="1"/>
      <charset val="2"/>
    </font>
    <font>
      <sz val="11"/>
      <color theme="3" tint="-0.249977111117893"/>
      <name val="Arial"/>
      <family val="2"/>
    </font>
    <font>
      <b/>
      <sz val="12"/>
      <color theme="1"/>
      <name val="Arial"/>
      <family val="2"/>
    </font>
    <font>
      <b/>
      <u/>
      <sz val="10"/>
      <color theme="1"/>
      <name val="Arial"/>
      <family val="2"/>
    </font>
    <font>
      <u/>
      <sz val="10"/>
      <color theme="1"/>
      <name val="Arial"/>
      <family val="2"/>
    </font>
    <font>
      <b/>
      <sz val="14"/>
      <color theme="1"/>
      <name val="Wingdings 2"/>
      <family val="1"/>
      <charset val="2"/>
    </font>
    <font>
      <b/>
      <sz val="10"/>
      <name val="Arial"/>
      <family val="2"/>
    </font>
    <font>
      <b/>
      <sz val="11"/>
      <color theme="1"/>
      <name val="Arial"/>
      <family val="2"/>
    </font>
    <font>
      <b/>
      <sz val="10"/>
      <color theme="3" tint="-0.249977111117893"/>
      <name val="Arial"/>
      <family val="2"/>
    </font>
    <font>
      <sz val="8"/>
      <color indexed="81"/>
      <name val="Tahoma"/>
      <family val="2"/>
    </font>
    <font>
      <b/>
      <sz val="8"/>
      <color indexed="81"/>
      <name val="Tahoma"/>
      <family val="2"/>
    </font>
    <font>
      <b/>
      <sz val="8"/>
      <color indexed="81"/>
      <name val="Arial"/>
      <family val="2"/>
    </font>
    <font>
      <b/>
      <sz val="14"/>
      <color theme="1"/>
      <name val="Arial"/>
      <family val="2"/>
      <scheme val="minor"/>
    </font>
    <font>
      <sz val="11"/>
      <color theme="1"/>
      <name val="Arial"/>
      <family val="2"/>
    </font>
    <font>
      <sz val="12"/>
      <color theme="1"/>
      <name val="Arial"/>
      <family val="2"/>
    </font>
    <font>
      <b/>
      <u/>
      <sz val="10"/>
      <color theme="3" tint="-0.249977111117893"/>
      <name val="Arial"/>
      <family val="2"/>
    </font>
    <font>
      <b/>
      <sz val="10"/>
      <color theme="3" tint="-0.249977111117893"/>
      <name val="Wingdings"/>
      <charset val="2"/>
    </font>
    <font>
      <sz val="10"/>
      <color theme="1"/>
      <name val="Arial"/>
      <family val="2"/>
      <scheme val="major"/>
    </font>
    <font>
      <sz val="8"/>
      <color indexed="81"/>
      <name val="Arial"/>
      <family val="2"/>
    </font>
    <font>
      <b/>
      <u/>
      <sz val="8"/>
      <color indexed="81"/>
      <name val="Tahoma"/>
      <family val="2"/>
    </font>
    <font>
      <b/>
      <u/>
      <sz val="8"/>
      <color indexed="81"/>
      <name val="Arial"/>
      <family val="2"/>
    </font>
    <font>
      <b/>
      <u/>
      <sz val="8"/>
      <color indexed="81"/>
      <name val="Wingdings 2"/>
      <family val="1"/>
      <charset val="2"/>
    </font>
    <font>
      <b/>
      <sz val="10"/>
      <color theme="3" tint="-0.249977111117893"/>
      <name val="Wingdings 2"/>
      <family val="1"/>
      <charset val="2"/>
    </font>
    <font>
      <sz val="9"/>
      <color theme="1"/>
      <name val="Arial"/>
      <family val="2"/>
    </font>
    <font>
      <b/>
      <sz val="10"/>
      <color theme="3" tint="-0.249977111117893"/>
      <name val="Arial"/>
      <family val="2"/>
      <scheme val="minor"/>
    </font>
    <font>
      <sz val="10"/>
      <color rgb="FF000000"/>
      <name val="Arial"/>
      <family val="2"/>
    </font>
    <font>
      <b/>
      <sz val="12"/>
      <color theme="3" tint="-0.249977111117893"/>
      <name val="Arial"/>
      <family val="2"/>
    </font>
    <font>
      <b/>
      <sz val="10"/>
      <color theme="1"/>
      <name val="Arial"/>
      <family val="2"/>
      <scheme val="major"/>
    </font>
    <font>
      <b/>
      <sz val="10"/>
      <color rgb="FFFF0000"/>
      <name val="Arial"/>
      <family val="2"/>
      <scheme val="major"/>
    </font>
    <font>
      <sz val="10"/>
      <name val="Arial"/>
      <family val="2"/>
      <scheme val="major"/>
    </font>
    <font>
      <b/>
      <sz val="12"/>
      <color rgb="FFFF0000"/>
      <name val="Arial"/>
      <family val="2"/>
    </font>
    <font>
      <b/>
      <sz val="12"/>
      <name val="Arial"/>
      <family val="2"/>
    </font>
    <font>
      <b/>
      <sz val="11"/>
      <color theme="3" tint="-0.249977111117893"/>
      <name val="Arial"/>
      <family val="2"/>
    </font>
    <font>
      <b/>
      <sz val="10"/>
      <color theme="3"/>
      <name val="Arial"/>
      <family val="2"/>
    </font>
    <font>
      <sz val="10"/>
      <color theme="3"/>
      <name val="Arial"/>
      <family val="2"/>
    </font>
    <font>
      <sz val="10"/>
      <color theme="1"/>
      <name val="Arial"/>
      <family val="2"/>
      <scheme val="minor"/>
    </font>
    <font>
      <sz val="10"/>
      <color rgb="FF000000"/>
      <name val="Arial"/>
      <family val="2"/>
      <scheme val="minor"/>
    </font>
    <font>
      <sz val="10"/>
      <name val="Arial"/>
      <family val="2"/>
      <scheme val="minor"/>
    </font>
    <font>
      <b/>
      <sz val="12"/>
      <name val="Arial"/>
      <family val="2"/>
      <scheme val="minor"/>
    </font>
    <font>
      <b/>
      <sz val="9"/>
      <color indexed="81"/>
      <name val="Tahoma"/>
      <family val="2"/>
    </font>
    <font>
      <sz val="9"/>
      <color indexed="81"/>
      <name val="Tahoma"/>
      <family val="2"/>
    </font>
    <font>
      <b/>
      <sz val="11"/>
      <color theme="3"/>
      <name val="Arial"/>
      <family val="2"/>
    </font>
    <font>
      <b/>
      <sz val="11"/>
      <color rgb="FFFF0000"/>
      <name val="Arial"/>
      <family val="2"/>
    </font>
    <font>
      <sz val="11"/>
      <color theme="3"/>
      <name val="Arial"/>
      <family val="2"/>
    </font>
    <font>
      <b/>
      <sz val="10"/>
      <color theme="3" tint="-0.249977111117893"/>
      <name val="Wingdings 3"/>
      <family val="1"/>
      <charset val="2"/>
    </font>
  </fonts>
  <fills count="12">
    <fill>
      <patternFill patternType="none"/>
    </fill>
    <fill>
      <patternFill patternType="gray125"/>
    </fill>
    <fill>
      <patternFill patternType="solid">
        <fgColor indexed="42"/>
        <bgColor indexed="64"/>
      </patternFill>
    </fill>
    <fill>
      <patternFill patternType="solid">
        <fgColor theme="7"/>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right style="thick">
        <color indexed="64"/>
      </right>
      <top style="thin">
        <color indexed="64"/>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style="thin">
        <color theme="3" tint="-0.24994659260841701"/>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ck">
        <color auto="1"/>
      </right>
      <top style="thin">
        <color indexed="64"/>
      </top>
      <bottom style="thin">
        <color theme="0" tint="-0.24994659260841701"/>
      </bottom>
      <diagonal/>
    </border>
    <border>
      <left/>
      <right style="thick">
        <color auto="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right style="thin">
        <color indexed="64"/>
      </right>
      <top style="thin">
        <color theme="0" tint="-0.24994659260841701"/>
      </top>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double">
        <color indexed="64"/>
      </right>
      <top style="thin">
        <color indexed="64"/>
      </top>
      <bottom style="thin">
        <color indexed="64"/>
      </bottom>
      <diagonal/>
    </border>
    <border>
      <left/>
      <right style="thick">
        <color auto="1"/>
      </right>
      <top style="thin">
        <color theme="0" tint="-0.24994659260841701"/>
      </top>
      <bottom/>
      <diagonal/>
    </border>
    <border>
      <left/>
      <right style="thick">
        <color auto="1"/>
      </right>
      <top/>
      <bottom style="thin">
        <color indexed="64"/>
      </bottom>
      <diagonal/>
    </border>
    <border>
      <left style="thin">
        <color theme="0" tint="-0.24994659260841701"/>
      </left>
      <right style="double">
        <color auto="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diagonal/>
    </border>
    <border>
      <left style="thin">
        <color theme="0" tint="-0.24994659260841701"/>
      </left>
      <right style="double">
        <color auto="1"/>
      </right>
      <top style="double">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theme="0" tint="-0.499984740745262"/>
      </left>
      <right style="thick">
        <color theme="0" tint="-0.499984740745262"/>
      </right>
      <top/>
      <bottom/>
      <diagonal/>
    </border>
    <border>
      <left style="thin">
        <color theme="0" tint="-0.499984740745262"/>
      </left>
      <right style="thick">
        <color theme="0" tint="-0.499984740745262"/>
      </right>
      <top/>
      <bottom style="thick">
        <color theme="0" tint="-0.499984740745262"/>
      </bottom>
      <diagonal/>
    </border>
    <border>
      <left style="thick">
        <color indexed="64"/>
      </left>
      <right style="thin">
        <color indexed="64"/>
      </right>
      <top style="thin">
        <color indexed="64"/>
      </top>
      <bottom style="double">
        <color indexed="64"/>
      </bottom>
      <diagonal/>
    </border>
    <border>
      <left style="thin">
        <color theme="0" tint="-0.499984740745262"/>
      </left>
      <right/>
      <top/>
      <bottom style="thick">
        <color theme="0" tint="-0.499984740745262"/>
      </bottom>
      <diagonal/>
    </border>
    <border>
      <left style="thin">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diagonal/>
    </border>
    <border>
      <left style="thick">
        <color theme="0" tint="-0.499984740745262"/>
      </left>
      <right style="thick">
        <color theme="0" tint="-0.499984740745262"/>
      </right>
      <top/>
      <bottom style="thick">
        <color theme="0" tint="-0.499984740745262"/>
      </bottom>
      <diagonal/>
    </border>
    <border>
      <left style="thick">
        <color theme="0" tint="-0.499984740745262"/>
      </left>
      <right style="thick">
        <color theme="0" tint="-0.499984740745262"/>
      </right>
      <top/>
      <bottom/>
      <diagonal/>
    </border>
    <border>
      <left/>
      <right style="thin">
        <color theme="0" tint="-0.499984740745262"/>
      </right>
      <top style="thick">
        <color theme="0" tint="-0.499984740745262"/>
      </top>
      <bottom style="thick">
        <color theme="0" tint="-0.499984740745262"/>
      </bottom>
      <diagonal/>
    </border>
    <border>
      <left/>
      <right style="thin">
        <color theme="0" tint="-0.499984740745262"/>
      </right>
      <top/>
      <bottom/>
      <diagonal/>
    </border>
    <border>
      <left/>
      <right style="thin">
        <color theme="0" tint="-0.499984740745262"/>
      </right>
      <top/>
      <bottom style="thick">
        <color theme="0" tint="-0.499984740745262"/>
      </bottom>
      <diagonal/>
    </border>
    <border>
      <left style="thin">
        <color theme="3" tint="-0.24994659260841701"/>
      </left>
      <right style="thin">
        <color theme="3" tint="-0.24994659260841701"/>
      </right>
      <top/>
      <bottom/>
      <diagonal/>
    </border>
    <border>
      <left style="thin">
        <color indexed="64"/>
      </left>
      <right style="thin">
        <color indexed="64"/>
      </right>
      <top/>
      <bottom style="double">
        <color indexed="64"/>
      </bottom>
      <diagonal/>
    </border>
    <border>
      <left/>
      <right style="thin">
        <color theme="0" tint="-0.24994659260841701"/>
      </right>
      <top/>
      <bottom style="double">
        <color indexed="64"/>
      </bottom>
      <diagonal/>
    </border>
    <border>
      <left style="thin">
        <color theme="0" tint="-0.24994659260841701"/>
      </left>
      <right style="thin">
        <color theme="0" tint="-0.24994659260841701"/>
      </right>
      <top/>
      <bottom style="double">
        <color indexed="64"/>
      </bottom>
      <diagonal/>
    </border>
    <border>
      <left style="thin">
        <color theme="0" tint="-0.24994659260841701"/>
      </left>
      <right style="double">
        <color auto="1"/>
      </right>
      <top/>
      <bottom style="double">
        <color indexed="64"/>
      </bottom>
      <diagonal/>
    </border>
    <border>
      <left/>
      <right style="thick">
        <color auto="1"/>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medium">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style="medium">
        <color indexed="64"/>
      </right>
      <top/>
      <bottom style="double">
        <color indexed="64"/>
      </bottom>
      <diagonal/>
    </border>
  </borders>
  <cellStyleXfs count="14">
    <xf numFmtId="0" fontId="0" fillId="0" borderId="0"/>
    <xf numFmtId="9" fontId="1" fillId="0" borderId="0" applyFon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1" fillId="0" borderId="0"/>
    <xf numFmtId="0" fontId="11" fillId="0" borderId="0"/>
    <xf numFmtId="0" fontId="11" fillId="0" borderId="0"/>
    <xf numFmtId="9" fontId="11" fillId="0" borderId="0" applyFont="0" applyFill="0" applyBorder="0" applyAlignment="0" applyProtection="0"/>
  </cellStyleXfs>
  <cellXfs count="489">
    <xf numFmtId="0" fontId="0" fillId="0" borderId="0" xfId="0"/>
    <xf numFmtId="0" fontId="0" fillId="0" borderId="0" xfId="0" applyAlignment="1">
      <alignment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0" xfId="0" applyAlignment="1">
      <alignment horizontal="center" vertical="center"/>
    </xf>
    <xf numFmtId="0" fontId="3" fillId="0" borderId="1" xfId="0" applyFont="1" applyBorder="1" applyAlignment="1">
      <alignment horizontal="centerContinuous" vertical="center"/>
    </xf>
    <xf numFmtId="0" fontId="3" fillId="0" borderId="5" xfId="0" applyFont="1" applyBorder="1" applyAlignment="1">
      <alignment horizontal="centerContinuous" vertical="center"/>
    </xf>
    <xf numFmtId="0" fontId="3" fillId="0" borderId="4" xfId="0" applyFont="1" applyBorder="1" applyAlignment="1">
      <alignment horizontal="centerContinuous"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4" fillId="0" borderId="0" xfId="2" applyFont="1" applyAlignment="1">
      <alignment horizontal="centerContinuous" vertical="center"/>
    </xf>
    <xf numFmtId="0" fontId="1" fillId="0" borderId="0" xfId="2" applyAlignment="1">
      <alignment horizontal="centerContinuous" vertical="center"/>
    </xf>
    <xf numFmtId="14" fontId="1" fillId="0" borderId="0" xfId="2" applyNumberFormat="1" applyAlignment="1">
      <alignment horizontal="centerContinuous" vertical="center"/>
    </xf>
    <xf numFmtId="0" fontId="1" fillId="0" borderId="0" xfId="2" applyAlignment="1">
      <alignment vertical="center"/>
    </xf>
    <xf numFmtId="0" fontId="3" fillId="0" borderId="12" xfId="2" applyFont="1" applyBorder="1" applyAlignment="1">
      <alignment horizontal="center" vertical="center"/>
    </xf>
    <xf numFmtId="0" fontId="1" fillId="0" borderId="13" xfId="2" applyBorder="1" applyAlignment="1">
      <alignment vertical="center"/>
    </xf>
    <xf numFmtId="0" fontId="1" fillId="0" borderId="14" xfId="2" applyBorder="1" applyAlignment="1">
      <alignment horizontal="center" vertical="center"/>
    </xf>
    <xf numFmtId="0" fontId="1" fillId="0" borderId="15" xfId="2" applyBorder="1" applyAlignment="1">
      <alignment vertical="center"/>
    </xf>
    <xf numFmtId="0" fontId="1" fillId="0" borderId="16" xfId="2" applyBorder="1" applyAlignment="1">
      <alignment vertical="center"/>
    </xf>
    <xf numFmtId="0" fontId="1" fillId="0" borderId="17" xfId="2" applyBorder="1" applyAlignment="1">
      <alignment horizontal="center" vertical="center"/>
    </xf>
    <xf numFmtId="0" fontId="1" fillId="0" borderId="18" xfId="2" applyBorder="1" applyAlignment="1">
      <alignment vertical="center"/>
    </xf>
    <xf numFmtId="0" fontId="1" fillId="0" borderId="19" xfId="2" applyBorder="1" applyAlignment="1">
      <alignment vertical="center"/>
    </xf>
    <xf numFmtId="0" fontId="1" fillId="0" borderId="20" xfId="2" applyBorder="1" applyAlignment="1">
      <alignment horizontal="center" vertical="center"/>
    </xf>
    <xf numFmtId="14" fontId="1" fillId="0" borderId="0" xfId="2" applyNumberFormat="1" applyAlignment="1">
      <alignment horizontal="center" vertical="center"/>
    </xf>
    <xf numFmtId="0" fontId="11" fillId="0" borderId="0" xfId="12" applyFont="1" applyFill="1" applyBorder="1" applyAlignment="1">
      <alignment horizontal="center"/>
    </xf>
    <xf numFmtId="164" fontId="11" fillId="2" borderId="21" xfId="12" applyNumberFormat="1" applyFill="1" applyBorder="1" applyAlignment="1">
      <alignment horizontal="center" vertical="center"/>
    </xf>
    <xf numFmtId="164" fontId="11" fillId="2" borderId="22" xfId="12" applyNumberFormat="1" applyFill="1" applyBorder="1" applyAlignment="1">
      <alignment horizontal="center" vertical="center"/>
    </xf>
    <xf numFmtId="164" fontId="11" fillId="3" borderId="7" xfId="12" applyNumberFormat="1" applyFill="1" applyBorder="1" applyAlignment="1">
      <alignment horizontal="center" vertical="center"/>
    </xf>
    <xf numFmtId="0" fontId="0" fillId="0" borderId="0" xfId="0" applyAlignment="1">
      <alignment horizontal="centerContinuous" vertical="center"/>
    </xf>
    <xf numFmtId="0" fontId="2" fillId="0" borderId="0" xfId="0" applyFont="1" applyAlignment="1">
      <alignment horizontal="center" vertical="center"/>
    </xf>
    <xf numFmtId="0" fontId="3" fillId="0" borderId="0" xfId="2" applyFont="1" applyAlignment="1">
      <alignment vertical="center"/>
    </xf>
    <xf numFmtId="14" fontId="1" fillId="4" borderId="13" xfId="2" applyNumberFormat="1" applyFill="1" applyBorder="1" applyAlignment="1" applyProtection="1">
      <alignment horizontal="center" vertical="center"/>
      <protection locked="0"/>
    </xf>
    <xf numFmtId="14" fontId="1" fillId="4" borderId="16" xfId="2" applyNumberFormat="1" applyFill="1" applyBorder="1" applyAlignment="1" applyProtection="1">
      <alignment horizontal="center" vertical="center"/>
      <protection locked="0"/>
    </xf>
    <xf numFmtId="14" fontId="1" fillId="4" borderId="19" xfId="2"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4" fillId="0" borderId="0" xfId="0" applyFont="1" applyAlignment="1">
      <alignment horizontal="centerContinuous" vertical="center"/>
    </xf>
    <xf numFmtId="14" fontId="0" fillId="4" borderId="1" xfId="0" applyNumberFormat="1" applyFon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12" fillId="0" borderId="23" xfId="0" applyFont="1" applyBorder="1" applyAlignment="1">
      <alignment horizontal="centerContinuous" vertical="center"/>
    </xf>
    <xf numFmtId="0" fontId="0" fillId="0" borderId="24" xfId="0" applyBorder="1" applyAlignment="1">
      <alignment horizontal="centerContinuous" vertical="center"/>
    </xf>
    <xf numFmtId="0" fontId="0" fillId="0" borderId="26" xfId="0" applyBorder="1" applyAlignment="1">
      <alignment horizontal="centerContinuous" vertical="center"/>
    </xf>
    <xf numFmtId="0" fontId="0" fillId="0" borderId="0" xfId="0" applyBorder="1" applyAlignment="1">
      <alignment horizontal="centerContinuous" vertical="center"/>
    </xf>
    <xf numFmtId="0" fontId="0" fillId="0" borderId="27"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12" applyBorder="1" applyAlignment="1">
      <alignment vertical="center"/>
    </xf>
    <xf numFmtId="0" fontId="11" fillId="0" borderId="0" xfId="12" applyBorder="1" applyAlignment="1">
      <alignment horizontal="right" vertical="center"/>
    </xf>
    <xf numFmtId="0" fontId="11" fillId="0" borderId="0" xfId="12" applyBorder="1" applyAlignment="1">
      <alignment horizontal="right"/>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centerContinuous" vertical="center"/>
    </xf>
    <xf numFmtId="0" fontId="0" fillId="0" borderId="27" xfId="0" applyBorder="1" applyAlignment="1">
      <alignment horizontal="centerContinuous" vertical="center"/>
    </xf>
    <xf numFmtId="0" fontId="13" fillId="0" borderId="26" xfId="0" applyFont="1" applyBorder="1" applyAlignment="1">
      <alignment horizontal="centerContinuous"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31" xfId="0" applyFont="1" applyBorder="1" applyAlignment="1">
      <alignment horizontal="centerContinuous"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3" fillId="0" borderId="0" xfId="0" applyFont="1" applyAlignment="1">
      <alignment horizontal="centerContinuous" vertical="center"/>
    </xf>
    <xf numFmtId="8" fontId="0" fillId="0" borderId="0" xfId="0" applyNumberFormat="1" applyAlignment="1">
      <alignment vertical="center"/>
    </xf>
    <xf numFmtId="0" fontId="3"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horizontal="left" vertical="center" inden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1" fillId="0" borderId="2" xfId="0" applyFont="1" applyBorder="1" applyAlignment="1">
      <alignment horizontal="centerContinuous"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Font="1" applyAlignment="1">
      <alignment vertical="center"/>
    </xf>
    <xf numFmtId="0" fontId="3" fillId="0" borderId="5" xfId="0" applyFont="1" applyBorder="1" applyAlignment="1">
      <alignment horizontal="center" vertical="center" wrapText="1"/>
    </xf>
    <xf numFmtId="165" fontId="3" fillId="0" borderId="0" xfId="0" applyNumberFormat="1" applyFont="1" applyAlignment="1">
      <alignment horizontal="center" vertical="center"/>
    </xf>
    <xf numFmtId="0" fontId="23" fillId="0" borderId="0" xfId="0" applyFont="1" applyAlignment="1">
      <alignment horizontal="centerContinuous" vertical="center"/>
    </xf>
    <xf numFmtId="0" fontId="3" fillId="5"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4" borderId="1" xfId="0" applyFill="1" applyBorder="1" applyAlignment="1" applyProtection="1">
      <alignment horizontal="left" vertical="center" wrapText="1" indent="1"/>
      <protection locked="0"/>
    </xf>
    <xf numFmtId="0" fontId="0" fillId="4" borderId="6" xfId="0" applyFill="1" applyBorder="1" applyAlignment="1" applyProtection="1">
      <alignment horizontal="left" vertical="center" indent="1"/>
      <protection locked="0"/>
    </xf>
    <xf numFmtId="0" fontId="3" fillId="0" borderId="7" xfId="0" applyFont="1" applyBorder="1" applyAlignment="1">
      <alignment horizontal="left" vertical="center" indent="1"/>
    </xf>
    <xf numFmtId="0" fontId="20" fillId="4" borderId="1" xfId="0" applyNumberFormat="1" applyFont="1" applyFill="1" applyBorder="1" applyAlignment="1" applyProtection="1">
      <alignment horizontal="center" vertical="center"/>
      <protection locked="0"/>
    </xf>
    <xf numFmtId="0" fontId="20" fillId="4" borderId="4" xfId="0" applyNumberFormat="1" applyFont="1" applyFill="1" applyBorder="1" applyAlignment="1" applyProtection="1">
      <alignment horizontal="center" vertical="center"/>
      <protection locked="0"/>
    </xf>
    <xf numFmtId="167" fontId="3" fillId="0" borderId="7" xfId="0" applyNumberFormat="1" applyFont="1" applyBorder="1" applyAlignment="1">
      <alignment horizontal="center" vertical="center"/>
    </xf>
    <xf numFmtId="0" fontId="3" fillId="0" borderId="1" xfId="0" applyFont="1" applyBorder="1" applyAlignment="1">
      <alignment horizontal="centerContinuous" vertical="center" wrapText="1"/>
    </xf>
    <xf numFmtId="0" fontId="23" fillId="0" borderId="0" xfId="0" applyFont="1" applyAlignment="1">
      <alignment horizontal="center" vertical="center"/>
    </xf>
    <xf numFmtId="0" fontId="0" fillId="0" borderId="0" xfId="0" applyAlignment="1">
      <alignment horizontal="right" vertical="center"/>
    </xf>
    <xf numFmtId="0" fontId="3" fillId="0" borderId="4" xfId="0" applyFont="1" applyBorder="1" applyAlignment="1">
      <alignment horizontal="centerContinuous" vertical="center" wrapText="1"/>
    </xf>
    <xf numFmtId="167" fontId="3" fillId="0" borderId="9" xfId="0" applyNumberFormat="1" applyFont="1" applyBorder="1" applyAlignment="1">
      <alignment horizontal="center" vertical="center"/>
    </xf>
    <xf numFmtId="0" fontId="3" fillId="0" borderId="5" xfId="0" applyFont="1" applyBorder="1" applyAlignment="1">
      <alignment horizontal="centerContinuous" vertical="center" wrapText="1"/>
    </xf>
    <xf numFmtId="0" fontId="20" fillId="4" borderId="5" xfId="0" applyNumberFormat="1" applyFont="1" applyFill="1" applyBorder="1" applyAlignment="1" applyProtection="1">
      <alignment horizontal="center" vertical="center"/>
      <protection locked="0"/>
    </xf>
    <xf numFmtId="167" fontId="3" fillId="0" borderId="8" xfId="0" applyNumberFormat="1" applyFont="1" applyBorder="1" applyAlignment="1">
      <alignment horizontal="center" vertical="center"/>
    </xf>
    <xf numFmtId="0" fontId="20" fillId="0" borderId="4" xfId="0" applyNumberFormat="1" applyFont="1" applyFill="1" applyBorder="1" applyAlignment="1" applyProtection="1">
      <alignment horizontal="center" vertical="center"/>
    </xf>
    <xf numFmtId="0" fontId="20" fillId="0" borderId="1" xfId="0" applyNumberFormat="1" applyFont="1" applyFill="1" applyBorder="1" applyAlignment="1" applyProtection="1">
      <alignment horizontal="center" vertical="center"/>
    </xf>
    <xf numFmtId="167" fontId="3" fillId="0" borderId="9" xfId="0" applyNumberFormat="1" applyFont="1" applyBorder="1" applyAlignment="1" applyProtection="1">
      <alignment horizontal="center" vertical="center"/>
    </xf>
    <xf numFmtId="167" fontId="3" fillId="0" borderId="7" xfId="0" applyNumberFormat="1" applyFont="1" applyBorder="1" applyAlignment="1" applyProtection="1">
      <alignment horizontal="center" vertical="center"/>
    </xf>
    <xf numFmtId="0" fontId="0" fillId="0" borderId="1" xfId="0" applyBorder="1" applyAlignment="1" applyProtection="1">
      <alignment horizontal="left" vertical="center"/>
    </xf>
    <xf numFmtId="0" fontId="0" fillId="0" borderId="1" xfId="0" applyBorder="1" applyAlignment="1" applyProtection="1">
      <alignment horizontal="left" vertical="center" wrapText="1"/>
    </xf>
    <xf numFmtId="0" fontId="0" fillId="0" borderId="1" xfId="0" applyFill="1" applyBorder="1" applyAlignment="1" applyProtection="1">
      <alignment horizontal="left" vertical="center" wrapText="1"/>
    </xf>
    <xf numFmtId="0" fontId="3" fillId="0" borderId="7" xfId="0" applyFont="1" applyBorder="1" applyAlignment="1" applyProtection="1">
      <alignment horizontal="left" vertical="center" indent="1"/>
    </xf>
    <xf numFmtId="0" fontId="27" fillId="5" borderId="5" xfId="0" applyNumberFormat="1" applyFont="1" applyFill="1" applyBorder="1" applyAlignment="1" applyProtection="1">
      <alignment horizontal="center" vertical="center"/>
    </xf>
    <xf numFmtId="0" fontId="27" fillId="5" borderId="1" xfId="0" applyNumberFormat="1" applyFont="1" applyFill="1" applyBorder="1" applyAlignment="1" applyProtection="1">
      <alignment horizontal="center" vertical="center"/>
    </xf>
    <xf numFmtId="38" fontId="29" fillId="4" borderId="1" xfId="0" applyNumberFormat="1" applyFont="1" applyFill="1" applyBorder="1" applyAlignment="1" applyProtection="1">
      <alignment horizontal="center" vertical="center"/>
      <protection locked="0"/>
    </xf>
    <xf numFmtId="38" fontId="29" fillId="4" borderId="4" xfId="0" applyNumberFormat="1" applyFont="1" applyFill="1" applyBorder="1" applyAlignment="1" applyProtection="1">
      <alignment horizontal="center" vertical="center"/>
      <protection locked="0"/>
    </xf>
    <xf numFmtId="38" fontId="29" fillId="4" borderId="6" xfId="0" applyNumberFormat="1" applyFont="1" applyFill="1" applyBorder="1" applyAlignment="1" applyProtection="1">
      <alignment horizontal="center" vertical="center"/>
      <protection locked="0"/>
    </xf>
    <xf numFmtId="38" fontId="29" fillId="4" borderId="11" xfId="0" applyNumberFormat="1" applyFont="1" applyFill="1" applyBorder="1" applyAlignment="1" applyProtection="1">
      <alignment horizontal="center" vertical="center"/>
      <protection locked="0"/>
    </xf>
    <xf numFmtId="38" fontId="29" fillId="4" borderId="21" xfId="0" applyNumberFormat="1" applyFont="1" applyFill="1" applyBorder="1" applyAlignment="1" applyProtection="1">
      <alignment horizontal="center" vertical="center"/>
      <protection locked="0"/>
    </xf>
    <xf numFmtId="38" fontId="29" fillId="4" borderId="36" xfId="0" applyNumberFormat="1" applyFont="1" applyFill="1" applyBorder="1" applyAlignment="1" applyProtection="1">
      <alignment horizontal="center" vertical="center"/>
      <protection locked="0"/>
    </xf>
    <xf numFmtId="0" fontId="3" fillId="0" borderId="21" xfId="0" applyFont="1" applyBorder="1" applyAlignment="1">
      <alignment horizontal="left" vertical="center" wrapText="1" indent="1"/>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49" fontId="0" fillId="0" borderId="40" xfId="0" applyNumberFormat="1" applyBorder="1" applyAlignment="1">
      <alignment horizontal="left" vertical="center" wrapText="1" indent="1"/>
    </xf>
    <xf numFmtId="49" fontId="0" fillId="0" borderId="40" xfId="0" applyNumberFormat="1" applyFont="1" applyFill="1" applyBorder="1" applyAlignment="1">
      <alignment horizontal="left" vertical="center" wrapText="1" indent="1"/>
    </xf>
    <xf numFmtId="49" fontId="0" fillId="0" borderId="40" xfId="0" applyNumberFormat="1" applyFill="1" applyBorder="1" applyAlignment="1" applyProtection="1">
      <alignment horizontal="left" vertical="center" wrapText="1" indent="1"/>
    </xf>
    <xf numFmtId="49" fontId="3" fillId="0" borderId="44" xfId="0" applyNumberFormat="1" applyFont="1" applyFill="1" applyBorder="1" applyAlignment="1" applyProtection="1">
      <alignment horizontal="left" vertical="center" wrapText="1" indent="1"/>
    </xf>
    <xf numFmtId="0" fontId="0" fillId="0" borderId="40" xfId="0" applyFill="1" applyBorder="1" applyAlignment="1" applyProtection="1">
      <alignment horizontal="left" vertical="center" wrapText="1" indent="1"/>
    </xf>
    <xf numFmtId="0" fontId="0" fillId="0" borderId="49" xfId="0" applyFill="1" applyBorder="1" applyAlignment="1" applyProtection="1">
      <alignment horizontal="left" vertical="center" wrapText="1" indent="1"/>
    </xf>
    <xf numFmtId="0" fontId="0" fillId="0" borderId="42" xfId="0" applyFill="1" applyBorder="1" applyAlignment="1" applyProtection="1">
      <alignment horizontal="left" vertical="center" wrapText="1" indent="1"/>
    </xf>
    <xf numFmtId="0" fontId="3" fillId="0" borderId="44" xfId="0" applyFont="1" applyFill="1" applyBorder="1" applyAlignment="1" applyProtection="1">
      <alignment horizontal="left" vertical="center" wrapText="1" indent="1"/>
    </xf>
    <xf numFmtId="0" fontId="3" fillId="0" borderId="44" xfId="0" applyFont="1" applyFill="1" applyBorder="1" applyAlignment="1" applyProtection="1">
      <alignment horizontal="left" vertical="center" indent="1"/>
    </xf>
    <xf numFmtId="38" fontId="29" fillId="0" borderId="45" xfId="0" applyNumberFormat="1" applyFont="1" applyFill="1" applyBorder="1" applyAlignment="1" applyProtection="1">
      <alignment horizontal="center" vertical="center"/>
    </xf>
    <xf numFmtId="38" fontId="29" fillId="0" borderId="46" xfId="0" applyNumberFormat="1" applyFont="1" applyFill="1" applyBorder="1" applyAlignment="1" applyProtection="1">
      <alignment horizontal="center" vertical="center"/>
    </xf>
    <xf numFmtId="38" fontId="29" fillId="0" borderId="47" xfId="0" applyNumberFormat="1" applyFont="1" applyFill="1" applyBorder="1" applyAlignment="1" applyProtection="1">
      <alignment horizontal="center" vertical="center"/>
    </xf>
    <xf numFmtId="38" fontId="29" fillId="0" borderId="48" xfId="0" applyNumberFormat="1" applyFont="1" applyFill="1" applyBorder="1" applyAlignment="1" applyProtection="1">
      <alignment horizontal="center" vertical="center"/>
    </xf>
    <xf numFmtId="38" fontId="0" fillId="5" borderId="38" xfId="0" applyNumberFormat="1" applyFill="1" applyBorder="1" applyAlignment="1" applyProtection="1">
      <alignment horizontal="centerContinuous" vertical="center"/>
    </xf>
    <xf numFmtId="38" fontId="0" fillId="5" borderId="39" xfId="0" applyNumberFormat="1" applyFill="1" applyBorder="1" applyAlignment="1" applyProtection="1">
      <alignment horizontal="centerContinuous" vertical="center"/>
    </xf>
    <xf numFmtId="0" fontId="22" fillId="5" borderId="37" xfId="0" applyFont="1" applyFill="1" applyBorder="1" applyAlignment="1" applyProtection="1">
      <alignment horizontal="centerContinuous" vertical="center"/>
    </xf>
    <xf numFmtId="38" fontId="29" fillId="4" borderId="5" xfId="0" applyNumberFormat="1" applyFont="1" applyFill="1" applyBorder="1" applyAlignment="1" applyProtection="1">
      <alignment horizontal="center" vertical="center"/>
      <protection locked="0"/>
    </xf>
    <xf numFmtId="38" fontId="29" fillId="4" borderId="41" xfId="0" applyNumberFormat="1" applyFont="1" applyFill="1" applyBorder="1" applyAlignment="1" applyProtection="1">
      <alignment horizontal="center" vertical="center"/>
      <protection locked="0"/>
    </xf>
    <xf numFmtId="38" fontId="29" fillId="4" borderId="10" xfId="0" applyNumberFormat="1" applyFont="1" applyFill="1" applyBorder="1" applyAlignment="1" applyProtection="1">
      <alignment horizontal="center" vertical="center"/>
      <protection locked="0"/>
    </xf>
    <xf numFmtId="38" fontId="29" fillId="4" borderId="43" xfId="0" applyNumberFormat="1" applyFont="1" applyFill="1" applyBorder="1" applyAlignment="1" applyProtection="1">
      <alignment horizontal="center" vertical="center"/>
      <protection locked="0"/>
    </xf>
    <xf numFmtId="38" fontId="29" fillId="4" borderId="35" xfId="0" applyNumberFormat="1" applyFont="1" applyFill="1" applyBorder="1" applyAlignment="1" applyProtection="1">
      <alignment horizontal="center" vertical="center"/>
      <protection locked="0"/>
    </xf>
    <xf numFmtId="38" fontId="29" fillId="4" borderId="50" xfId="0" applyNumberFormat="1" applyFont="1" applyFill="1" applyBorder="1" applyAlignment="1" applyProtection="1">
      <alignment horizontal="center" vertical="center"/>
      <protection locked="0"/>
    </xf>
    <xf numFmtId="0" fontId="0" fillId="6" borderId="0" xfId="0" applyFill="1" applyAlignment="1">
      <alignment vertical="center"/>
    </xf>
    <xf numFmtId="0" fontId="0" fillId="0" borderId="0" xfId="0" applyAlignment="1">
      <alignment horizontal="centerContinuous" vertical="center" wrapText="1"/>
    </xf>
    <xf numFmtId="0" fontId="12" fillId="6" borderId="0" xfId="0" applyFont="1" applyFill="1" applyAlignment="1">
      <alignment horizontal="left" vertical="center" indent="1"/>
    </xf>
    <xf numFmtId="0" fontId="0" fillId="6" borderId="0" xfId="0" applyFill="1" applyAlignment="1">
      <alignment horizontal="left" vertical="center" indent="1"/>
    </xf>
    <xf numFmtId="0" fontId="23" fillId="0" borderId="0" xfId="0" applyFont="1" applyAlignment="1">
      <alignment vertical="center"/>
    </xf>
    <xf numFmtId="0" fontId="23" fillId="0" borderId="0" xfId="0" applyFont="1" applyAlignment="1">
      <alignment horizontal="left" vertical="center"/>
    </xf>
    <xf numFmtId="8" fontId="28" fillId="4" borderId="1" xfId="0" applyNumberFormat="1" applyFont="1" applyFill="1" applyBorder="1" applyAlignment="1" applyProtection="1">
      <alignment vertical="center"/>
      <protection locked="0"/>
    </xf>
    <xf numFmtId="8" fontId="28" fillId="0" borderId="5" xfId="0" applyNumberFormat="1" applyFont="1" applyBorder="1" applyAlignment="1">
      <alignment vertical="center"/>
    </xf>
    <xf numFmtId="8" fontId="28" fillId="4" borderId="4" xfId="0" applyNumberFormat="1" applyFont="1" applyFill="1" applyBorder="1" applyAlignment="1" applyProtection="1">
      <alignment vertical="center"/>
      <protection locked="0"/>
    </xf>
    <xf numFmtId="8" fontId="28" fillId="0" borderId="4" xfId="0" applyNumberFormat="1" applyFont="1" applyBorder="1" applyAlignment="1">
      <alignment vertical="center"/>
    </xf>
    <xf numFmtId="8" fontId="28" fillId="0" borderId="1" xfId="0" applyNumberFormat="1" applyFont="1" applyBorder="1" applyAlignment="1">
      <alignment vertical="center"/>
    </xf>
    <xf numFmtId="8" fontId="28" fillId="4" borderId="6" xfId="0" applyNumberFormat="1" applyFont="1" applyFill="1" applyBorder="1" applyAlignment="1" applyProtection="1">
      <alignment vertical="center"/>
      <protection locked="0"/>
    </xf>
    <xf numFmtId="8" fontId="28" fillId="0" borderId="10" xfId="0" applyNumberFormat="1" applyFont="1" applyBorder="1" applyAlignment="1">
      <alignment vertical="center"/>
    </xf>
    <xf numFmtId="8" fontId="28" fillId="4" borderId="11" xfId="0" applyNumberFormat="1" applyFont="1" applyFill="1" applyBorder="1" applyAlignment="1" applyProtection="1">
      <alignment vertical="center"/>
      <protection locked="0"/>
    </xf>
    <xf numFmtId="8" fontId="28" fillId="0" borderId="11" xfId="0" applyNumberFormat="1" applyFont="1" applyBorder="1" applyAlignment="1">
      <alignment vertical="center"/>
    </xf>
    <xf numFmtId="8" fontId="28" fillId="0" borderId="6" xfId="0" applyNumberFormat="1" applyFont="1" applyBorder="1" applyAlignment="1">
      <alignment vertical="center"/>
    </xf>
    <xf numFmtId="8" fontId="22" fillId="0" borderId="7" xfId="0" applyNumberFormat="1" applyFont="1" applyBorder="1" applyAlignment="1">
      <alignment vertical="center"/>
    </xf>
    <xf numFmtId="8" fontId="22" fillId="0" borderId="8" xfId="0" applyNumberFormat="1" applyFont="1" applyBorder="1" applyAlignment="1">
      <alignment vertical="center"/>
    </xf>
    <xf numFmtId="8" fontId="22" fillId="0" borderId="9" xfId="0" applyNumberFormat="1" applyFont="1" applyBorder="1" applyAlignment="1">
      <alignment vertical="center"/>
    </xf>
    <xf numFmtId="8" fontId="28" fillId="0" borderId="0" xfId="0" applyNumberFormat="1" applyFont="1" applyAlignment="1">
      <alignment vertical="center"/>
    </xf>
    <xf numFmtId="0" fontId="28" fillId="0" borderId="0" xfId="0" applyFont="1" applyAlignment="1">
      <alignment vertical="center"/>
    </xf>
    <xf numFmtId="166" fontId="28" fillId="0" borderId="0" xfId="1" applyNumberFormat="1" applyFont="1" applyAlignment="1">
      <alignment vertical="center"/>
    </xf>
    <xf numFmtId="8" fontId="28" fillId="5" borderId="2" xfId="0" applyNumberFormat="1" applyFont="1" applyFill="1" applyBorder="1" applyAlignment="1" applyProtection="1">
      <alignment vertical="center"/>
    </xf>
    <xf numFmtId="8" fontId="28" fillId="5" borderId="3" xfId="0" applyNumberFormat="1" applyFont="1" applyFill="1" applyBorder="1" applyAlignment="1" applyProtection="1">
      <alignment vertical="center"/>
    </xf>
    <xf numFmtId="8" fontId="28" fillId="5" borderId="31" xfId="0" applyNumberFormat="1" applyFont="1" applyFill="1" applyBorder="1" applyAlignment="1" applyProtection="1">
      <alignment vertical="center"/>
    </xf>
    <xf numFmtId="8" fontId="28" fillId="5" borderId="4" xfId="0" applyNumberFormat="1" applyFont="1" applyFill="1" applyBorder="1" applyAlignment="1" applyProtection="1">
      <alignment vertical="center"/>
    </xf>
    <xf numFmtId="0" fontId="20" fillId="0" borderId="1" xfId="0" applyFont="1" applyBorder="1"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indent="1"/>
    </xf>
    <xf numFmtId="0" fontId="3" fillId="0" borderId="2" xfId="0" applyFont="1" applyBorder="1" applyAlignment="1">
      <alignment horizontal="center" vertical="center" wrapText="1"/>
    </xf>
    <xf numFmtId="38" fontId="29" fillId="0" borderId="1" xfId="0" applyNumberFormat="1" applyFont="1" applyBorder="1" applyAlignment="1">
      <alignment horizontal="center" vertical="center"/>
    </xf>
    <xf numFmtId="38" fontId="29" fillId="0" borderId="6" xfId="0" applyNumberFormat="1" applyFont="1" applyBorder="1" applyAlignment="1">
      <alignment horizontal="center" vertical="center"/>
    </xf>
    <xf numFmtId="38" fontId="17" fillId="0" borderId="7" xfId="0" applyNumberFormat="1" applyFont="1" applyBorder="1" applyAlignment="1">
      <alignment horizontal="center" vertical="center"/>
    </xf>
    <xf numFmtId="38" fontId="17" fillId="0" borderId="9" xfId="0" applyNumberFormat="1" applyFont="1" applyBorder="1" applyAlignment="1">
      <alignment horizontal="center" vertical="center"/>
    </xf>
    <xf numFmtId="166" fontId="29" fillId="0" borderId="1" xfId="1" applyNumberFormat="1" applyFont="1" applyBorder="1" applyAlignment="1">
      <alignment horizontal="center" vertical="center"/>
    </xf>
    <xf numFmtId="166" fontId="29" fillId="0" borderId="6" xfId="1" applyNumberFormat="1" applyFont="1" applyBorder="1" applyAlignment="1">
      <alignment horizontal="center" vertical="center"/>
    </xf>
    <xf numFmtId="166" fontId="17" fillId="0" borderId="7" xfId="0" applyNumberFormat="1" applyFont="1" applyBorder="1" applyAlignment="1">
      <alignment horizontal="center" vertical="center"/>
    </xf>
    <xf numFmtId="0" fontId="0" fillId="0" borderId="31" xfId="0" applyBorder="1" applyAlignment="1">
      <alignment horizontal="centerContinuous" vertical="center"/>
    </xf>
    <xf numFmtId="166" fontId="29" fillId="0" borderId="5" xfId="1" applyNumberFormat="1" applyFont="1" applyBorder="1" applyAlignment="1">
      <alignment horizontal="center" vertical="center"/>
    </xf>
    <xf numFmtId="166" fontId="29" fillId="0" borderId="10" xfId="1" applyNumberFormat="1" applyFont="1" applyBorder="1" applyAlignment="1">
      <alignment horizontal="center" vertical="center"/>
    </xf>
    <xf numFmtId="166" fontId="17" fillId="0" borderId="8" xfId="0" applyNumberFormat="1" applyFont="1" applyBorder="1" applyAlignment="1">
      <alignment horizontal="center" vertical="center"/>
    </xf>
    <xf numFmtId="0" fontId="12" fillId="0" borderId="0" xfId="0" applyFont="1" applyAlignment="1">
      <alignment horizontal="centerContinuous" vertical="center"/>
    </xf>
    <xf numFmtId="0" fontId="3" fillId="0" borderId="0" xfId="0" applyFont="1" applyAlignment="1">
      <alignment horizontal="left" vertical="center" indent="1"/>
    </xf>
    <xf numFmtId="0" fontId="0" fillId="0" borderId="0" xfId="0" applyBorder="1" applyAlignment="1">
      <alignment horizontal="left" vertical="center" indent="1"/>
    </xf>
    <xf numFmtId="0" fontId="20" fillId="4" borderId="1" xfId="0" applyFont="1" applyFill="1" applyBorder="1" applyAlignment="1" applyProtection="1">
      <alignment horizontal="center" vertical="center"/>
      <protection locked="0"/>
    </xf>
    <xf numFmtId="0" fontId="0" fillId="4" borderId="0" xfId="0" applyFill="1" applyBorder="1" applyAlignment="1" applyProtection="1">
      <alignment horizontal="left" vertical="center" indent="1"/>
      <protection locked="0"/>
    </xf>
    <xf numFmtId="0" fontId="0" fillId="0" borderId="0" xfId="0" applyAlignment="1">
      <alignment horizontal="left" vertical="top" wrapText="1" indent="1"/>
    </xf>
    <xf numFmtId="0" fontId="18" fillId="0" borderId="0" xfId="0" applyFont="1" applyAlignment="1">
      <alignment horizontal="left" vertical="top"/>
    </xf>
    <xf numFmtId="0" fontId="18" fillId="0" borderId="0" xfId="0" applyFont="1" applyAlignment="1">
      <alignment horizontal="left" vertical="top" indent="1"/>
    </xf>
    <xf numFmtId="0" fontId="13" fillId="0" borderId="0" xfId="0" applyFont="1" applyAlignment="1">
      <alignment vertical="center"/>
    </xf>
    <xf numFmtId="0" fontId="1" fillId="0" borderId="0" xfId="10" applyAlignment="1">
      <alignment vertical="center"/>
    </xf>
    <xf numFmtId="0" fontId="38" fillId="0" borderId="51"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left" indent="1"/>
    </xf>
    <xf numFmtId="0" fontId="23" fillId="0" borderId="0" xfId="0" applyFont="1" applyAlignment="1">
      <alignment horizontal="left" vertical="top" indent="1"/>
    </xf>
    <xf numFmtId="2" fontId="23" fillId="0" borderId="0" xfId="0" applyNumberFormat="1" applyFont="1" applyAlignment="1">
      <alignment horizontal="center" vertical="top"/>
    </xf>
    <xf numFmtId="0" fontId="23" fillId="0" borderId="0" xfId="0" applyFont="1" applyAlignment="1">
      <alignment horizontal="center" vertical="top"/>
    </xf>
    <xf numFmtId="0" fontId="23" fillId="0" borderId="55" xfId="0" applyFont="1" applyBorder="1" applyAlignment="1">
      <alignment horizontal="centerContinuous"/>
    </xf>
    <xf numFmtId="14" fontId="23" fillId="0" borderId="56" xfId="0" applyNumberFormat="1" applyFont="1" applyBorder="1" applyAlignment="1">
      <alignment horizontal="center" vertical="center"/>
    </xf>
    <xf numFmtId="0" fontId="23" fillId="0" borderId="54" xfId="0" applyFont="1" applyBorder="1" applyAlignment="1">
      <alignment horizontal="center" vertical="center"/>
    </xf>
    <xf numFmtId="0" fontId="0" fillId="0" borderId="0" xfId="2" applyFont="1" applyAlignment="1">
      <alignment vertical="center"/>
    </xf>
    <xf numFmtId="0" fontId="13" fillId="0" borderId="0" xfId="2" applyFont="1" applyAlignment="1">
      <alignment vertical="center"/>
    </xf>
    <xf numFmtId="0" fontId="23" fillId="0" borderId="0" xfId="0" applyFont="1" applyAlignment="1">
      <alignment horizontal="left" vertical="center" indent="1"/>
    </xf>
    <xf numFmtId="0" fontId="4" fillId="0" borderId="0" xfId="0" applyFont="1" applyAlignment="1">
      <alignment horizontal="center" vertical="center"/>
    </xf>
    <xf numFmtId="0" fontId="0" fillId="0" borderId="0" xfId="0" applyFont="1" applyAlignment="1">
      <alignment horizontal="justify" vertical="top" wrapText="1"/>
    </xf>
    <xf numFmtId="0" fontId="17" fillId="0" borderId="0" xfId="0" applyFont="1" applyAlignment="1">
      <alignment vertical="center" wrapText="1"/>
    </xf>
    <xf numFmtId="0" fontId="0" fillId="0" borderId="1" xfId="0" applyBorder="1" applyAlignment="1">
      <alignment horizontal="center" vertical="center"/>
    </xf>
    <xf numFmtId="0" fontId="0" fillId="0" borderId="7" xfId="0" applyBorder="1" applyAlignment="1">
      <alignment horizontal="center" vertical="center" wrapText="1"/>
    </xf>
    <xf numFmtId="0" fontId="0" fillId="5" borderId="0" xfId="0" applyFill="1" applyAlignment="1">
      <alignment horizontal="center" vertical="center"/>
    </xf>
    <xf numFmtId="0" fontId="0" fillId="4" borderId="54" xfId="10" applyFont="1" applyFill="1" applyBorder="1" applyAlignment="1" applyProtection="1">
      <alignment vertical="center"/>
      <protection locked="0"/>
    </xf>
    <xf numFmtId="3" fontId="23" fillId="0" borderId="0" xfId="0" applyNumberFormat="1" applyFont="1" applyAlignment="1">
      <alignment horizontal="center" vertical="center"/>
    </xf>
    <xf numFmtId="0" fontId="0" fillId="5" borderId="0" xfId="0" applyFill="1" applyAlignment="1" applyProtection="1">
      <alignment horizontal="center" vertical="center"/>
    </xf>
    <xf numFmtId="0" fontId="0" fillId="0" borderId="0" xfId="0" applyFont="1" applyAlignment="1">
      <alignment horizontal="justify" vertical="top" wrapText="1"/>
    </xf>
    <xf numFmtId="0" fontId="13" fillId="0" borderId="0" xfId="0" applyFont="1" applyAlignment="1">
      <alignment horizontal="center" vertical="center"/>
    </xf>
    <xf numFmtId="0" fontId="4" fillId="0" borderId="0" xfId="0" applyFont="1" applyAlignment="1">
      <alignment horizontal="centerContinuous"/>
    </xf>
    <xf numFmtId="0" fontId="0" fillId="0" borderId="0" xfId="0" applyAlignment="1">
      <alignment horizontal="centerContinuous"/>
    </xf>
    <xf numFmtId="0" fontId="0" fillId="0" borderId="0" xfId="0" applyAlignment="1"/>
    <xf numFmtId="0" fontId="0" fillId="0" borderId="59" xfId="0" pivotButton="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0" xfId="0" applyBorder="1" applyAlignment="1">
      <alignment horizontal="centerContinuous" vertical="center"/>
    </xf>
    <xf numFmtId="0" fontId="0" fillId="0" borderId="61" xfId="0" applyBorder="1" applyAlignment="1">
      <alignment horizontal="centerContinuous" vertical="center"/>
    </xf>
    <xf numFmtId="0" fontId="0" fillId="0" borderId="62" xfId="0" applyBorder="1" applyAlignment="1">
      <alignment horizontal="centerContinuous" vertical="center"/>
    </xf>
    <xf numFmtId="0" fontId="3" fillId="0" borderId="60" xfId="0" applyFont="1" applyBorder="1" applyAlignment="1">
      <alignment horizontal="centerContinuous" vertical="center"/>
    </xf>
    <xf numFmtId="0" fontId="13" fillId="8" borderId="0" xfId="0" applyFont="1" applyFill="1" applyAlignment="1">
      <alignment horizontal="centerContinuous" vertical="center"/>
    </xf>
    <xf numFmtId="0" fontId="0" fillId="8" borderId="0" xfId="0" applyFill="1" applyAlignment="1">
      <alignment horizontal="centerContinuous" vertical="center"/>
    </xf>
    <xf numFmtId="0" fontId="13" fillId="0" borderId="0" xfId="0" applyFont="1" applyFill="1" applyAlignment="1">
      <alignment vertical="center"/>
    </xf>
    <xf numFmtId="0" fontId="0" fillId="0" borderId="0" xfId="0" applyAlignment="1">
      <alignment vertical="top"/>
    </xf>
    <xf numFmtId="0" fontId="17" fillId="0" borderId="0" xfId="0" applyFont="1" applyAlignment="1">
      <alignment vertical="top"/>
    </xf>
    <xf numFmtId="0" fontId="0" fillId="8" borderId="0" xfId="0" applyFill="1" applyAlignment="1">
      <alignment vertical="center"/>
    </xf>
    <xf numFmtId="0" fontId="3" fillId="0" borderId="4" xfId="0" applyFont="1" applyBorder="1" applyAlignment="1">
      <alignment horizontal="center" vertical="center" wrapText="1"/>
    </xf>
    <xf numFmtId="0" fontId="13" fillId="0" borderId="0" xfId="0" applyFont="1" applyAlignment="1">
      <alignment horizontal="center" vertical="center" wrapText="1"/>
    </xf>
    <xf numFmtId="0" fontId="0" fillId="5" borderId="32" xfId="0" applyFill="1" applyBorder="1" applyAlignment="1">
      <alignment vertical="center"/>
    </xf>
    <xf numFmtId="0" fontId="0" fillId="5" borderId="66" xfId="0" applyFill="1" applyBorder="1" applyAlignment="1">
      <alignment vertical="center"/>
    </xf>
    <xf numFmtId="0" fontId="0" fillId="5" borderId="63" xfId="0" applyFill="1" applyBorder="1" applyAlignment="1">
      <alignment vertical="center"/>
    </xf>
    <xf numFmtId="0" fontId="17" fillId="0" borderId="72" xfId="0" applyFont="1" applyBorder="1" applyAlignment="1">
      <alignment vertical="center" wrapText="1"/>
    </xf>
    <xf numFmtId="0" fontId="3" fillId="0" borderId="73" xfId="0" applyFont="1" applyBorder="1" applyAlignment="1">
      <alignment horizontal="left" vertical="top" wrapText="1" indent="2"/>
    </xf>
    <xf numFmtId="0" fontId="0" fillId="0" borderId="73" xfId="0" applyBorder="1" applyAlignment="1">
      <alignment horizontal="left" vertical="top" wrapText="1" indent="2"/>
    </xf>
    <xf numFmtId="0" fontId="0" fillId="0" borderId="73" xfId="0" applyBorder="1" applyAlignment="1">
      <alignment horizontal="left" vertical="top" wrapText="1" indent="4"/>
    </xf>
    <xf numFmtId="0" fontId="0" fillId="0" borderId="74" xfId="0" applyBorder="1" applyAlignment="1">
      <alignment horizontal="left" vertical="top" wrapText="1" indent="2"/>
    </xf>
    <xf numFmtId="0" fontId="17" fillId="0" borderId="7" xfId="0" applyFont="1" applyBorder="1" applyAlignment="1">
      <alignment horizontal="center" vertical="center"/>
    </xf>
    <xf numFmtId="0" fontId="0" fillId="0" borderId="74" xfId="0" applyBorder="1" applyAlignment="1">
      <alignment horizontal="left" vertical="top" wrapText="1" indent="4"/>
    </xf>
    <xf numFmtId="4" fontId="0" fillId="5" borderId="32" xfId="0" applyNumberFormat="1" applyFill="1" applyBorder="1" applyAlignment="1">
      <alignment horizontal="center" vertical="center"/>
    </xf>
    <xf numFmtId="4" fontId="3" fillId="0" borderId="71" xfId="0" applyNumberFormat="1" applyFont="1" applyBorder="1" applyAlignment="1">
      <alignment horizontal="center" vertical="center"/>
    </xf>
    <xf numFmtId="4" fontId="3" fillId="0" borderId="19" xfId="0" applyNumberFormat="1" applyFont="1" applyBorder="1" applyAlignment="1">
      <alignment horizontal="center" vertical="center"/>
    </xf>
    <xf numFmtId="4" fontId="3" fillId="0" borderId="9" xfId="0" applyNumberFormat="1" applyFont="1" applyBorder="1" applyAlignment="1">
      <alignment horizontal="center" vertical="center"/>
    </xf>
    <xf numFmtId="4" fontId="3" fillId="5" borderId="66" xfId="0" applyNumberFormat="1" applyFont="1" applyFill="1" applyBorder="1" applyAlignment="1">
      <alignment horizontal="center" vertical="center"/>
    </xf>
    <xf numFmtId="4" fontId="3" fillId="0" borderId="64" xfId="0" applyNumberFormat="1" applyFont="1" applyBorder="1" applyAlignment="1">
      <alignment horizontal="center" vertical="center"/>
    </xf>
    <xf numFmtId="4" fontId="3" fillId="0" borderId="70" xfId="0" applyNumberFormat="1" applyFont="1" applyBorder="1" applyAlignment="1">
      <alignment horizontal="center" vertical="center"/>
    </xf>
    <xf numFmtId="4" fontId="3" fillId="5" borderId="63" xfId="0" applyNumberFormat="1" applyFont="1" applyFill="1" applyBorder="1" applyAlignment="1">
      <alignment horizontal="center" vertical="center"/>
    </xf>
    <xf numFmtId="0" fontId="3" fillId="0" borderId="31" xfId="0" applyFont="1" applyBorder="1" applyAlignment="1">
      <alignment horizontal="center" vertical="center" wrapText="1"/>
    </xf>
    <xf numFmtId="0" fontId="3" fillId="0" borderId="75" xfId="0" applyFont="1" applyBorder="1" applyAlignment="1">
      <alignment horizontal="center" vertical="center" wrapText="1"/>
    </xf>
    <xf numFmtId="4" fontId="3" fillId="0" borderId="67" xfId="0" applyNumberFormat="1" applyFont="1" applyBorder="1" applyAlignment="1">
      <alignment horizontal="center" vertical="center"/>
    </xf>
    <xf numFmtId="4" fontId="3" fillId="0" borderId="76" xfId="0" applyNumberFormat="1" applyFont="1" applyBorder="1" applyAlignment="1">
      <alignment horizontal="center" vertical="center"/>
    </xf>
    <xf numFmtId="4" fontId="3" fillId="0" borderId="77" xfId="0" applyNumberFormat="1" applyFont="1" applyBorder="1" applyAlignment="1">
      <alignment horizontal="center" vertical="center"/>
    </xf>
    <xf numFmtId="4" fontId="3" fillId="0" borderId="80" xfId="0" applyNumberFormat="1" applyFont="1" applyBorder="1" applyAlignment="1">
      <alignment horizontal="center" vertical="center"/>
    </xf>
    <xf numFmtId="0" fontId="21" fillId="0" borderId="0" xfId="0" applyFont="1" applyAlignment="1">
      <alignment horizontal="centerContinuous" vertical="center"/>
    </xf>
    <xf numFmtId="4" fontId="0" fillId="4" borderId="65" xfId="0" applyNumberFormat="1" applyFill="1" applyBorder="1" applyAlignment="1" applyProtection="1">
      <alignment horizontal="center" vertical="center"/>
      <protection locked="0"/>
    </xf>
    <xf numFmtId="4" fontId="0" fillId="4" borderId="16" xfId="0" applyNumberFormat="1" applyFill="1" applyBorder="1" applyAlignment="1" applyProtection="1">
      <alignment horizontal="center" vertical="center"/>
      <protection locked="0"/>
    </xf>
    <xf numFmtId="4" fontId="0" fillId="4" borderId="78" xfId="0" applyNumberFormat="1" applyFill="1" applyBorder="1" applyAlignment="1" applyProtection="1">
      <alignment horizontal="center" vertical="center"/>
      <protection locked="0"/>
    </xf>
    <xf numFmtId="4" fontId="0" fillId="4" borderId="69" xfId="0" applyNumberFormat="1" applyFill="1" applyBorder="1" applyAlignment="1" applyProtection="1">
      <alignment horizontal="center" vertical="center"/>
      <protection locked="0"/>
    </xf>
    <xf numFmtId="4" fontId="0" fillId="4" borderId="68" xfId="0" applyNumberFormat="1" applyFill="1" applyBorder="1" applyAlignment="1" applyProtection="1">
      <alignment horizontal="center" vertical="center"/>
      <protection locked="0"/>
    </xf>
    <xf numFmtId="4" fontId="0" fillId="4" borderId="79" xfId="0" applyNumberFormat="1" applyFill="1" applyBorder="1" applyAlignment="1" applyProtection="1">
      <alignment horizontal="center" vertical="center"/>
      <protection locked="0"/>
    </xf>
    <xf numFmtId="0" fontId="0" fillId="9" borderId="0" xfId="0" applyFill="1" applyAlignment="1">
      <alignment horizontal="center" vertical="center"/>
    </xf>
    <xf numFmtId="0" fontId="13" fillId="8" borderId="0" xfId="0" applyFont="1" applyFill="1" applyAlignment="1">
      <alignment horizontal="centerContinuous" vertical="center" wrapText="1"/>
    </xf>
    <xf numFmtId="0" fontId="0" fillId="8" borderId="0" xfId="0" applyFill="1" applyAlignment="1">
      <alignment horizontal="centerContinuous" vertical="center" wrapText="1"/>
    </xf>
    <xf numFmtId="0" fontId="0" fillId="0" borderId="54" xfId="0" applyBorder="1" applyAlignment="1">
      <alignment horizontal="justify" vertical="center" wrapText="1"/>
    </xf>
    <xf numFmtId="0" fontId="0" fillId="0" borderId="0" xfId="0" applyAlignment="1">
      <alignment vertical="center" wrapText="1"/>
    </xf>
    <xf numFmtId="0" fontId="0" fillId="0" borderId="1" xfId="0" applyBorder="1" applyAlignment="1">
      <alignment vertical="center" wrapText="1"/>
    </xf>
    <xf numFmtId="0" fontId="3" fillId="0" borderId="7" xfId="0" applyFont="1" applyBorder="1" applyAlignment="1">
      <alignment horizontal="center" vertical="center" wrapText="1"/>
    </xf>
    <xf numFmtId="0" fontId="0" fillId="0" borderId="6" xfId="0" applyBorder="1" applyAlignment="1">
      <alignment vertical="center" wrapText="1"/>
    </xf>
    <xf numFmtId="3" fontId="29" fillId="0" borderId="4" xfId="0" applyNumberFormat="1" applyFont="1" applyBorder="1" applyAlignment="1">
      <alignment horizontal="center" vertical="center"/>
    </xf>
    <xf numFmtId="4" fontId="17" fillId="0" borderId="8" xfId="0" applyNumberFormat="1" applyFont="1" applyBorder="1" applyAlignment="1">
      <alignment horizontal="center" vertical="center"/>
    </xf>
    <xf numFmtId="4" fontId="29" fillId="0" borderId="1" xfId="0" applyNumberFormat="1" applyFont="1" applyBorder="1" applyAlignment="1">
      <alignment horizontal="center" vertical="center"/>
    </xf>
    <xf numFmtId="4" fontId="29" fillId="0" borderId="6" xfId="0" applyNumberFormat="1" applyFont="1" applyBorder="1" applyAlignment="1">
      <alignment horizontal="center" vertical="center"/>
    </xf>
    <xf numFmtId="4" fontId="17" fillId="0" borderId="7" xfId="0" applyNumberFormat="1" applyFont="1" applyBorder="1" applyAlignment="1">
      <alignment horizontal="center" vertical="center"/>
    </xf>
    <xf numFmtId="3" fontId="17" fillId="5" borderId="7" xfId="0" applyNumberFormat="1" applyFont="1" applyFill="1" applyBorder="1" applyAlignment="1">
      <alignment horizontal="center" vertical="center"/>
    </xf>
    <xf numFmtId="4" fontId="29" fillId="5" borderId="5" xfId="0" applyNumberFormat="1" applyFont="1" applyFill="1" applyBorder="1" applyAlignment="1">
      <alignment horizontal="center" vertical="center"/>
    </xf>
    <xf numFmtId="3" fontId="17" fillId="5" borderId="9" xfId="0" applyNumberFormat="1" applyFont="1" applyFill="1" applyBorder="1" applyAlignment="1">
      <alignment horizontal="center" vertical="center"/>
    </xf>
    <xf numFmtId="4" fontId="29" fillId="5" borderId="1" xfId="0" applyNumberFormat="1" applyFont="1" applyFill="1" applyBorder="1" applyAlignment="1">
      <alignment horizontal="center" vertical="center"/>
    </xf>
    <xf numFmtId="3" fontId="29" fillId="4" borderId="1" xfId="0" applyNumberFormat="1" applyFont="1" applyFill="1" applyBorder="1" applyAlignment="1" applyProtection="1">
      <alignment horizontal="center" vertical="center"/>
      <protection locked="0"/>
    </xf>
    <xf numFmtId="4" fontId="29" fillId="4" borderId="5" xfId="0" applyNumberFormat="1" applyFont="1" applyFill="1" applyBorder="1" applyAlignment="1" applyProtection="1">
      <alignment horizontal="center" vertical="center"/>
      <protection locked="0"/>
    </xf>
    <xf numFmtId="3" fontId="29" fillId="4" borderId="4" xfId="0" applyNumberFormat="1" applyFont="1" applyFill="1" applyBorder="1" applyAlignment="1" applyProtection="1">
      <alignment horizontal="center" vertical="center"/>
      <protection locked="0"/>
    </xf>
    <xf numFmtId="3" fontId="29" fillId="4" borderId="6" xfId="0" applyNumberFormat="1" applyFont="1" applyFill="1" applyBorder="1" applyAlignment="1" applyProtection="1">
      <alignment horizontal="center" vertical="center"/>
      <protection locked="0"/>
    </xf>
    <xf numFmtId="3" fontId="29" fillId="4" borderId="11" xfId="0" applyNumberFormat="1" applyFont="1" applyFill="1" applyBorder="1" applyAlignment="1" applyProtection="1">
      <alignment horizontal="center" vertical="center"/>
      <protection locked="0"/>
    </xf>
    <xf numFmtId="4" fontId="29" fillId="4" borderId="10" xfId="0" applyNumberFormat="1" applyFont="1" applyFill="1" applyBorder="1" applyAlignment="1" applyProtection="1">
      <alignment horizontal="center" vertical="center"/>
      <protection locked="0"/>
    </xf>
    <xf numFmtId="0" fontId="23" fillId="0" borderId="0" xfId="0" applyFont="1" applyAlignment="1">
      <alignment horizontal="right" vertical="center"/>
    </xf>
    <xf numFmtId="0" fontId="3" fillId="8" borderId="0" xfId="2" applyFont="1" applyFill="1" applyAlignment="1">
      <alignment vertical="center"/>
    </xf>
    <xf numFmtId="0" fontId="3" fillId="8" borderId="0" xfId="2" applyFont="1" applyFill="1" applyAlignment="1">
      <alignment horizontal="centerContinuous" vertical="center"/>
    </xf>
    <xf numFmtId="14" fontId="3" fillId="8" borderId="0" xfId="2" applyNumberFormat="1" applyFont="1" applyFill="1" applyAlignment="1">
      <alignment horizontal="centerContinuous" vertical="center"/>
    </xf>
    <xf numFmtId="0" fontId="23" fillId="8" borderId="0" xfId="2" applyFont="1" applyFill="1" applyAlignment="1">
      <alignment horizontal="centerContinuous" vertical="center" wrapText="1"/>
    </xf>
    <xf numFmtId="0" fontId="13" fillId="8" borderId="0" xfId="0" applyFont="1" applyFill="1" applyAlignment="1">
      <alignment horizontal="centerContinuous" vertical="top" wrapText="1"/>
    </xf>
    <xf numFmtId="0" fontId="12" fillId="0" borderId="0" xfId="0" applyFont="1" applyAlignment="1">
      <alignment vertical="center"/>
    </xf>
    <xf numFmtId="0" fontId="0" fillId="0" borderId="12" xfId="0" applyBorder="1" applyAlignment="1">
      <alignment vertical="center"/>
    </xf>
    <xf numFmtId="0" fontId="0" fillId="0" borderId="82" xfId="0" applyBorder="1" applyAlignment="1">
      <alignment vertical="center"/>
    </xf>
    <xf numFmtId="0" fontId="0" fillId="0" borderId="36" xfId="0" applyBorder="1" applyAlignment="1">
      <alignment vertical="center"/>
    </xf>
    <xf numFmtId="0" fontId="0" fillId="0" borderId="15" xfId="0" applyBorder="1" applyAlignment="1">
      <alignment vertical="center"/>
    </xf>
    <xf numFmtId="0" fontId="0" fillId="0" borderId="81" xfId="0" applyBorder="1" applyAlignment="1">
      <alignment vertical="center"/>
    </xf>
    <xf numFmtId="0" fontId="0" fillId="0" borderId="18" xfId="0" applyBorder="1" applyAlignment="1">
      <alignment vertical="center"/>
    </xf>
    <xf numFmtId="0" fontId="0" fillId="0" borderId="83" xfId="0" applyBorder="1" applyAlignment="1">
      <alignment vertical="center"/>
    </xf>
    <xf numFmtId="0" fontId="0" fillId="0" borderId="9" xfId="0" applyBorder="1" applyAlignment="1">
      <alignment vertical="center"/>
    </xf>
    <xf numFmtId="0" fontId="20" fillId="4" borderId="32" xfId="0" applyFont="1" applyFill="1" applyBorder="1" applyAlignment="1" applyProtection="1">
      <alignment horizontal="center" vertical="center"/>
      <protection locked="0"/>
    </xf>
    <xf numFmtId="0" fontId="0" fillId="4" borderId="32" xfId="0" applyFill="1" applyBorder="1" applyAlignment="1" applyProtection="1">
      <alignment vertical="center"/>
      <protection locked="0"/>
    </xf>
    <xf numFmtId="0" fontId="0" fillId="4" borderId="32" xfId="0" applyFill="1" applyBorder="1" applyAlignment="1" applyProtection="1">
      <alignment horizontal="center" vertical="center"/>
      <protection locked="0"/>
    </xf>
    <xf numFmtId="0" fontId="20" fillId="4" borderId="33" xfId="0" applyFont="1" applyFill="1" applyBorder="1" applyAlignment="1" applyProtection="1">
      <alignment horizontal="center" vertical="center"/>
      <protection locked="0"/>
    </xf>
    <xf numFmtId="0" fontId="0" fillId="4" borderId="33" xfId="0" applyFill="1" applyBorder="1" applyAlignment="1" applyProtection="1">
      <alignment vertical="center"/>
      <protection locked="0"/>
    </xf>
    <xf numFmtId="0" fontId="0" fillId="4" borderId="33" xfId="0" applyFill="1" applyBorder="1" applyAlignment="1" applyProtection="1">
      <alignment horizontal="center" vertical="center"/>
      <protection locked="0"/>
    </xf>
    <xf numFmtId="0" fontId="13" fillId="4" borderId="33" xfId="0" applyFont="1" applyFill="1" applyBorder="1" applyAlignment="1" applyProtection="1">
      <alignment horizontal="left" vertical="center"/>
      <protection locked="0"/>
    </xf>
    <xf numFmtId="2" fontId="0" fillId="4" borderId="32" xfId="0" applyNumberFormat="1" applyFill="1" applyBorder="1" applyAlignment="1" applyProtection="1">
      <alignment horizontal="center" vertical="center"/>
      <protection locked="0"/>
    </xf>
    <xf numFmtId="0" fontId="32" fillId="4" borderId="32" xfId="0" applyFont="1" applyFill="1" applyBorder="1" applyAlignment="1" applyProtection="1">
      <alignment horizontal="center" vertical="center"/>
      <protection locked="0"/>
    </xf>
    <xf numFmtId="14" fontId="32" fillId="4" borderId="32" xfId="0" applyNumberFormat="1" applyFont="1" applyFill="1" applyBorder="1" applyAlignment="1" applyProtection="1">
      <alignment horizontal="center" vertical="center"/>
      <protection locked="0"/>
    </xf>
    <xf numFmtId="0" fontId="20" fillId="4" borderId="34" xfId="0" applyFont="1" applyFill="1" applyBorder="1" applyAlignment="1" applyProtection="1">
      <alignment horizontal="center" vertical="center"/>
      <protection locked="0"/>
    </xf>
    <xf numFmtId="2" fontId="0" fillId="4" borderId="33" xfId="0" applyNumberFormat="1" applyFill="1" applyBorder="1" applyAlignment="1" applyProtection="1">
      <alignment horizontal="center" vertical="center"/>
      <protection locked="0"/>
    </xf>
    <xf numFmtId="0" fontId="32" fillId="4" borderId="33" xfId="0" applyFont="1" applyFill="1" applyBorder="1" applyAlignment="1" applyProtection="1">
      <alignment horizontal="center" vertical="center"/>
      <protection locked="0"/>
    </xf>
    <xf numFmtId="14" fontId="32" fillId="4" borderId="33" xfId="0" applyNumberFormat="1" applyFont="1" applyFill="1" applyBorder="1" applyAlignment="1" applyProtection="1">
      <alignment horizontal="center" vertical="center"/>
      <protection locked="0"/>
    </xf>
    <xf numFmtId="0" fontId="3" fillId="7" borderId="37" xfId="0" applyFont="1" applyFill="1" applyBorder="1" applyAlignment="1">
      <alignment horizontal="centerContinuous" vertical="center"/>
    </xf>
    <xf numFmtId="0" fontId="0" fillId="7" borderId="38" xfId="0" applyFill="1" applyBorder="1" applyAlignment="1">
      <alignment horizontal="centerContinuous" vertical="center"/>
    </xf>
    <xf numFmtId="0" fontId="0" fillId="7" borderId="39" xfId="0" applyFill="1" applyBorder="1" applyAlignment="1">
      <alignment horizontal="centerContinuous" vertical="center"/>
    </xf>
    <xf numFmtId="0" fontId="0" fillId="4" borderId="57" xfId="0" applyFill="1" applyBorder="1" applyAlignment="1" applyProtection="1">
      <alignment horizontal="center" vertical="center"/>
      <protection locked="0"/>
    </xf>
    <xf numFmtId="0" fontId="0" fillId="4" borderId="57" xfId="0" applyFill="1" applyBorder="1" applyAlignment="1" applyProtection="1">
      <alignment vertical="center"/>
      <protection locked="0"/>
    </xf>
    <xf numFmtId="38" fontId="0" fillId="4" borderId="57" xfId="0" applyNumberFormat="1" applyFill="1" applyBorder="1" applyAlignment="1" applyProtection="1">
      <alignment horizontal="center" vertical="center"/>
      <protection locked="0"/>
    </xf>
    <xf numFmtId="0" fontId="0" fillId="4" borderId="58" xfId="0" applyFill="1" applyBorder="1" applyAlignment="1" applyProtection="1">
      <alignment horizontal="center" vertical="center"/>
      <protection locked="0"/>
    </xf>
    <xf numFmtId="0" fontId="0" fillId="4" borderId="58" xfId="0" applyFill="1" applyBorder="1" applyAlignment="1" applyProtection="1">
      <alignment vertical="center"/>
      <protection locked="0"/>
    </xf>
    <xf numFmtId="38" fontId="0" fillId="4" borderId="58" xfId="0" applyNumberFormat="1" applyFill="1" applyBorder="1" applyAlignment="1" applyProtection="1">
      <alignment horizontal="center" vertical="center"/>
      <protection locked="0"/>
    </xf>
    <xf numFmtId="14" fontId="0" fillId="4" borderId="32" xfId="0" applyNumberFormat="1" applyFill="1" applyBorder="1" applyAlignment="1" applyProtection="1">
      <alignment horizontal="center" vertical="center"/>
      <protection locked="0"/>
    </xf>
    <xf numFmtId="14" fontId="0" fillId="4" borderId="33" xfId="0" applyNumberFormat="1" applyFill="1" applyBorder="1" applyAlignment="1" applyProtection="1">
      <alignment horizontal="center" vertical="center"/>
      <protection locked="0"/>
    </xf>
    <xf numFmtId="0" fontId="0" fillId="8" borderId="0" xfId="0" applyFill="1" applyAlignment="1">
      <alignment vertical="top"/>
    </xf>
    <xf numFmtId="0" fontId="13" fillId="8" borderId="0" xfId="0" applyFont="1" applyFill="1" applyAlignment="1">
      <alignment horizontal="left" vertical="top"/>
    </xf>
    <xf numFmtId="0" fontId="0" fillId="8" borderId="0" xfId="0" applyFill="1" applyAlignment="1">
      <alignment horizontal="left" vertical="top"/>
    </xf>
    <xf numFmtId="0" fontId="0" fillId="0" borderId="0" xfId="0" applyFill="1" applyBorder="1" applyAlignment="1" applyProtection="1">
      <alignment horizontal="left" vertical="center" indent="1"/>
    </xf>
    <xf numFmtId="4" fontId="42" fillId="0" borderId="1" xfId="0" applyNumberFormat="1" applyFont="1" applyBorder="1" applyAlignment="1">
      <alignment horizontal="center" vertical="center"/>
    </xf>
    <xf numFmtId="4" fontId="3" fillId="4" borderId="1" xfId="0" applyNumberFormat="1" applyFont="1" applyFill="1" applyBorder="1" applyAlignment="1" applyProtection="1">
      <alignment horizontal="center" vertical="center"/>
      <protection locked="0"/>
    </xf>
    <xf numFmtId="10" fontId="3" fillId="0" borderId="0" xfId="1" applyNumberFormat="1" applyFont="1" applyAlignment="1">
      <alignment horizontal="center" vertical="center"/>
    </xf>
    <xf numFmtId="4" fontId="3" fillId="0" borderId="1" xfId="0" applyNumberFormat="1" applyFont="1" applyBorder="1" applyAlignment="1">
      <alignment horizontal="center" vertical="center"/>
    </xf>
    <xf numFmtId="0" fontId="0" fillId="9" borderId="0" xfId="0" applyFill="1" applyAlignment="1">
      <alignment vertical="center"/>
    </xf>
    <xf numFmtId="0" fontId="0" fillId="9" borderId="0" xfId="0" applyFill="1" applyBorder="1" applyAlignment="1">
      <alignment horizontal="left" vertical="center" indent="1"/>
    </xf>
    <xf numFmtId="0" fontId="0" fillId="0" borderId="0" xfId="0" applyFont="1" applyBorder="1" applyAlignment="1">
      <alignment horizontal="justify" vertical="top" wrapText="1"/>
    </xf>
    <xf numFmtId="10" fontId="3" fillId="0" borderId="0" xfId="1" applyNumberFormat="1" applyFont="1" applyBorder="1" applyAlignment="1">
      <alignment horizontal="center" vertical="center"/>
    </xf>
    <xf numFmtId="0" fontId="43" fillId="0" borderId="0" xfId="0" applyFont="1" applyBorder="1" applyAlignment="1">
      <alignment horizontal="centerContinuous" vertical="center"/>
    </xf>
    <xf numFmtId="0" fontId="11" fillId="0" borderId="0" xfId="0" applyFont="1" applyAlignment="1">
      <alignment horizontal="centerContinuous" vertical="center"/>
    </xf>
    <xf numFmtId="0" fontId="44" fillId="0" borderId="0" xfId="0" applyFont="1" applyBorder="1" applyAlignment="1">
      <alignment horizontal="centerContinuous" vertical="center"/>
    </xf>
    <xf numFmtId="0" fontId="11" fillId="0" borderId="0" xfId="0" applyFont="1" applyAlignment="1">
      <alignment horizontal="centerContinuous" vertical="center" wrapText="1"/>
    </xf>
    <xf numFmtId="0" fontId="44" fillId="0" borderId="0" xfId="0" applyFont="1" applyBorder="1" applyAlignment="1">
      <alignment horizontal="centerContinuous" vertical="center" wrapText="1"/>
    </xf>
    <xf numFmtId="3" fontId="29" fillId="0" borderId="84" xfId="0" applyNumberFormat="1" applyFont="1" applyBorder="1" applyAlignment="1">
      <alignment horizontal="center" vertical="center"/>
    </xf>
    <xf numFmtId="0" fontId="2" fillId="0" borderId="0" xfId="0" applyFont="1" applyAlignment="1">
      <alignment vertical="center"/>
    </xf>
    <xf numFmtId="0" fontId="45" fillId="0" borderId="0" xfId="0" applyFont="1" applyAlignment="1">
      <alignment vertical="center"/>
    </xf>
    <xf numFmtId="0" fontId="0" fillId="0" borderId="0" xfId="0" applyBorder="1" applyAlignment="1">
      <alignment horizontal="justify" vertical="center" wrapText="1"/>
    </xf>
    <xf numFmtId="0" fontId="3" fillId="0" borderId="0" xfId="0" applyFont="1" applyAlignment="1">
      <alignment horizontal="justify" vertical="top" wrapText="1"/>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xf>
    <xf numFmtId="0" fontId="0" fillId="0" borderId="1" xfId="0" applyFill="1" applyBorder="1" applyAlignment="1" applyProtection="1">
      <alignment horizontal="left" vertical="center"/>
    </xf>
    <xf numFmtId="0" fontId="0" fillId="4" borderId="6" xfId="0" applyFill="1" applyBorder="1" applyAlignment="1" applyProtection="1">
      <alignment horizontal="left" vertical="center" wrapText="1"/>
      <protection locked="0"/>
    </xf>
    <xf numFmtId="0" fontId="20" fillId="4" borderId="6" xfId="0" applyNumberFormat="1" applyFont="1" applyFill="1" applyBorder="1" applyAlignment="1" applyProtection="1">
      <alignment horizontal="center" vertical="center"/>
      <protection locked="0"/>
    </xf>
    <xf numFmtId="0" fontId="20" fillId="4" borderId="10" xfId="0" applyNumberFormat="1" applyFont="1" applyFill="1" applyBorder="1" applyAlignment="1" applyProtection="1">
      <alignment horizontal="center" vertical="center"/>
      <protection locked="0"/>
    </xf>
    <xf numFmtId="0" fontId="20" fillId="4" borderId="86" xfId="0" applyNumberFormat="1" applyFont="1" applyFill="1" applyBorder="1" applyAlignment="1" applyProtection="1">
      <alignment horizontal="center" vertical="center"/>
      <protection locked="0"/>
    </xf>
    <xf numFmtId="0" fontId="20" fillId="0" borderId="86" xfId="0" applyNumberFormat="1" applyFont="1" applyFill="1" applyBorder="1" applyAlignment="1" applyProtection="1">
      <alignment horizontal="center" vertical="center"/>
    </xf>
    <xf numFmtId="0" fontId="20" fillId="0" borderId="6" xfId="0" applyNumberFormat="1" applyFont="1" applyFill="1" applyBorder="1" applyAlignment="1" applyProtection="1">
      <alignment horizontal="center" vertical="center"/>
    </xf>
    <xf numFmtId="0" fontId="20" fillId="4" borderId="8" xfId="0" applyNumberFormat="1" applyFont="1" applyFill="1" applyBorder="1" applyAlignment="1" applyProtection="1">
      <alignment horizontal="center" vertical="center"/>
      <protection locked="0"/>
    </xf>
    <xf numFmtId="0" fontId="2" fillId="0" borderId="81" xfId="0" applyFont="1" applyBorder="1" applyAlignment="1">
      <alignment horizontal="center" vertical="center"/>
    </xf>
    <xf numFmtId="164" fontId="0" fillId="4" borderId="57" xfId="0" applyNumberFormat="1" applyFill="1" applyBorder="1" applyAlignment="1" applyProtection="1">
      <alignment horizontal="center" vertical="center"/>
      <protection locked="0"/>
    </xf>
    <xf numFmtId="164" fontId="0" fillId="4" borderId="58" xfId="0" applyNumberFormat="1" applyFill="1" applyBorder="1" applyAlignment="1" applyProtection="1">
      <alignment horizontal="center" vertical="center"/>
      <protection locked="0"/>
    </xf>
    <xf numFmtId="3" fontId="29" fillId="0" borderId="0" xfId="0" applyNumberFormat="1" applyFont="1" applyAlignment="1">
      <alignment horizontal="center" vertical="center"/>
    </xf>
    <xf numFmtId="0" fontId="0" fillId="3" borderId="0" xfId="0" applyFill="1" applyAlignment="1">
      <alignment horizontal="center" vertical="center" wrapText="1"/>
    </xf>
    <xf numFmtId="3" fontId="29" fillId="4" borderId="88" xfId="0" applyNumberFormat="1" applyFont="1" applyFill="1" applyBorder="1" applyAlignment="1">
      <alignment horizontal="center" vertical="center"/>
    </xf>
    <xf numFmtId="3" fontId="29" fillId="3" borderId="88" xfId="0" applyNumberFormat="1" applyFont="1" applyFill="1" applyBorder="1" applyAlignment="1">
      <alignment horizontal="center" vertical="center"/>
    </xf>
    <xf numFmtId="0" fontId="11" fillId="3" borderId="85" xfId="0" applyFont="1" applyFill="1" applyBorder="1" applyAlignment="1">
      <alignment horizontal="center" vertical="center" wrapText="1"/>
    </xf>
    <xf numFmtId="0" fontId="0" fillId="7" borderId="85" xfId="0" applyFill="1" applyBorder="1" applyAlignment="1">
      <alignment horizontal="center" vertical="center" wrapText="1"/>
    </xf>
    <xf numFmtId="3" fontId="29" fillId="7" borderId="88" xfId="0" applyNumberFormat="1" applyFont="1" applyFill="1" applyBorder="1" applyAlignment="1">
      <alignment horizontal="center" vertical="center"/>
    </xf>
    <xf numFmtId="0" fontId="11" fillId="7" borderId="85" xfId="0" applyFont="1" applyFill="1" applyBorder="1" applyAlignment="1">
      <alignment horizontal="center" vertical="center" wrapText="1"/>
    </xf>
    <xf numFmtId="0" fontId="0" fillId="0" borderId="89" xfId="0" applyBorder="1" applyAlignment="1">
      <alignment vertical="center"/>
    </xf>
    <xf numFmtId="0" fontId="0" fillId="0" borderId="90" xfId="0" applyBorder="1" applyAlignment="1">
      <alignment vertical="center"/>
    </xf>
    <xf numFmtId="0" fontId="0" fillId="0" borderId="91" xfId="0" pivotButton="1" applyBorder="1" applyAlignment="1">
      <alignment vertical="center"/>
    </xf>
    <xf numFmtId="0" fontId="0" fillId="0" borderId="91" xfId="0" applyBorder="1" applyAlignment="1">
      <alignment horizontal="left" vertical="center"/>
    </xf>
    <xf numFmtId="0" fontId="0" fillId="0" borderId="59" xfId="0" applyBorder="1" applyAlignment="1">
      <alignment horizontal="left" vertical="center"/>
    </xf>
    <xf numFmtId="3" fontId="29" fillId="7" borderId="61" xfId="0" applyNumberFormat="1" applyFont="1" applyFill="1" applyBorder="1" applyAlignment="1">
      <alignment horizontal="center" vertical="center"/>
    </xf>
    <xf numFmtId="3" fontId="29" fillId="3" borderId="61" xfId="0" applyNumberFormat="1" applyFont="1" applyFill="1" applyBorder="1" applyAlignment="1">
      <alignment horizontal="center" vertical="center"/>
    </xf>
    <xf numFmtId="3" fontId="29" fillId="4" borderId="61" xfId="0" applyNumberFormat="1" applyFont="1" applyFill="1" applyBorder="1" applyAlignment="1">
      <alignment horizontal="center" vertical="center"/>
    </xf>
    <xf numFmtId="0" fontId="0" fillId="0" borderId="0" xfId="0" applyBorder="1"/>
    <xf numFmtId="3" fontId="29" fillId="0" borderId="88" xfId="0" applyNumberFormat="1" applyFont="1" applyBorder="1" applyAlignment="1">
      <alignment horizontal="center" vertical="center"/>
    </xf>
    <xf numFmtId="3" fontId="29" fillId="0" borderId="92" xfId="0" applyNumberFormat="1" applyFont="1" applyBorder="1" applyAlignment="1">
      <alignment horizontal="center" vertical="center"/>
    </xf>
    <xf numFmtId="3" fontId="29" fillId="0" borderId="93" xfId="0" applyNumberFormat="1" applyFont="1" applyBorder="1" applyAlignment="1">
      <alignment horizontal="center" vertical="center"/>
    </xf>
    <xf numFmtId="0" fontId="0" fillId="0" borderId="93" xfId="0" applyBorder="1" applyAlignment="1">
      <alignment horizontal="center" vertical="center" wrapText="1"/>
    </xf>
    <xf numFmtId="0" fontId="0" fillId="0" borderId="84" xfId="0" applyBorder="1" applyAlignment="1">
      <alignment horizontal="center" vertical="center" wrapText="1"/>
    </xf>
    <xf numFmtId="0" fontId="11" fillId="4" borderId="94" xfId="0" applyFont="1" applyFill="1" applyBorder="1" applyAlignment="1">
      <alignment horizontal="center" vertical="center" wrapText="1"/>
    </xf>
    <xf numFmtId="0" fontId="11" fillId="4" borderId="85" xfId="0" applyFont="1" applyFill="1" applyBorder="1" applyAlignment="1">
      <alignment horizontal="center" vertical="center" wrapText="1"/>
    </xf>
    <xf numFmtId="0" fontId="11" fillId="7" borderId="94" xfId="0" applyFont="1" applyFill="1" applyBorder="1" applyAlignment="1">
      <alignment horizontal="center" vertical="center" wrapText="1"/>
    </xf>
    <xf numFmtId="0" fontId="0" fillId="0" borderId="94" xfId="0" applyBorder="1" applyAlignment="1">
      <alignment horizontal="center" vertical="center" wrapText="1"/>
    </xf>
    <xf numFmtId="0" fontId="0" fillId="0" borderId="87" xfId="0" applyBorder="1" applyAlignment="1">
      <alignment horizontal="center" vertical="center" wrapText="1"/>
    </xf>
    <xf numFmtId="0" fontId="0" fillId="4" borderId="94" xfId="0" applyFill="1" applyBorder="1" applyAlignment="1">
      <alignment horizontal="center" vertical="center" wrapText="1"/>
    </xf>
    <xf numFmtId="0" fontId="0" fillId="7" borderId="94" xfId="0" applyFill="1" applyBorder="1" applyAlignment="1">
      <alignment horizontal="center" vertical="center" wrapText="1"/>
    </xf>
    <xf numFmtId="0" fontId="11" fillId="7" borderId="91" xfId="0" applyFont="1" applyFill="1" applyBorder="1" applyAlignment="1">
      <alignment horizontal="center" vertical="center" wrapText="1"/>
    </xf>
    <xf numFmtId="3" fontId="29" fillId="0" borderId="92" xfId="0" applyNumberFormat="1" applyFont="1" applyFill="1" applyBorder="1" applyAlignment="1">
      <alignment horizontal="center" vertical="center"/>
    </xf>
    <xf numFmtId="3" fontId="29" fillId="0" borderId="88" xfId="0" applyNumberFormat="1" applyFont="1" applyFill="1" applyBorder="1" applyAlignment="1">
      <alignment horizontal="center" vertical="center"/>
    </xf>
    <xf numFmtId="0" fontId="11" fillId="7" borderId="90" xfId="0" applyFont="1" applyFill="1" applyBorder="1" applyAlignment="1">
      <alignment horizontal="center" vertical="center" wrapText="1"/>
    </xf>
    <xf numFmtId="3" fontId="29" fillId="7" borderId="92" xfId="0" applyNumberFormat="1" applyFont="1" applyFill="1" applyBorder="1" applyAlignment="1">
      <alignment horizontal="center" vertical="center"/>
    </xf>
    <xf numFmtId="38" fontId="13" fillId="10" borderId="57" xfId="0" applyNumberFormat="1" applyFont="1" applyFill="1" applyBorder="1" applyAlignment="1" applyProtection="1">
      <alignment horizontal="center" vertical="center"/>
    </xf>
    <xf numFmtId="38" fontId="13" fillId="10" borderId="58" xfId="0" applyNumberFormat="1" applyFont="1" applyFill="1" applyBorder="1" applyAlignment="1" applyProtection="1">
      <alignment horizontal="center" vertical="center"/>
    </xf>
    <xf numFmtId="0" fontId="20" fillId="5" borderId="2" xfId="0" applyNumberFormat="1" applyFont="1" applyFill="1" applyBorder="1" applyAlignment="1" applyProtection="1">
      <alignment horizontal="center" vertical="center"/>
    </xf>
    <xf numFmtId="0" fontId="0" fillId="0" borderId="0" xfId="0" applyAlignment="1" applyProtection="1">
      <alignment vertical="center"/>
    </xf>
    <xf numFmtId="4" fontId="47" fillId="4" borderId="54" xfId="0" applyNumberFormat="1" applyFont="1" applyFill="1" applyBorder="1" applyAlignment="1" applyProtection="1">
      <alignment horizontal="center" vertical="center"/>
      <protection locked="0"/>
    </xf>
    <xf numFmtId="0" fontId="0" fillId="0" borderId="96" xfId="0" applyBorder="1" applyAlignment="1">
      <alignment horizontal="left" vertical="top" wrapText="1" indent="2"/>
    </xf>
    <xf numFmtId="4" fontId="0" fillId="4" borderId="97" xfId="0" applyNumberFormat="1" applyFill="1" applyBorder="1" applyAlignment="1" applyProtection="1">
      <alignment horizontal="center" vertical="center"/>
      <protection locked="0"/>
    </xf>
    <xf numFmtId="4" fontId="0" fillId="4" borderId="98" xfId="0" applyNumberFormat="1" applyFill="1" applyBorder="1" applyAlignment="1" applyProtection="1">
      <alignment horizontal="center" vertical="center"/>
      <protection locked="0"/>
    </xf>
    <xf numFmtId="4" fontId="0" fillId="4" borderId="99" xfId="0" applyNumberFormat="1" applyFill="1" applyBorder="1" applyAlignment="1" applyProtection="1">
      <alignment horizontal="center" vertical="center"/>
      <protection locked="0"/>
    </xf>
    <xf numFmtId="4" fontId="3" fillId="0" borderId="100" xfId="0" applyNumberFormat="1" applyFont="1" applyBorder="1" applyAlignment="1">
      <alignment horizontal="center" vertical="center"/>
    </xf>
    <xf numFmtId="4" fontId="3" fillId="0" borderId="101" xfId="0" applyNumberFormat="1" applyFont="1" applyBorder="1" applyAlignment="1">
      <alignment horizontal="center" vertical="center"/>
    </xf>
    <xf numFmtId="0" fontId="0" fillId="11" borderId="0" xfId="0" applyFill="1"/>
    <xf numFmtId="0" fontId="0" fillId="4" borderId="63" xfId="0" applyFill="1" applyBorder="1" applyAlignment="1" applyProtection="1">
      <alignment horizontal="left" vertical="center" indent="1"/>
      <protection locked="0"/>
    </xf>
    <xf numFmtId="0" fontId="0" fillId="4" borderId="64" xfId="0" applyFill="1" applyBorder="1" applyAlignment="1" applyProtection="1">
      <alignment horizontal="left" vertical="center" indent="1"/>
      <protection locked="0"/>
    </xf>
    <xf numFmtId="0" fontId="0" fillId="4" borderId="72" xfId="0" applyFill="1" applyBorder="1" applyAlignment="1" applyProtection="1">
      <alignment horizontal="left" vertical="center" indent="1"/>
      <protection locked="0"/>
    </xf>
    <xf numFmtId="0" fontId="0" fillId="4" borderId="73" xfId="0" applyFill="1" applyBorder="1" applyAlignment="1" applyProtection="1">
      <alignment horizontal="left" vertical="center" indent="1"/>
      <protection locked="0"/>
    </xf>
    <xf numFmtId="0" fontId="0" fillId="4" borderId="72" xfId="0" applyFill="1" applyBorder="1" applyAlignment="1" applyProtection="1">
      <alignment vertical="center"/>
      <protection locked="0"/>
    </xf>
    <xf numFmtId="0" fontId="0" fillId="4" borderId="73" xfId="0" applyFill="1" applyBorder="1" applyAlignment="1" applyProtection="1">
      <alignment vertical="center"/>
      <protection locked="0"/>
    </xf>
    <xf numFmtId="14" fontId="0" fillId="4" borderId="72" xfId="0" applyNumberFormat="1" applyFill="1" applyBorder="1" applyAlignment="1" applyProtection="1">
      <alignment vertical="center"/>
      <protection locked="0"/>
    </xf>
    <xf numFmtId="14" fontId="0" fillId="4" borderId="73" xfId="0" applyNumberFormat="1" applyFill="1" applyBorder="1" applyAlignment="1" applyProtection="1">
      <alignment vertical="center"/>
      <protection locked="0"/>
    </xf>
    <xf numFmtId="0" fontId="50" fillId="0" borderId="0" xfId="0" applyFont="1"/>
    <xf numFmtId="0" fontId="50" fillId="0" borderId="0" xfId="0" applyFont="1" applyAlignment="1">
      <alignment vertical="center"/>
    </xf>
    <xf numFmtId="0" fontId="53" fillId="0" borderId="0" xfId="0" applyFont="1" applyAlignment="1">
      <alignment vertical="center"/>
    </xf>
    <xf numFmtId="0" fontId="52" fillId="0" borderId="0" xfId="0" applyFont="1"/>
    <xf numFmtId="0" fontId="0" fillId="0" borderId="72" xfId="0" applyBorder="1" applyAlignment="1" applyProtection="1">
      <alignment horizontal="left" vertical="center" indent="1"/>
      <protection locked="0"/>
    </xf>
    <xf numFmtId="0" fontId="0" fillId="0" borderId="73" xfId="0" applyBorder="1" applyAlignment="1" applyProtection="1">
      <alignment horizontal="left" vertical="center" indent="1"/>
      <protection locked="0"/>
    </xf>
    <xf numFmtId="0" fontId="0" fillId="0" borderId="102" xfId="0" applyBorder="1" applyAlignment="1" applyProtection="1">
      <alignment horizontal="left" vertical="center" indent="1"/>
      <protection locked="0"/>
    </xf>
    <xf numFmtId="0" fontId="0" fillId="4" borderId="102" xfId="0" applyFill="1" applyBorder="1" applyAlignment="1" applyProtection="1">
      <alignment horizontal="left" vertical="center" indent="1"/>
      <protection locked="0"/>
    </xf>
    <xf numFmtId="0" fontId="0" fillId="4" borderId="103" xfId="0" applyFill="1" applyBorder="1" applyAlignment="1" applyProtection="1">
      <alignment horizontal="left" vertical="center" indent="1"/>
      <protection locked="0"/>
    </xf>
    <xf numFmtId="0" fontId="0" fillId="4" borderId="102" xfId="0" applyFill="1" applyBorder="1" applyAlignment="1" applyProtection="1">
      <alignment vertical="center"/>
      <protection locked="0"/>
    </xf>
    <xf numFmtId="14" fontId="0" fillId="4" borderId="102" xfId="0" applyNumberFormat="1" applyFill="1" applyBorder="1" applyAlignment="1" applyProtection="1">
      <alignment vertical="center"/>
      <protection locked="0"/>
    </xf>
    <xf numFmtId="0" fontId="0" fillId="0" borderId="0" xfId="0" applyProtection="1">
      <protection locked="0"/>
    </xf>
    <xf numFmtId="0" fontId="1" fillId="0" borderId="0" xfId="2" applyAlignment="1">
      <alignment horizontal="center" vertical="center"/>
    </xf>
    <xf numFmtId="0" fontId="49" fillId="0" borderId="0" xfId="2" applyFont="1" applyAlignment="1">
      <alignment vertical="center"/>
    </xf>
    <xf numFmtId="0" fontId="13" fillId="0" borderId="0" xfId="2" applyFont="1" applyAlignment="1">
      <alignment horizontal="center" vertical="center"/>
    </xf>
    <xf numFmtId="0" fontId="23" fillId="0" borderId="0" xfId="0" applyFont="1" applyAlignment="1">
      <alignment horizontal="left" vertical="center" wrapText="1"/>
    </xf>
    <xf numFmtId="0" fontId="17" fillId="0" borderId="0" xfId="0" applyFont="1" applyFill="1" applyAlignment="1">
      <alignment horizontal="centerContinuous" vertical="center" wrapText="1"/>
    </xf>
    <xf numFmtId="0" fontId="0" fillId="0" borderId="0" xfId="0" applyFill="1" applyAlignment="1">
      <alignment horizontal="centerContinuous" vertical="center" wrapText="1"/>
    </xf>
    <xf numFmtId="49" fontId="0" fillId="0" borderId="81" xfId="0" applyNumberFormat="1" applyBorder="1" applyAlignment="1">
      <alignment horizontal="left" vertical="center" wrapText="1" indent="1"/>
    </xf>
    <xf numFmtId="8" fontId="0" fillId="4" borderId="1" xfId="0" applyNumberFormat="1" applyFont="1" applyFill="1" applyBorder="1" applyAlignment="1" applyProtection="1">
      <alignment vertical="center"/>
      <protection locked="0"/>
    </xf>
    <xf numFmtId="8" fontId="0" fillId="0" borderId="5" xfId="0" applyNumberFormat="1" applyFont="1" applyBorder="1" applyAlignment="1">
      <alignment vertical="center"/>
    </xf>
    <xf numFmtId="8" fontId="0" fillId="4" borderId="4" xfId="0" applyNumberFormat="1" applyFont="1" applyFill="1" applyBorder="1" applyAlignment="1" applyProtection="1">
      <alignment vertical="center"/>
      <protection locked="0"/>
    </xf>
    <xf numFmtId="8" fontId="0" fillId="0" borderId="4" xfId="0" applyNumberFormat="1" applyFont="1" applyBorder="1" applyAlignment="1">
      <alignment vertical="center"/>
    </xf>
    <xf numFmtId="8" fontId="0" fillId="0" borderId="1" xfId="0" applyNumberFormat="1" applyFont="1" applyBorder="1" applyAlignment="1">
      <alignment vertical="center"/>
    </xf>
    <xf numFmtId="8" fontId="0" fillId="4" borderId="6" xfId="0" applyNumberFormat="1" applyFont="1" applyFill="1" applyBorder="1" applyAlignment="1" applyProtection="1">
      <alignment vertical="center"/>
      <protection locked="0"/>
    </xf>
    <xf numFmtId="8" fontId="0" fillId="0" borderId="10" xfId="0" applyNumberFormat="1" applyFont="1" applyBorder="1" applyAlignment="1">
      <alignment vertical="center"/>
    </xf>
    <xf numFmtId="8" fontId="0" fillId="4" borderId="11" xfId="0" applyNumberFormat="1" applyFont="1" applyFill="1" applyBorder="1" applyAlignment="1" applyProtection="1">
      <alignment vertical="center"/>
      <protection locked="0"/>
    </xf>
    <xf numFmtId="8" fontId="0" fillId="0" borderId="11" xfId="0" applyNumberFormat="1" applyFont="1" applyBorder="1" applyAlignment="1">
      <alignment vertical="center"/>
    </xf>
    <xf numFmtId="8" fontId="0" fillId="0" borderId="6" xfId="0" applyNumberFormat="1" applyFont="1" applyBorder="1" applyAlignment="1">
      <alignment vertical="center"/>
    </xf>
    <xf numFmtId="8" fontId="3" fillId="0" borderId="7" xfId="0" applyNumberFormat="1" applyFont="1" applyBorder="1" applyAlignment="1">
      <alignment vertical="center"/>
    </xf>
    <xf numFmtId="8" fontId="3" fillId="0" borderId="8" xfId="0" applyNumberFormat="1" applyFont="1" applyBorder="1" applyAlignment="1">
      <alignment vertical="center"/>
    </xf>
    <xf numFmtId="8" fontId="3" fillId="0" borderId="9" xfId="0" applyNumberFormat="1" applyFont="1" applyBorder="1" applyAlignment="1">
      <alignment vertical="center"/>
    </xf>
    <xf numFmtId="0" fontId="56" fillId="0" borderId="0" xfId="0" applyFont="1" applyAlignment="1">
      <alignment vertical="center"/>
    </xf>
    <xf numFmtId="0" fontId="48" fillId="0" borderId="0" xfId="0" applyFont="1" applyAlignment="1">
      <alignment vertical="center"/>
    </xf>
    <xf numFmtId="0" fontId="17" fillId="0" borderId="0" xfId="0" applyFont="1" applyAlignment="1" applyProtection="1">
      <alignment vertical="center"/>
    </xf>
    <xf numFmtId="49" fontId="0" fillId="0" borderId="104" xfId="0" applyNumberFormat="1" applyFill="1" applyBorder="1" applyAlignment="1" applyProtection="1">
      <alignment horizontal="left" vertical="center" wrapText="1" indent="1"/>
    </xf>
    <xf numFmtId="38" fontId="29" fillId="4" borderId="96" xfId="0" applyNumberFormat="1" applyFont="1" applyFill="1" applyBorder="1" applyAlignment="1" applyProtection="1">
      <alignment horizontal="center" vertical="center"/>
      <protection locked="0"/>
    </xf>
    <xf numFmtId="38" fontId="29" fillId="4" borderId="105" xfId="0" applyNumberFormat="1" applyFont="1" applyFill="1" applyBorder="1" applyAlignment="1" applyProtection="1">
      <alignment horizontal="center" vertical="center"/>
      <protection locked="0"/>
    </xf>
    <xf numFmtId="38" fontId="29" fillId="4" borderId="101" xfId="0" applyNumberFormat="1" applyFont="1" applyFill="1" applyBorder="1" applyAlignment="1" applyProtection="1">
      <alignment horizontal="center" vertical="center"/>
      <protection locked="0"/>
    </xf>
    <xf numFmtId="38" fontId="29" fillId="4" borderId="106" xfId="0" applyNumberFormat="1" applyFont="1" applyFill="1" applyBorder="1" applyAlignment="1" applyProtection="1">
      <alignment horizontal="center" vertical="center"/>
      <protection locked="0"/>
    </xf>
    <xf numFmtId="0" fontId="0" fillId="0" borderId="104" xfId="0" applyFill="1" applyBorder="1" applyAlignment="1" applyProtection="1">
      <alignment horizontal="left" vertical="center" wrapText="1" indent="1"/>
    </xf>
    <xf numFmtId="38" fontId="29" fillId="0" borderId="2" xfId="0" applyNumberFormat="1" applyFont="1" applyBorder="1" applyAlignment="1">
      <alignment horizontal="centerContinuous" vertical="center"/>
    </xf>
    <xf numFmtId="38" fontId="29" fillId="0" borderId="4" xfId="0" applyNumberFormat="1" applyFont="1" applyBorder="1" applyAlignment="1">
      <alignment horizontal="centerContinuous" vertical="center"/>
    </xf>
    <xf numFmtId="38" fontId="29" fillId="0" borderId="4" xfId="0" applyNumberFormat="1" applyFont="1" applyBorder="1" applyAlignment="1">
      <alignment horizontal="center" vertical="center"/>
    </xf>
    <xf numFmtId="38" fontId="29" fillId="0" borderId="5" xfId="0" applyNumberFormat="1" applyFont="1" applyBorder="1" applyAlignment="1">
      <alignment horizontal="center" vertical="center"/>
    </xf>
    <xf numFmtId="0" fontId="49" fillId="0" borderId="0" xfId="0" applyFont="1" applyAlignment="1">
      <alignment vertical="center"/>
    </xf>
    <xf numFmtId="0" fontId="49" fillId="0" borderId="0" xfId="0" applyFont="1" applyAlignment="1">
      <alignment horizontal="left" vertical="center" wrapText="1"/>
    </xf>
    <xf numFmtId="0" fontId="4" fillId="0" borderId="0" xfId="0" applyFont="1" applyAlignment="1">
      <alignment horizontal="center" vertical="center" wrapText="1"/>
    </xf>
    <xf numFmtId="0" fontId="51" fillId="0" borderId="0" xfId="0" applyFont="1" applyAlignment="1">
      <alignment horizontal="justify" vertical="center"/>
    </xf>
    <xf numFmtId="0" fontId="13" fillId="0" borderId="0" xfId="0" applyFont="1" applyAlignment="1">
      <alignment horizontal="left" vertical="center" wrapText="1" indent="2"/>
    </xf>
    <xf numFmtId="0" fontId="51" fillId="0" borderId="0" xfId="0" applyFont="1" applyAlignment="1">
      <alignment horizontal="justify" vertical="center" wrapText="1"/>
    </xf>
    <xf numFmtId="0" fontId="52" fillId="0" borderId="0" xfId="0" applyFont="1" applyAlignment="1">
      <alignment horizontal="justify" vertical="center" wrapText="1"/>
    </xf>
    <xf numFmtId="0" fontId="13" fillId="8" borderId="0" xfId="0" applyFont="1" applyFill="1" applyAlignment="1">
      <alignment horizontal="left" vertical="center" wrapText="1" indent="2"/>
    </xf>
    <xf numFmtId="0" fontId="17" fillId="0" borderId="0" xfId="0" applyFont="1" applyAlignment="1">
      <alignment horizontal="justify" vertical="center" wrapText="1"/>
    </xf>
    <xf numFmtId="0" fontId="0" fillId="0" borderId="0" xfId="0" applyFont="1" applyAlignment="1">
      <alignment horizontal="justify" vertical="center" wrapText="1"/>
    </xf>
    <xf numFmtId="0" fontId="58" fillId="8" borderId="0" xfId="0" applyFont="1" applyFill="1" applyAlignment="1">
      <alignment horizontal="justify" vertical="center" wrapText="1"/>
    </xf>
    <xf numFmtId="0" fontId="0" fillId="0" borderId="0" xfId="0" applyFont="1" applyAlignment="1">
      <alignment horizontal="justify" vertical="top" wrapText="1"/>
    </xf>
    <xf numFmtId="0" fontId="3" fillId="0" borderId="0" xfId="0" applyFont="1" applyAlignment="1">
      <alignment horizontal="justify" vertical="center" wrapText="1"/>
    </xf>
    <xf numFmtId="0" fontId="23" fillId="0" borderId="0" xfId="0" applyFont="1" applyAlignment="1">
      <alignment vertical="top" wrapText="1"/>
    </xf>
    <xf numFmtId="0" fontId="17" fillId="0" borderId="0" xfId="0" applyFont="1" applyAlignment="1">
      <alignment vertical="center" wrapText="1"/>
    </xf>
    <xf numFmtId="0" fontId="23" fillId="0" borderId="0" xfId="0" applyFont="1" applyAlignment="1">
      <alignment horizontal="left" vertical="center" wrapText="1"/>
    </xf>
    <xf numFmtId="0" fontId="12" fillId="0" borderId="0" xfId="0" applyFont="1" applyFill="1" applyAlignment="1">
      <alignment horizontal="left" vertical="center" wrapText="1"/>
    </xf>
    <xf numFmtId="0" fontId="0" fillId="0" borderId="0" xfId="0" applyAlignment="1">
      <alignment horizontal="justify" vertical="top" wrapText="1"/>
    </xf>
    <xf numFmtId="0" fontId="19" fillId="0" borderId="0" xfId="0" applyFont="1" applyAlignment="1">
      <alignment horizontal="justify" vertical="top" wrapText="1"/>
    </xf>
    <xf numFmtId="0" fontId="13" fillId="0" borderId="55"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5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9" xfId="0" applyFont="1" applyBorder="1" applyAlignment="1">
      <alignment horizontal="center" vertical="center" wrapText="1"/>
    </xf>
    <xf numFmtId="0" fontId="0" fillId="4" borderId="2" xfId="0" applyFill="1" applyBorder="1" applyAlignment="1" applyProtection="1">
      <alignment vertical="top"/>
      <protection locked="0"/>
    </xf>
    <xf numFmtId="0" fontId="0" fillId="4" borderId="3" xfId="0" applyFill="1" applyBorder="1" applyAlignment="1" applyProtection="1">
      <alignment vertical="top"/>
      <protection locked="0"/>
    </xf>
    <xf numFmtId="0" fontId="0" fillId="4" borderId="4" xfId="0" applyFill="1" applyBorder="1" applyAlignment="1" applyProtection="1">
      <alignment vertical="top"/>
      <protection locked="0"/>
    </xf>
    <xf numFmtId="0" fontId="3" fillId="0" borderId="0" xfId="0" applyFont="1" applyAlignment="1">
      <alignment horizontal="justify" vertical="top" wrapText="1"/>
    </xf>
    <xf numFmtId="0" fontId="13" fillId="0" borderId="0" xfId="0" applyFont="1" applyAlignment="1">
      <alignment horizontal="justify" vertical="top" wrapText="1"/>
    </xf>
  </cellXfs>
  <cellStyles count="14">
    <cellStyle name="Map Data Values" xfId="3"/>
    <cellStyle name="Map Distance" xfId="4"/>
    <cellStyle name="Map Labels" xfId="5"/>
    <cellStyle name="Map Legend" xfId="6"/>
    <cellStyle name="Map Object Names" xfId="7"/>
    <cellStyle name="Map Title" xfId="8"/>
    <cellStyle name="Normal" xfId="0" builtinId="0"/>
    <cellStyle name="Normal 2" xfId="9"/>
    <cellStyle name="Normal 3" xfId="10"/>
    <cellStyle name="Normal 4" xfId="11"/>
    <cellStyle name="Normal 5" xfId="2"/>
    <cellStyle name="Normal_FM2-QFiscal Monitoring Report, Q3" xfId="12"/>
    <cellStyle name="Percent" xfId="1" builtinId="5"/>
    <cellStyle name="Percent 2" xfId="13"/>
  </cellStyles>
  <dxfs count="29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theme="3" tint="-0.24994659260841701"/>
      </font>
    </dxf>
    <dxf>
      <alignment horizontal="general" readingOrder="0"/>
    </dxf>
    <dxf>
      <border>
        <right style="thick">
          <color theme="0" tint="-0.499984740745262"/>
        </right>
        <vertical style="thin">
          <color theme="0" tint="-0.499984740745262"/>
        </vertical>
      </border>
    </dxf>
    <dxf>
      <border>
        <vertical style="thin">
          <color theme="0" tint="-0.499984740745262"/>
        </vertical>
      </border>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7"/>
        </patternFill>
      </fill>
    </dxf>
    <dxf>
      <fill>
        <patternFill patternType="none">
          <bgColor auto="1"/>
        </patternFill>
      </fill>
    </dxf>
    <dxf>
      <border>
        <right style="thick">
          <color theme="0" tint="-0.499984740745262"/>
        </right>
        <vertical style="thin">
          <color theme="0" tint="-0.499984740745262"/>
        </vertical>
      </border>
    </dxf>
    <dxf>
      <border>
        <vertical style="thin">
          <color theme="0" tint="-0.499984740745262"/>
        </vertical>
      </border>
    </dxf>
    <dxf>
      <border>
        <right style="thick">
          <color theme="0" tint="-0.499984740745262"/>
        </right>
        <vertical style="thin">
          <color theme="0" tint="-0.499984740745262"/>
        </vertical>
      </border>
    </dxf>
    <dxf>
      <border>
        <vertical style="thin">
          <color theme="0" tint="-0.499984740745262"/>
        </vertical>
      </border>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bgColor theme="5" tint="0.79998168889431442"/>
        </patternFill>
      </fill>
    </dxf>
    <dxf>
      <fill>
        <patternFill patternType="solid">
          <bgColor theme="5" tint="0.79998168889431442"/>
        </patternFill>
      </fill>
    </dxf>
    <dxf>
      <fill>
        <patternFill>
          <bgColor theme="4" tint="0.79998168889431442"/>
        </patternFill>
      </fill>
    </dxf>
    <dxf>
      <fill>
        <patternFill patternType="solid">
          <bgColor theme="4" tint="0.7999816888943144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solid">
          <fgColor indexed="64"/>
          <bgColor theme="5" tint="0.79998168889431442"/>
        </patternFill>
      </fill>
    </dxf>
    <dxf>
      <fill>
        <patternFill patternType="solid">
          <fgColor indexed="64"/>
          <bgColor theme="4" tint="0.79998168889431442"/>
        </patternFill>
      </fill>
    </dxf>
    <dxf>
      <border>
        <bottom style="thick">
          <color theme="0" tint="-0.499984740745262"/>
        </bottom>
        <vertical style="thin">
          <color theme="0" tint="-0.499984740745262"/>
        </vertical>
      </border>
    </dxf>
    <dxf>
      <border>
        <bottom style="thick">
          <color theme="0" tint="-0.499984740745262"/>
        </bottom>
        <vertical style="thin">
          <color theme="0" tint="-0.499984740745262"/>
        </vertical>
      </border>
    </dxf>
    <dxf>
      <border>
        <bottom style="thick">
          <color theme="0" tint="-0.499984740745262"/>
        </bottom>
        <vertical style="thin">
          <color theme="0" tint="-0.499984740745262"/>
        </vertical>
      </border>
    </dxf>
    <dxf>
      <border>
        <bottom style="thick">
          <color theme="0" tint="-0.499984740745262"/>
        </bottom>
        <vertical style="thin">
          <color theme="0" tint="-0.499984740745262"/>
        </vertical>
      </border>
    </dxf>
    <dxf>
      <border>
        <bottom style="thick">
          <color theme="0" tint="-0.499984740745262"/>
        </bottom>
        <vertical style="thin">
          <color theme="0" tint="-0.499984740745262"/>
        </vertical>
      </border>
    </dxf>
    <dxf>
      <border>
        <right/>
      </border>
    </dxf>
    <dxf>
      <border>
        <left/>
        <right/>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right style="thick">
          <color theme="0" tint="-0.499984740745262"/>
        </right>
        <vertical style="thin">
          <color theme="0" tint="-0.499984740745262"/>
        </vertical>
      </border>
    </dxf>
    <dxf>
      <border>
        <right style="thick">
          <color theme="0" tint="-0.499984740745262"/>
        </right>
        <vertical style="thin">
          <color theme="0" tint="-0.499984740745262"/>
        </vertical>
      </border>
    </dxf>
    <dxf>
      <border>
        <right style="thick">
          <color theme="0" tint="-0.499984740745262"/>
        </right>
        <vertical style="thin">
          <color theme="0" tint="-0.499984740745262"/>
        </vertical>
      </border>
    </dxf>
    <dxf>
      <fill>
        <patternFill>
          <bgColor theme="5" tint="0.79998168889431442"/>
        </patternFill>
      </fill>
    </dxf>
    <dxf>
      <fill>
        <patternFill patternType="solid">
          <bgColor theme="4" tint="0.79998168889431442"/>
        </patternFill>
      </fill>
    </dxf>
    <dxf>
      <fill>
        <patternFill>
          <bgColor theme="4" tint="0.79998168889431442"/>
        </patternFill>
      </fill>
    </dxf>
    <dxf>
      <fill>
        <patternFill patternType="solid">
          <bgColor theme="5" tint="0.79998168889431442"/>
        </patternFill>
      </fill>
    </dxf>
    <dxf>
      <fill>
        <patternFill>
          <bgColor theme="7"/>
        </patternFill>
      </fill>
    </dxf>
    <dxf>
      <fill>
        <patternFill>
          <bgColor theme="7"/>
        </patternFill>
      </fill>
    </dxf>
    <dxf>
      <fill>
        <patternFill patternType="solid">
          <bgColor theme="7" tint="-9.9978637043366805E-2"/>
        </patternFill>
      </fill>
    </dxf>
    <dxf>
      <fill>
        <patternFill patternType="solid">
          <bgColor theme="7"/>
        </patternFill>
      </fill>
    </dxf>
    <dxf>
      <fill>
        <patternFill patternType="solid">
          <bgColor theme="6" tint="0.79998168889431442"/>
        </patternFill>
      </fill>
    </dxf>
    <dxf>
      <border>
        <left style="thick">
          <color theme="0" tint="-0.499984740745262"/>
        </left>
        <right style="thick">
          <color theme="0" tint="-0.499984740745262"/>
        </right>
      </border>
    </dxf>
    <dxf>
      <border>
        <left style="thick">
          <color theme="0" tint="-0.499984740745262"/>
        </left>
        <right style="thick">
          <color theme="0" tint="-0.499984740745262"/>
        </right>
      </border>
    </dxf>
    <dxf>
      <border>
        <left style="thick">
          <color theme="0" tint="-0.499984740745262"/>
        </left>
        <right style="thick">
          <color theme="0" tint="-0.499984740745262"/>
        </right>
      </border>
    </dxf>
    <dxf>
      <border>
        <left style="thick">
          <color theme="0" tint="-0.499984740745262"/>
        </left>
        <right style="thick">
          <color theme="0" tint="-0.499984740745262"/>
        </right>
      </border>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ont>
        <color auto="1"/>
      </font>
    </dxf>
    <dxf>
      <fill>
        <patternFill>
          <bgColor theme="5" tint="0.79998168889431442"/>
        </patternFill>
      </fill>
    </dxf>
    <dxf>
      <fill>
        <patternFill>
          <bgColor theme="4" tint="0.79998168889431442"/>
        </patternFill>
      </fill>
    </dxf>
    <dxf>
      <font>
        <color auto="1"/>
      </font>
    </dxf>
    <dxf>
      <fill>
        <patternFill>
          <bgColor theme="7"/>
        </patternFill>
      </fill>
    </dxf>
    <dxf>
      <border>
        <right style="thick">
          <color theme="0" tint="-0.499984740745262"/>
        </right>
        <top style="thick">
          <color theme="0" tint="-0.499984740745262"/>
        </top>
        <bottom style="thick">
          <color theme="0" tint="-0.499984740745262"/>
        </bottom>
      </border>
    </dxf>
    <dxf>
      <border>
        <right style="thick">
          <color theme="0" tint="-0.499984740745262"/>
        </right>
        <top style="thick">
          <color theme="0" tint="-0.499984740745262"/>
        </top>
        <bottom style="thick">
          <color theme="0" tint="-0.499984740745262"/>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numFmt numFmtId="3" formatCode="#,##0"/>
    </dxf>
    <dxf>
      <numFmt numFmtId="3" formatCode="#,##0"/>
    </dxf>
    <dxf>
      <alignment wrapText="1" readingOrder="0"/>
    </dxf>
    <dxf>
      <alignment wrapText="1" readingOrder="0"/>
    </dxf>
    <dxf>
      <alignment horizontal="center" readingOrder="0"/>
    </dxf>
    <dxf>
      <alignment horizontal="center" readingOrder="0"/>
    </dxf>
    <dxf>
      <numFmt numFmtId="3" formatCode="#,##0"/>
    </dxf>
    <dxf>
      <alignment wrapText="1" readingOrder="0"/>
    </dxf>
    <dxf>
      <alignment wrapText="1" readingOrder="0"/>
    </dxf>
    <dxf>
      <alignment horizontal="center" readingOrder="0"/>
    </dxf>
    <dxf>
      <alignment horizontal="center" readingOrder="0"/>
    </dxf>
    <dxf>
      <numFmt numFmtId="3" formatCode="#,##0"/>
    </dxf>
    <dxf>
      <font>
        <color auto="1"/>
      </font>
    </dxf>
    <dxf>
      <alignment horizontal="center" readingOrder="0"/>
    </dxf>
    <dxf>
      <alignment horizontal="center" readingOrder="0"/>
    </dxf>
    <dxf>
      <alignment wrapText="1" readingOrder="0"/>
    </dxf>
    <dxf>
      <alignment wrapText="1" readingOrder="0"/>
    </dxf>
    <dxf>
      <numFmt numFmtId="3" formatCode="#,##0"/>
    </dxf>
    <dxf>
      <font>
        <color rgb="FFFF0000"/>
      </font>
    </dxf>
    <dxf>
      <font>
        <color rgb="FFFF0000"/>
      </font>
    </dxf>
    <dxf>
      <font>
        <color rgb="FFFF0000"/>
      </font>
    </dxf>
    <dxf>
      <font>
        <color rgb="FFFF0000"/>
      </font>
    </dxf>
    <dxf>
      <font>
        <color rgb="FFFF0000"/>
      </font>
    </dxf>
    <dxf>
      <fill>
        <patternFill patternType="solid">
          <bgColor theme="4" tint="0.79998168889431442"/>
        </patternFill>
      </fill>
    </dxf>
    <dxf>
      <fill>
        <patternFill patternType="solid">
          <bgColor theme="5" tint="0.79998168889431442"/>
        </patternFill>
      </fill>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left style="thin">
          <color theme="0" tint="-0.499984740745262"/>
        </left>
        <right style="thin">
          <color theme="0" tint="-0.499984740745262"/>
        </right>
        <vertical style="thin">
          <color theme="0" tint="-0.499984740745262"/>
        </vertical>
      </border>
    </dxf>
    <dxf>
      <border>
        <left style="thin">
          <color theme="0" tint="-0.499984740745262"/>
        </left>
        <right style="thin">
          <color theme="0" tint="-0.499984740745262"/>
        </right>
        <vertical style="thin">
          <color theme="0" tint="-0.499984740745262"/>
        </vertical>
      </border>
    </dxf>
    <dxf>
      <border>
        <left style="thin">
          <color theme="0" tint="-0.499984740745262"/>
        </left>
        <right style="thin">
          <color theme="0" tint="-0.499984740745262"/>
        </right>
        <vertical style="thin">
          <color theme="0" tint="-0.499984740745262"/>
        </vertical>
      </border>
    </dxf>
    <dxf>
      <border>
        <left style="thin">
          <color theme="0" tint="-0.499984740745262"/>
        </left>
        <right style="thin">
          <color theme="0" tint="-0.499984740745262"/>
        </right>
        <vertical style="thin">
          <color theme="0" tint="-0.499984740745262"/>
        </vertical>
      </border>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4" tint="0.79998168889431442"/>
        </patternFill>
      </fill>
    </dxf>
    <dxf>
      <fill>
        <patternFill patternType="solid">
          <bgColor theme="4" tint="0.79998168889431442"/>
        </patternFill>
      </fill>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left style="thin">
          <color theme="0" tint="-0.499984740745262"/>
        </left>
        <vertical style="thin">
          <color theme="0" tint="-0.499984740745262"/>
        </vertical>
      </border>
    </dxf>
    <dxf>
      <border>
        <left style="thin">
          <color theme="0" tint="-0.499984740745262"/>
        </left>
        <vertical style="thin">
          <color theme="0" tint="-0.499984740745262"/>
        </vertical>
      </border>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left style="thin">
          <color theme="0" tint="-0.499984740745262"/>
        </left>
      </border>
    </dxf>
    <dxf>
      <border>
        <left style="thin">
          <color theme="0" tint="-0.499984740745262"/>
        </left>
        <right style="thin">
          <color theme="0" tint="-0.499984740745262"/>
        </right>
        <vertical style="thin">
          <color theme="0" tint="-0.499984740745262"/>
        </vertical>
      </border>
    </dxf>
    <dxf>
      <fill>
        <patternFill patternType="solid">
          <bgColor theme="4" tint="0.79998168889431442"/>
        </patternFill>
      </fill>
    </dxf>
    <dxf>
      <fill>
        <patternFill patternType="solid">
          <bgColor theme="4"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7"/>
        </pattern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solid">
          <bgColor theme="7"/>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3" formatCode="#,##0"/>
    </dxf>
    <dxf>
      <numFmt numFmtId="3" formatCode="#,##0"/>
    </dxf>
    <dxf>
      <numFmt numFmtId="3" formatCode="#,##0"/>
    </dxf>
    <dxf>
      <font>
        <sz val="12"/>
      </font>
    </dxf>
    <dxf>
      <border>
        <top style="thick">
          <color theme="0" tint="-0.499984740745262"/>
        </top>
        <bottom style="thick">
          <color theme="0" tint="-0.499984740745262"/>
        </bottom>
      </border>
    </dxf>
    <dxf>
      <alignment horizontal="centerContinuous" wrapText="0" readingOrder="0"/>
    </dxf>
    <dxf>
      <border>
        <right/>
      </border>
    </dxf>
    <dxf>
      <border>
        <right style="thick">
          <color theme="0" tint="-0.499984740745262"/>
        </right>
        <top style="thick">
          <color theme="0" tint="-0.499984740745262"/>
        </top>
        <bottom style="thick">
          <color theme="0" tint="-0.499984740745262"/>
        </bottom>
      </border>
    </dxf>
    <dxf>
      <border>
        <right style="thick">
          <color theme="0" tint="-0.499984740745262"/>
        </right>
        <top style="thick">
          <color theme="0" tint="-0.499984740745262"/>
        </top>
        <bottom style="thick">
          <color theme="0" tint="-0.499984740745262"/>
        </bottom>
      </border>
    </dxf>
    <dxf>
      <border>
        <right style="thick">
          <color theme="0" tint="-0.499984740745262"/>
        </right>
        <top style="thick">
          <color theme="0" tint="-0.499984740745262"/>
        </top>
        <bottom style="thick">
          <color theme="0" tint="-0.499984740745262"/>
        </bottom>
      </border>
    </dxf>
    <dxf>
      <border>
        <left style="thick">
          <color theme="0" tint="-0.499984740745262"/>
        </left>
        <right style="thick">
          <color theme="0" tint="-0.499984740745262"/>
        </right>
        <top style="thick">
          <color theme="0" tint="-0.499984740745262"/>
        </top>
        <bottom style="thick">
          <color theme="0" tint="-0.499984740745262"/>
        </bottom>
      </border>
    </dxf>
    <dxf>
      <border>
        <left style="thick">
          <color theme="0" tint="-0.499984740745262"/>
        </left>
        <right style="thick">
          <color theme="0" tint="-0.499984740745262"/>
        </right>
        <top style="thick">
          <color theme="0" tint="-0.499984740745262"/>
        </top>
        <bottom style="thick">
          <color theme="0" tint="-0.499984740745262"/>
        </bottom>
      </border>
    </dxf>
    <dxf>
      <border>
        <left style="thick">
          <color theme="0" tint="-0.499984740745262"/>
        </left>
        <right style="thick">
          <color theme="0" tint="-0.499984740745262"/>
        </right>
        <top style="thick">
          <color theme="0" tint="-0.499984740745262"/>
        </top>
        <bottom style="thick">
          <color theme="0" tint="-0.499984740745262"/>
        </bottom>
      </border>
    </dxf>
    <dxf>
      <border>
        <left style="thick">
          <color theme="0" tint="-0.499984740745262"/>
        </left>
        <right style="thick">
          <color theme="0" tint="-0.499984740745262"/>
        </right>
        <top style="thick">
          <color theme="0" tint="-0.499984740745262"/>
        </top>
        <bottom style="thick">
          <color theme="0" tint="-0.499984740745262"/>
        </bottom>
      </border>
    </dxf>
    <dxf>
      <alignment vertical="center" readingOrder="0"/>
    </dxf>
    <dxf>
      <alignment horizontal="center" readingOrder="0"/>
    </dxf>
    <dxf>
      <alignment horizontal="center" readingOrder="0"/>
    </dxf>
    <dxf>
      <alignment wrapText="1" readingOrder="0"/>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ill>
        <patternFill>
          <bgColor theme="0" tint="-0.14996795556505021"/>
        </patternFill>
      </fill>
    </dxf>
    <dxf>
      <font>
        <b/>
        <i val="0"/>
        <color theme="3" tint="-0.24994659260841701"/>
      </font>
    </dxf>
    <dxf>
      <font>
        <b/>
        <i val="0"/>
        <color theme="3" tint="-0.24994659260841701"/>
      </font>
    </dxf>
    <dxf>
      <font>
        <b/>
        <i val="0"/>
        <color theme="3" tint="-0.24994659260841701"/>
      </font>
    </dxf>
    <dxf>
      <fill>
        <patternFill>
          <bgColor theme="0" tint="-0.14996795556505021"/>
        </patternFill>
      </fill>
    </dxf>
    <dxf>
      <font>
        <b/>
        <i val="0"/>
        <color theme="3" tint="-0.24994659260841701"/>
      </font>
    </dxf>
    <dxf>
      <font>
        <b/>
        <i val="0"/>
        <color theme="3" tint="-0.24994659260841701"/>
      </font>
    </dxf>
    <dxf>
      <font>
        <b/>
        <i val="0"/>
        <color theme="3" tint="-0.24994659260841701"/>
      </font>
    </dxf>
    <dxf>
      <font>
        <b/>
        <i val="0"/>
        <color theme="3" tint="-0.24994659260841701"/>
      </font>
    </dxf>
    <dxf>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i val="0"/>
        <color theme="3" tint="-0.24994659260841701"/>
      </font>
    </dxf>
    <dxf>
      <font>
        <b/>
        <i val="0"/>
        <color theme="3" tint="-0.24994659260841701"/>
      </font>
    </dxf>
    <dxf>
      <fill>
        <patternFill>
          <bgColor theme="8" tint="0.59996337778862885"/>
        </patternFill>
      </fill>
    </dxf>
    <dxf>
      <fill>
        <patternFill>
          <bgColor theme="8" tint="0.59996337778862885"/>
        </patternFill>
      </fill>
    </dxf>
    <dxf>
      <font>
        <b/>
        <i val="0"/>
        <color theme="3" tint="-0.24994659260841701"/>
      </font>
    </dxf>
    <dxf>
      <font>
        <b/>
        <i val="0"/>
        <color theme="3" tint="-0.24994659260841701"/>
      </font>
    </dxf>
    <dxf>
      <fill>
        <patternFill>
          <bgColor theme="8" tint="0.59996337778862885"/>
        </patternFill>
      </fill>
    </dxf>
    <dxf>
      <fill>
        <patternFill>
          <bgColor theme="8" tint="0.59996337778862885"/>
        </patternFill>
      </fill>
    </dxf>
    <dxf>
      <font>
        <b/>
        <i val="0"/>
        <color rgb="FFFF0000"/>
      </font>
      <fill>
        <patternFill>
          <bgColor theme="8" tint="0.59996337778862885"/>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theme="3" tint="-0.24994659260841701"/>
      </font>
    </dxf>
    <dxf>
      <font>
        <b/>
        <i val="0"/>
        <color theme="3" tint="-0.24994659260841701"/>
      </font>
    </dxf>
    <dxf>
      <font>
        <b/>
        <i val="0"/>
        <color rgb="FFFF0000"/>
      </font>
    </dxf>
    <dxf>
      <font>
        <b/>
        <i val="0"/>
        <color theme="3" tint="-0.24994659260841701"/>
      </font>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fill>
        <patternFill>
          <bgColor theme="7"/>
        </patternFill>
      </fill>
    </dxf>
    <dxf>
      <font>
        <b/>
        <i val="0"/>
        <color theme="3"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590550</xdr:colOff>
      <xdr:row>61</xdr:row>
      <xdr:rowOff>85725</xdr:rowOff>
    </xdr:to>
    <xdr:sp macro="" textlink="">
      <xdr:nvSpPr>
        <xdr:cNvPr id="2" name="TextBox 1"/>
        <xdr:cNvSpPr txBox="1"/>
      </xdr:nvSpPr>
      <xdr:spPr>
        <a:xfrm>
          <a:off x="0" y="0"/>
          <a:ext cx="6686550" cy="9963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b="1"/>
            <a:t>Instructions</a:t>
          </a:r>
        </a:p>
        <a:p>
          <a:pPr algn="just"/>
          <a:endParaRPr lang="en-US" sz="1100" b="1"/>
        </a:p>
        <a:p>
          <a:pPr algn="just"/>
          <a:r>
            <a:rPr lang="en-US" sz="1100" b="1" u="sng" baseline="0"/>
            <a:t>Report Has Two Files</a:t>
          </a:r>
          <a:r>
            <a:rPr lang="en-US" sz="1100" baseline="0"/>
            <a:t>.  The LME-MCO Semi-Annual SAPTBG Compliance Report consists of </a:t>
          </a:r>
          <a:r>
            <a:rPr lang="en-US" sz="1100" b="0" baseline="0"/>
            <a:t>two</a:t>
          </a:r>
          <a:r>
            <a:rPr lang="en-US" sz="1100" b="1" baseline="0"/>
            <a:t> </a:t>
          </a:r>
          <a:r>
            <a:rPr lang="en-US" sz="1100" b="0" baseline="0"/>
            <a:t>companion files </a:t>
          </a:r>
          <a:r>
            <a:rPr lang="en-US" sz="1100" baseline="0"/>
            <a:t>-- this Microsoft Excel template file, and a separate Microsoft Word template file.</a:t>
          </a:r>
        </a:p>
        <a:p>
          <a:pPr marL="171450" indent="-171450" algn="just">
            <a:spcBef>
              <a:spcPts val="600"/>
            </a:spcBef>
            <a:buFont typeface="Arial" panose="020B0604020202020204" pitchFamily="34" charset="0"/>
            <a:buChar char="●"/>
          </a:pPr>
          <a:r>
            <a:rPr lang="en-US" sz="1100" baseline="0"/>
            <a:t>The Excel file is used to complete the parts of the report that contain data and lists.</a:t>
          </a:r>
        </a:p>
        <a:p>
          <a:pPr marL="171450" indent="-171450" algn="just">
            <a:spcBef>
              <a:spcPts val="600"/>
            </a:spcBef>
            <a:buFont typeface="Arial" panose="020B0604020202020204" pitchFamily="34" charset="0"/>
            <a:buChar char="●"/>
          </a:pPr>
          <a:r>
            <a:rPr lang="en-US" sz="1100" baseline="0"/>
            <a:t>The Word file is used to complete the parts of the report that require a narrative.  </a:t>
          </a:r>
        </a:p>
        <a:p>
          <a:pPr marL="171450" indent="-171450" algn="just">
            <a:spcBef>
              <a:spcPts val="600"/>
            </a:spcBef>
            <a:buFont typeface="Arial" panose="020B0604020202020204" pitchFamily="34" charset="0"/>
            <a:buChar char="●"/>
          </a:pPr>
          <a:r>
            <a:rPr lang="en-US" sz="1100" baseline="0"/>
            <a:t>Save and use both template files to create copies for submitting the semi-annual report files.</a:t>
          </a:r>
        </a:p>
        <a:p>
          <a:pPr marL="0" indent="0" algn="just">
            <a:spcBef>
              <a:spcPts val="600"/>
            </a:spcBef>
            <a:buFont typeface="Arial" panose="020B0604020202020204" pitchFamily="34" charset="0"/>
            <a:buNone/>
          </a:pPr>
          <a:r>
            <a:rPr lang="en-US" sz="1100" b="1" u="sng"/>
            <a:t>Excel File Instructions</a:t>
          </a:r>
          <a:r>
            <a:rPr lang="en-US" sz="1100"/>
            <a:t>.  </a:t>
          </a:r>
        </a:p>
        <a:p>
          <a:pPr marL="171450" indent="-171450" algn="just">
            <a:spcBef>
              <a:spcPts val="600"/>
            </a:spcBef>
            <a:buFont typeface="Arial" panose="020B0604020202020204" pitchFamily="34" charset="0"/>
            <a:buChar char="●"/>
          </a:pPr>
          <a:r>
            <a:rPr lang="en-US" sz="1100" u="sng">
              <a:solidFill>
                <a:schemeClr val="dk1"/>
              </a:solidFill>
              <a:effectLst/>
              <a:latin typeface="+mn-lt"/>
              <a:ea typeface="+mn-ea"/>
              <a:cs typeface="+mn-cs"/>
            </a:rPr>
            <a:t>Multiple</a:t>
          </a:r>
          <a:r>
            <a:rPr lang="en-US" sz="1100" u="sng" baseline="0">
              <a:solidFill>
                <a:schemeClr val="dk1"/>
              </a:solidFill>
              <a:effectLst/>
              <a:latin typeface="+mn-lt"/>
              <a:ea typeface="+mn-ea"/>
              <a:cs typeface="+mn-cs"/>
            </a:rPr>
            <a:t> </a:t>
          </a:r>
          <a:r>
            <a:rPr lang="en-US" sz="1100" u="sng">
              <a:solidFill>
                <a:schemeClr val="dk1"/>
              </a:solidFill>
              <a:effectLst/>
              <a:latin typeface="+mn-lt"/>
              <a:ea typeface="+mn-ea"/>
              <a:cs typeface="+mn-cs"/>
            </a:rPr>
            <a:t>Worksheets</a:t>
          </a:r>
          <a:r>
            <a:rPr lang="en-US" sz="1100">
              <a:solidFill>
                <a:schemeClr val="dk1"/>
              </a:solidFill>
              <a:effectLst/>
              <a:latin typeface="+mn-lt"/>
              <a:ea typeface="+mn-ea"/>
              <a:cs typeface="+mn-cs"/>
            </a:rPr>
            <a:t>.  The Excel file contains a worksheet for each section of the report,</a:t>
          </a:r>
          <a:r>
            <a:rPr lang="en-US" sz="1100" baseline="0">
              <a:solidFill>
                <a:schemeClr val="dk1"/>
              </a:solidFill>
              <a:effectLst/>
              <a:latin typeface="+mn-lt"/>
              <a:ea typeface="+mn-ea"/>
              <a:cs typeface="+mn-cs"/>
            </a:rPr>
            <a:t> including place-holder worksheets </a:t>
          </a:r>
          <a:r>
            <a:rPr lang="en-US" sz="1100">
              <a:solidFill>
                <a:schemeClr val="dk1"/>
              </a:solidFill>
              <a:effectLst/>
              <a:latin typeface="+mn-lt"/>
              <a:ea typeface="+mn-ea"/>
              <a:cs typeface="+mn-cs"/>
            </a:rPr>
            <a:t>for s</a:t>
          </a:r>
          <a:r>
            <a:rPr lang="en-US" sz="1100" baseline="0">
              <a:solidFill>
                <a:schemeClr val="dk1"/>
              </a:solidFill>
              <a:effectLst/>
              <a:latin typeface="+mn-lt"/>
              <a:ea typeface="+mn-ea"/>
              <a:cs typeface="+mn-cs"/>
            </a:rPr>
            <a:t>ections that are to be completed using the Word file.  Worksheets for sections to be completed using the Word file are color-coded with a </a:t>
          </a:r>
          <a:r>
            <a:rPr lang="en-US" sz="1100" b="1" baseline="0">
              <a:solidFill>
                <a:schemeClr val="tx2">
                  <a:lumMod val="75000"/>
                </a:schemeClr>
              </a:solidFill>
              <a:effectLst/>
              <a:latin typeface="+mn-lt"/>
              <a:ea typeface="+mn-ea"/>
              <a:cs typeface="+mn-cs"/>
            </a:rPr>
            <a:t>blue shaded tab</a:t>
          </a:r>
          <a:r>
            <a:rPr lang="en-US" sz="1100" baseline="0">
              <a:solidFill>
                <a:schemeClr val="dk1"/>
              </a:solidFill>
              <a:effectLst/>
              <a:latin typeface="+mn-lt"/>
              <a:ea typeface="+mn-ea"/>
              <a:cs typeface="+mn-cs"/>
            </a:rPr>
            <a:t>.</a:t>
          </a:r>
        </a:p>
        <a:p>
          <a:pPr marL="171450" indent="-171450" algn="just">
            <a:spcBef>
              <a:spcPts val="600"/>
            </a:spcBef>
            <a:buFont typeface="Arial" panose="020B0604020202020204" pitchFamily="34" charset="0"/>
            <a:buChar char="●"/>
          </a:pPr>
          <a:r>
            <a:rPr lang="en-US" sz="1100" u="sng"/>
            <a:t>Set-Up Worksheet</a:t>
          </a:r>
          <a:r>
            <a:rPr lang="en-US" sz="1100"/>
            <a:t>.  Complete the information requested on the "</a:t>
          </a:r>
          <a:r>
            <a:rPr lang="en-US" sz="1100" b="1"/>
            <a:t>Set-Up Worksheet</a:t>
          </a:r>
          <a:r>
            <a:rPr lang="en-US" sz="1100"/>
            <a:t>" (</a:t>
          </a:r>
          <a:r>
            <a:rPr lang="en-US" sz="1100" b="1">
              <a:solidFill>
                <a:schemeClr val="accent4">
                  <a:lumMod val="25000"/>
                </a:schemeClr>
              </a:solidFill>
              <a:effectLst/>
              <a:latin typeface="+mn-lt"/>
              <a:ea typeface="+mn-ea"/>
              <a:cs typeface="+mn-cs"/>
            </a:rPr>
            <a:t>green shaded tab</a:t>
          </a:r>
          <a:r>
            <a:rPr lang="en-US" sz="1100">
              <a:solidFill>
                <a:schemeClr val="dk1"/>
              </a:solidFill>
              <a:effectLst/>
              <a:latin typeface="+mn-lt"/>
              <a:ea typeface="+mn-ea"/>
              <a:cs typeface="+mn-cs"/>
            </a:rPr>
            <a:t>) near the beginning of the workbook</a:t>
          </a:r>
          <a:r>
            <a:rPr lang="en-US" sz="1100"/>
            <a:t>.  The information on the top half of this worksheet will automatically be entered throughout the workbook.</a:t>
          </a: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u="sng" baseline="0">
              <a:solidFill>
                <a:schemeClr val="dk1"/>
              </a:solidFill>
              <a:effectLst/>
              <a:latin typeface="+mn-lt"/>
              <a:ea typeface="+mn-ea"/>
              <a:cs typeface="+mn-cs"/>
            </a:rPr>
            <a:t>Attestation Worksheet</a:t>
          </a:r>
          <a:r>
            <a:rPr lang="en-US" sz="1100" u="none" baseline="0">
              <a:solidFill>
                <a:schemeClr val="dk1"/>
              </a:solidFill>
              <a:effectLst/>
              <a:latin typeface="+mn-lt"/>
              <a:ea typeface="+mn-ea"/>
              <a:cs typeface="+mn-cs"/>
            </a:rPr>
            <a:t>.  Complete the "</a:t>
          </a:r>
          <a:r>
            <a:rPr lang="en-US" sz="1100" b="1" u="none" baseline="0">
              <a:solidFill>
                <a:schemeClr val="dk1"/>
              </a:solidFill>
              <a:effectLst/>
              <a:latin typeface="+mn-lt"/>
              <a:ea typeface="+mn-ea"/>
              <a:cs typeface="+mn-cs"/>
            </a:rPr>
            <a:t>Attestation</a:t>
          </a:r>
          <a:r>
            <a:rPr lang="en-US" sz="1100" u="none" baseline="0">
              <a:solidFill>
                <a:schemeClr val="dk1"/>
              </a:solidFill>
              <a:effectLst/>
              <a:latin typeface="+mn-lt"/>
              <a:ea typeface="+mn-ea"/>
              <a:cs typeface="+mn-cs"/>
            </a:rPr>
            <a:t>" worksheet (</a:t>
          </a:r>
          <a:r>
            <a:rPr lang="en-US" sz="1100" b="1" u="none" baseline="0">
              <a:solidFill>
                <a:schemeClr val="accent4">
                  <a:lumMod val="25000"/>
                </a:schemeClr>
              </a:solidFill>
              <a:effectLst/>
              <a:latin typeface="+mn-lt"/>
              <a:ea typeface="+mn-ea"/>
              <a:cs typeface="+mn-cs"/>
            </a:rPr>
            <a:t>green shaded tab</a:t>
          </a:r>
          <a:r>
            <a:rPr lang="en-US" sz="1100" u="none" baseline="0">
              <a:solidFill>
                <a:schemeClr val="dk1"/>
              </a:solidFill>
              <a:effectLst/>
              <a:latin typeface="+mn-lt"/>
              <a:ea typeface="+mn-ea"/>
              <a:cs typeface="+mn-cs"/>
            </a:rPr>
            <a:t>) near the beginning of the workbook.  This worksheet indicates that the key individuals listed have reviewed and approved the report, that the report is accurate and complete, and the organization is aware of and in compliance with the requirements and restrictions associated with the SAPTBG.</a:t>
          </a:r>
          <a:endParaRPr lang="en-US" sz="1100" u="sng" baseline="0">
            <a:solidFill>
              <a:schemeClr val="dk1"/>
            </a:solidFill>
            <a:effectLst/>
            <a:latin typeface="+mn-lt"/>
            <a:ea typeface="+mn-ea"/>
            <a:cs typeface="+mn-cs"/>
          </a:endParaRP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u="sng" baseline="0">
              <a:solidFill>
                <a:schemeClr val="dk1"/>
              </a:solidFill>
              <a:effectLst/>
              <a:latin typeface="+mn-lt"/>
              <a:ea typeface="+mn-ea"/>
              <a:cs typeface="+mn-cs"/>
            </a:rPr>
            <a:t>LME-MCO Staff Worksheet</a:t>
          </a:r>
          <a:r>
            <a:rPr lang="en-US" sz="1100" baseline="0">
              <a:solidFill>
                <a:schemeClr val="dk1"/>
              </a:solidFill>
              <a:effectLst/>
              <a:latin typeface="+mn-lt"/>
              <a:ea typeface="+mn-ea"/>
              <a:cs typeface="+mn-cs"/>
            </a:rPr>
            <a:t>.  Prior SAPTBG Semi-Annual Compliance Reports included a number of places to list information about LME-MCO staff responsible for compliance, monitoring and quality management for various portions of the LME-MCO's prevention programs.  The current report contains a single "</a:t>
          </a:r>
          <a:r>
            <a:rPr lang="en-US" sz="1100" b="1" baseline="0">
              <a:solidFill>
                <a:schemeClr val="dk1"/>
              </a:solidFill>
              <a:effectLst/>
              <a:latin typeface="+mn-lt"/>
              <a:ea typeface="+mn-ea"/>
              <a:cs typeface="+mn-cs"/>
            </a:rPr>
            <a:t>LME-MCO Staff</a:t>
          </a:r>
          <a:r>
            <a:rPr lang="en-US" sz="1100" baseline="0">
              <a:solidFill>
                <a:schemeClr val="dk1"/>
              </a:solidFill>
              <a:effectLst/>
              <a:latin typeface="+mn-lt"/>
              <a:ea typeface="+mn-ea"/>
              <a:cs typeface="+mn-cs"/>
            </a:rPr>
            <a:t>" worksheet (</a:t>
          </a:r>
          <a:r>
            <a:rPr lang="en-US" sz="1100" b="1">
              <a:solidFill>
                <a:schemeClr val="accent4">
                  <a:lumMod val="25000"/>
                </a:schemeClr>
              </a:solidFill>
              <a:effectLst/>
              <a:latin typeface="+mn-lt"/>
              <a:ea typeface="+mn-ea"/>
              <a:cs typeface="+mn-cs"/>
            </a:rPr>
            <a:t>green shaded tab</a:t>
          </a:r>
          <a:r>
            <a:rPr lang="en-US" sz="1100">
              <a:solidFill>
                <a:schemeClr val="dk1"/>
              </a:solidFill>
              <a:effectLst/>
              <a:latin typeface="+mn-lt"/>
              <a:ea typeface="+mn-ea"/>
              <a:cs typeface="+mn-cs"/>
            </a:rPr>
            <a:t>) near the beginning of the workbook</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entering all LME-MCO staff information.  </a:t>
          </a: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u="sng">
              <a:solidFill>
                <a:schemeClr val="dk1"/>
              </a:solidFill>
              <a:effectLst/>
              <a:latin typeface="+mn-lt"/>
              <a:ea typeface="+mn-ea"/>
              <a:cs typeface="+mn-cs"/>
            </a:rPr>
            <a:t>Two-Reports-In-One</a:t>
          </a:r>
          <a:r>
            <a:rPr lang="en-US" sz="1100">
              <a:solidFill>
                <a:schemeClr val="dk1"/>
              </a:solidFill>
              <a:effectLst/>
              <a:latin typeface="+mn-lt"/>
              <a:ea typeface="+mn-ea"/>
              <a:cs typeface="+mn-cs"/>
            </a:rPr>
            <a:t>.  The Excel</a:t>
          </a:r>
          <a:r>
            <a:rPr lang="en-US" sz="1100" baseline="0">
              <a:solidFill>
                <a:schemeClr val="dk1"/>
              </a:solidFill>
              <a:effectLst/>
              <a:latin typeface="+mn-lt"/>
              <a:ea typeface="+mn-ea"/>
              <a:cs typeface="+mn-cs"/>
            </a:rPr>
            <a:t> workbook is designed to include both the "Mid-Year" and "Year-End" semi-annual report in a single workbook.  Each worksheet contains a designated place to enter information for each report period.  Follow the instructions at the top of each worksheet.</a:t>
          </a:r>
          <a:endParaRPr lang="en-US" sz="1100">
            <a:effectLst/>
          </a:endParaRPr>
        </a:p>
        <a:p>
          <a:pPr marL="171450" indent="-171450" algn="just">
            <a:spcBef>
              <a:spcPts val="600"/>
            </a:spcBef>
            <a:buFont typeface="Arial" panose="020B0604020202020204" pitchFamily="34" charset="0"/>
            <a:buChar char="●"/>
          </a:pPr>
          <a:r>
            <a:rPr lang="en-US" sz="1100" u="sng"/>
            <a:t>Worksheet Protection</a:t>
          </a:r>
          <a:r>
            <a:rPr lang="en-US" sz="1100"/>
            <a:t>.  The Excel workbook contains formulas for automatically entering, calculating, or checking data and providing messages when values entered in the report are outside of parameters or don't match other values.  To ensure the formulas are not inadvertently deleted or written over, the cells are locked and worksheet protection has been turned on.  Worksheet protection is not password protected.  Please be careful if turning it off not to delete or write over formulas or text.  </a:t>
          </a:r>
        </a:p>
        <a:p>
          <a:pPr marL="171450" indent="-171450" algn="just">
            <a:spcBef>
              <a:spcPts val="600"/>
            </a:spcBef>
            <a:buFont typeface="Arial" panose="020B0604020202020204" pitchFamily="34" charset="0"/>
            <a:buChar char="●"/>
          </a:pPr>
          <a:r>
            <a:rPr lang="en-US" sz="1100" u="sng">
              <a:solidFill>
                <a:schemeClr val="dk1"/>
              </a:solidFill>
              <a:effectLst/>
              <a:latin typeface="+mn-lt"/>
              <a:ea typeface="+mn-ea"/>
              <a:cs typeface="+mn-cs"/>
            </a:rPr>
            <a:t>Where To Enter Data.</a:t>
          </a:r>
          <a:r>
            <a:rPr lang="en-US" sz="1100">
              <a:solidFill>
                <a:schemeClr val="dk1"/>
              </a:solidFill>
              <a:effectLst/>
              <a:latin typeface="+mn-lt"/>
              <a:ea typeface="+mn-ea"/>
              <a:cs typeface="+mn-cs"/>
            </a:rPr>
            <a:t>.  Cells for entering data are </a:t>
          </a:r>
          <a:r>
            <a:rPr lang="en-US" sz="1100" b="1">
              <a:solidFill>
                <a:schemeClr val="dk1"/>
              </a:solidFill>
              <a:effectLst/>
              <a:latin typeface="+mn-lt"/>
              <a:ea typeface="+mn-ea"/>
              <a:cs typeface="+mn-cs"/>
            </a:rPr>
            <a:t>shaded yellow</a:t>
          </a:r>
          <a:r>
            <a:rPr lang="en-US" sz="1100">
              <a:solidFill>
                <a:schemeClr val="dk1"/>
              </a:solidFill>
              <a:effectLst/>
              <a:latin typeface="+mn-lt"/>
              <a:ea typeface="+mn-ea"/>
              <a:cs typeface="+mn-cs"/>
            </a:rPr>
            <a:t> for easy recognition and are unlocked to permit data entry.</a:t>
          </a:r>
        </a:p>
        <a:p>
          <a:pPr marL="171450" indent="-171450" algn="just">
            <a:spcBef>
              <a:spcPts val="600"/>
            </a:spcBef>
            <a:buFont typeface="Arial" panose="020B0604020202020204" pitchFamily="34" charset="0"/>
            <a:buChar char="●"/>
          </a:pPr>
          <a:r>
            <a:rPr lang="en-US" sz="1100" u="sng">
              <a:solidFill>
                <a:schemeClr val="dk1"/>
              </a:solidFill>
              <a:effectLst/>
              <a:latin typeface="+mn-lt"/>
              <a:ea typeface="+mn-ea"/>
              <a:cs typeface="+mn-cs"/>
            </a:rPr>
            <a:t>Instructions and Hints</a:t>
          </a:r>
          <a:r>
            <a:rPr lang="en-US" sz="1100">
              <a:solidFill>
                <a:schemeClr val="dk1"/>
              </a:solidFill>
              <a:effectLst/>
              <a:latin typeface="+mn-lt"/>
              <a:ea typeface="+mn-ea"/>
              <a:cs typeface="+mn-cs"/>
            </a:rPr>
            <a:t>.  The worksheets contain instructions and hints for what to do.  Some cells in the headers contain</a:t>
          </a:r>
          <a:r>
            <a:rPr lang="en-US" sz="1100" baseline="0">
              <a:solidFill>
                <a:schemeClr val="dk1"/>
              </a:solidFill>
              <a:effectLst/>
              <a:latin typeface="+mn-lt"/>
              <a:ea typeface="+mn-ea"/>
              <a:cs typeface="+mn-cs"/>
            </a:rPr>
            <a:t> comments (identified by a red dot in the upper right corner).  To view the comment place your cursor anywhere over the cell with the red dot.  Some cells contain instructions that will display when you click on the cell to enter data.  Some cells contain drop-down lists to make data entry easier.</a:t>
          </a:r>
        </a:p>
        <a:p>
          <a:pPr marL="0" indent="0" algn="just">
            <a:spcBef>
              <a:spcPts val="600"/>
            </a:spcBef>
            <a:buFont typeface="Arial" panose="020B0604020202020204" pitchFamily="34" charset="0"/>
            <a:buNone/>
          </a:pPr>
          <a:r>
            <a:rPr lang="en-US" sz="1100" b="1" u="sng">
              <a:effectLst/>
            </a:rPr>
            <a:t>Submitting The Report</a:t>
          </a:r>
          <a:r>
            <a:rPr lang="en-US" sz="1100">
              <a:effectLst/>
            </a:rPr>
            <a:t>.  </a:t>
          </a:r>
        </a:p>
        <a:p>
          <a:pPr marL="171450" indent="-171450" algn="just">
            <a:spcBef>
              <a:spcPts val="600"/>
            </a:spcBef>
            <a:buFont typeface="Arial" panose="020B0604020202020204" pitchFamily="34" charset="0"/>
            <a:buChar char="●"/>
          </a:pPr>
          <a:r>
            <a:rPr lang="en-US" sz="1100">
              <a:effectLst/>
            </a:rPr>
            <a:t>Please submit the report via email to the NC DHHS DMH/DD/SAS Addictions Management Operations Section at </a:t>
          </a:r>
          <a:r>
            <a:rPr lang="en-US" sz="1100" b="1">
              <a:solidFill>
                <a:schemeClr val="dk1"/>
              </a:solidFill>
              <a:effectLst/>
              <a:latin typeface="+mn-lt"/>
              <a:ea typeface="+mn-ea"/>
              <a:cs typeface="+mn-cs"/>
            </a:rPr>
            <a:t>ContactDMHAddictions@</a:t>
          </a:r>
          <a:r>
            <a:rPr lang="en-US" sz="1100" b="1" baseline="0">
              <a:solidFill>
                <a:schemeClr val="dk1"/>
              </a:solidFill>
              <a:effectLst/>
              <a:latin typeface="+mn-lt"/>
              <a:ea typeface="+mn-ea"/>
              <a:cs typeface="+mn-cs"/>
            </a:rPr>
            <a:t>dhhs.nc.gov</a:t>
          </a:r>
          <a:r>
            <a:rPr lang="en-US" sz="1100" baseline="0">
              <a:solidFill>
                <a:schemeClr val="dk1"/>
              </a:solidFill>
              <a:effectLst/>
              <a:latin typeface="+mn-lt"/>
              <a:ea typeface="+mn-ea"/>
              <a:cs typeface="+mn-cs"/>
            </a:rPr>
            <a:t> </a:t>
          </a:r>
          <a:r>
            <a:rPr lang="en-US" sz="1100">
              <a:effectLst/>
            </a:rPr>
            <a:t>by the due date that automatically appears on the "Set-Up Worksheet" when the SFY and Report Period are entered</a:t>
          </a:r>
          <a:r>
            <a:rPr lang="en-US" sz="1100" baseline="0">
              <a:effectLst/>
            </a:rPr>
            <a:t>.</a:t>
          </a:r>
        </a:p>
        <a:p>
          <a:pPr marL="171450" indent="-171450" algn="just">
            <a:spcBef>
              <a:spcPts val="600"/>
            </a:spcBef>
            <a:buFont typeface="Arial" panose="020B0604020202020204" pitchFamily="34" charset="0"/>
            <a:buChar char="●"/>
          </a:pPr>
          <a:r>
            <a:rPr lang="en-US" sz="1100" baseline="0">
              <a:effectLst/>
            </a:rPr>
            <a:t>In the subject line of the email, include "</a:t>
          </a:r>
          <a:r>
            <a:rPr lang="en-US" sz="1100" b="1" baseline="0">
              <a:effectLst/>
            </a:rPr>
            <a:t>SAPTBG Semi-Annual Compliance Report</a:t>
          </a:r>
          <a:r>
            <a:rPr lang="en-US" sz="1100" baseline="0">
              <a:effectLst/>
            </a:rPr>
            <a:t>".</a:t>
          </a: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Make sure to attach both the Excel and Word report files to the email.  Do not convert the Excel file to a pdf document.  </a:t>
          </a: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Both files should contain the LME-MCO name and report date in the file name (e.g. "</a:t>
          </a:r>
          <a:r>
            <a:rPr lang="en-US" sz="1100" b="1" baseline="0">
              <a:solidFill>
                <a:schemeClr val="dk1"/>
              </a:solidFill>
              <a:effectLst/>
              <a:latin typeface="+mn-lt"/>
              <a:ea typeface="+mn-ea"/>
              <a:cs typeface="+mn-cs"/>
            </a:rPr>
            <a:t>LME-MCO Name SAPTBG Compliance Report mm-dd-yy.</a:t>
          </a:r>
          <a:r>
            <a:rPr lang="en-US" sz="1100" b="1" baseline="0">
              <a:solidFill>
                <a:schemeClr val="tx2">
                  <a:lumMod val="75000"/>
                </a:schemeClr>
              </a:solidFill>
              <a:effectLst/>
              <a:latin typeface="+mn-lt"/>
              <a:ea typeface="+mn-ea"/>
              <a:cs typeface="+mn-cs"/>
            </a:rPr>
            <a:t>xlsx</a:t>
          </a:r>
          <a:r>
            <a:rPr lang="en-US" sz="1100" baseline="0">
              <a:solidFill>
                <a:schemeClr val="dk1"/>
              </a:solidFill>
              <a:effectLst/>
              <a:latin typeface="+mn-lt"/>
              <a:ea typeface="+mn-ea"/>
              <a:cs typeface="+mn-cs"/>
            </a:rPr>
            <a:t>" and "</a:t>
          </a:r>
          <a:r>
            <a:rPr lang="en-US" sz="1100" b="1" baseline="0">
              <a:solidFill>
                <a:schemeClr val="dk1"/>
              </a:solidFill>
              <a:effectLst/>
              <a:latin typeface="+mn-lt"/>
              <a:ea typeface="+mn-ea"/>
              <a:cs typeface="+mn-cs"/>
            </a:rPr>
            <a:t>LME-MCO Name SAPTBG Compliance Report mm-dd-yy.</a:t>
          </a:r>
          <a:r>
            <a:rPr lang="en-US" sz="1100" b="1" baseline="0">
              <a:solidFill>
                <a:schemeClr val="tx2">
                  <a:lumMod val="75000"/>
                </a:schemeClr>
              </a:solidFill>
              <a:effectLst/>
              <a:latin typeface="+mn-lt"/>
              <a:ea typeface="+mn-ea"/>
              <a:cs typeface="+mn-cs"/>
            </a:rPr>
            <a:t>docx</a:t>
          </a:r>
          <a:r>
            <a:rPr lang="en-US" sz="1100" baseline="0">
              <a:solidFill>
                <a:schemeClr val="dk1"/>
              </a:solidFill>
              <a:effectLst/>
              <a:latin typeface="+mn-lt"/>
              <a:ea typeface="+mn-ea"/>
              <a:cs typeface="+mn-cs"/>
            </a:rPr>
            <a:t>").  Only the file extension will be different for the two files.</a:t>
          </a:r>
          <a:endParaRPr lang="en-US" sz="1100">
            <a:effectLst/>
          </a:endParaRPr>
        </a:p>
        <a:p>
          <a:pPr marL="0" indent="0" algn="just">
            <a:spcBef>
              <a:spcPts val="600"/>
            </a:spcBef>
            <a:buFont typeface="Arial" panose="020B0604020202020204" pitchFamily="34" charset="0"/>
            <a:buNone/>
          </a:pPr>
          <a:r>
            <a:rPr lang="en-US" sz="1100" b="1" u="sng" baseline="0"/>
            <a:t>Questions</a:t>
          </a:r>
          <a:r>
            <a:rPr lang="en-US" sz="1100" baseline="0"/>
            <a:t>.  </a:t>
          </a:r>
        </a:p>
        <a:p>
          <a:pPr marL="171450" indent="-171450" algn="just">
            <a:spcBef>
              <a:spcPts val="600"/>
            </a:spcBef>
            <a:buFont typeface="Arial" panose="020B0604020202020204" pitchFamily="34" charset="0"/>
            <a:buChar char="●"/>
          </a:pPr>
          <a:r>
            <a:rPr lang="en-US" sz="1100"/>
            <a:t>Please submit questions via email to </a:t>
          </a:r>
          <a:r>
            <a:rPr lang="en-US" sz="1100" b="1">
              <a:solidFill>
                <a:schemeClr val="dk1"/>
              </a:solidFill>
              <a:effectLst/>
              <a:latin typeface="+mn-lt"/>
              <a:ea typeface="+mn-ea"/>
              <a:cs typeface="+mn-cs"/>
            </a:rPr>
            <a:t>ContactDMHAddictions@</a:t>
          </a:r>
          <a:r>
            <a:rPr lang="en-US" sz="1100" b="1" baseline="0">
              <a:solidFill>
                <a:schemeClr val="dk1"/>
              </a:solidFill>
              <a:effectLst/>
              <a:latin typeface="+mn-lt"/>
              <a:ea typeface="+mn-ea"/>
              <a:cs typeface="+mn-cs"/>
            </a:rPr>
            <a:t>dhhs.nc.gov</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or call (919) 715-2281.</a:t>
          </a:r>
          <a:endParaRPr lang="en-US" sz="1100"/>
        </a:p>
      </xdr:txBody>
    </xdr:sp>
    <xdr:clientData/>
  </xdr:twoCellAnchor>
  <xdr:twoCellAnchor>
    <xdr:from>
      <xdr:col>12</xdr:col>
      <xdr:colOff>0</xdr:colOff>
      <xdr:row>5</xdr:row>
      <xdr:rowOff>161924</xdr:rowOff>
    </xdr:from>
    <xdr:to>
      <xdr:col>19</xdr:col>
      <xdr:colOff>361950</xdr:colOff>
      <xdr:row>32</xdr:row>
      <xdr:rowOff>152400</xdr:rowOff>
    </xdr:to>
    <xdr:sp macro="" textlink="">
      <xdr:nvSpPr>
        <xdr:cNvPr id="3" name="TextBox 2"/>
        <xdr:cNvSpPr txBox="1"/>
      </xdr:nvSpPr>
      <xdr:spPr>
        <a:xfrm>
          <a:off x="7315200" y="971549"/>
          <a:ext cx="4629150" cy="436245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60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Revisions</a:t>
          </a:r>
          <a:r>
            <a:rPr kumimoji="0" lang="en-US" sz="1100" b="0" i="0" u="none" strike="noStrike" kern="0" cap="none" spc="0" normalizeH="0" baseline="0" noProof="0">
              <a:ln>
                <a:noFill/>
              </a:ln>
              <a:solidFill>
                <a:prstClr val="black"/>
              </a:solidFill>
              <a:effectLst/>
              <a:uLnTx/>
              <a:uFillTx/>
              <a:latin typeface="+mn-lt"/>
              <a:ea typeface="+mn-ea"/>
              <a:cs typeface="+mn-cs"/>
            </a:rPr>
            <a:t>.  This report workbook was revised from the prior version as follows:</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LME-MCO names and their counties were updated to reflect the merger of CenterPoint with Cardinal Innovations on 7/1/16 and name change from Smoky Mountain Center to Vaya Health on 9/16/16.</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list of state holidays was updated through 2020.  This affects the automatic calculation of the report due date on the Set-Up Worksheet.</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The DMHDDSAS contact for questions and submitting reports changed to ContactDMHAddictions@</a:t>
          </a:r>
          <a:r>
            <a:rPr lang="en-US" sz="1100" baseline="0">
              <a:solidFill>
                <a:schemeClr val="dk1"/>
              </a:solidFill>
              <a:effectLst/>
              <a:latin typeface="+mn-lt"/>
              <a:ea typeface="+mn-ea"/>
              <a:cs typeface="+mn-cs"/>
            </a:rPr>
            <a:t>dhhs.nc.gov at (919) 715-2281.</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a:t>Section I was revised to collect additional information that DHHS is required to report to SAMHSA -- One worksheet was revised, two worksheets were added, and the worksheets were resequenced</a:t>
          </a:r>
          <a:r>
            <a:rPr lang="en-US" sz="1100" baseline="0"/>
            <a:t> and renamed.  I-B was added to report set-aside funds expended by IOM Target.  I-E was revised to report persons served by individual-based programs and strategies and population-based programs and strategies.  Age group, ethnicity, and gender categories were expanded to include a row for reporting "unknown".  I-G was added to report persons served by IOM target (universal direct, universal indirect, selective, and indicated) as well as individual-based and population-based programs and strategies.</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t>Section II recommended percentages of staff hours to spend on the various prevention strategies were revised.</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endParaRPr lang="en-US" sz="1100" baseline="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523876</xdr:colOff>
      <xdr:row>315</xdr:row>
      <xdr:rowOff>28575</xdr:rowOff>
    </xdr:from>
    <xdr:to>
      <xdr:col>10</xdr:col>
      <xdr:colOff>838200</xdr:colOff>
      <xdr:row>318</xdr:row>
      <xdr:rowOff>38100</xdr:rowOff>
    </xdr:to>
    <xdr:sp macro="" textlink="">
      <xdr:nvSpPr>
        <xdr:cNvPr id="2" name="TextBox 1"/>
        <xdr:cNvSpPr txBox="1"/>
      </xdr:nvSpPr>
      <xdr:spPr>
        <a:xfrm>
          <a:off x="1133476" y="77819250"/>
          <a:ext cx="10201274"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2">
                  <a:lumMod val="75000"/>
                </a:schemeClr>
              </a:solidFill>
            </a:rPr>
            <a:t>The row above the gray shaded row is the last formatted row.  To add additional rows, copy one or more of the above formatted rows and insert the copied row(s) into the spreadsheet two or more rows above the gray shaded row.  This will ensure they are included in the subtotal formulas above the header.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352425</xdr:colOff>
      <xdr:row>2</xdr:row>
      <xdr:rowOff>152399</xdr:rowOff>
    </xdr:from>
    <xdr:to>
      <xdr:col>7</xdr:col>
      <xdr:colOff>28574</xdr:colOff>
      <xdr:row>22</xdr:row>
      <xdr:rowOff>38100</xdr:rowOff>
    </xdr:to>
    <xdr:sp macro="" textlink="">
      <xdr:nvSpPr>
        <xdr:cNvPr id="2" name="TextBox 1"/>
        <xdr:cNvSpPr txBox="1"/>
      </xdr:nvSpPr>
      <xdr:spPr>
        <a:xfrm>
          <a:off x="3676650" y="380999"/>
          <a:ext cx="3295649" cy="312420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600"/>
            </a:spcBef>
            <a:buFont typeface="Arial" panose="020B0604020202020204" pitchFamily="34" charset="0"/>
            <a:buChar char="●"/>
          </a:pPr>
          <a:r>
            <a:rPr lang="en-US" sz="1100"/>
            <a:t>The list of State Holidays is used by the Set-Up Worksheet to adjust the report due date.</a:t>
          </a:r>
        </a:p>
        <a:p>
          <a:pPr marL="171450" indent="-171450">
            <a:spcBef>
              <a:spcPts val="600"/>
            </a:spcBef>
            <a:buFont typeface="Arial" panose="020B0604020202020204" pitchFamily="34" charset="0"/>
            <a:buChar char="●"/>
          </a:pPr>
          <a:r>
            <a:rPr lang="en-US" sz="1100"/>
            <a:t>Need to periodically update the list of State Holidays</a:t>
          </a:r>
          <a:r>
            <a:rPr lang="en-US" sz="1100" baseline="0"/>
            <a:t> to ensure it includes the current year's holidays and adjust the named range "</a:t>
          </a:r>
          <a:r>
            <a:rPr lang="en-US" sz="1100" baseline="0">
              <a:solidFill>
                <a:schemeClr val="tx2">
                  <a:lumMod val="75000"/>
                </a:schemeClr>
              </a:solidFill>
            </a:rPr>
            <a:t>Holidays</a:t>
          </a:r>
          <a:r>
            <a:rPr lang="en-US" sz="1100" baseline="0"/>
            <a:t>" if the structure of the list is changed.  </a:t>
          </a:r>
        </a:p>
        <a:p>
          <a:pPr marL="171450" indent="-171450">
            <a:spcBef>
              <a:spcPts val="600"/>
            </a:spcBef>
            <a:buFont typeface="Arial" panose="020B0604020202020204" pitchFamily="34" charset="0"/>
            <a:buChar char="●"/>
          </a:pPr>
          <a:r>
            <a:rPr lang="en-US" sz="1100" baseline="0"/>
            <a:t>The named range "</a:t>
          </a:r>
          <a:r>
            <a:rPr lang="en-US" sz="1100" baseline="0">
              <a:solidFill>
                <a:schemeClr val="tx2">
                  <a:lumMod val="75000"/>
                </a:schemeClr>
              </a:solidFill>
            </a:rPr>
            <a:t>Holidays</a:t>
          </a:r>
          <a:r>
            <a:rPr lang="en-US" sz="1100" baseline="0"/>
            <a:t>" includes the yellow shaded dates in column C.</a:t>
          </a:r>
        </a:p>
        <a:p>
          <a:pPr marL="171450" indent="-171450">
            <a:spcBef>
              <a:spcPts val="600"/>
            </a:spcBef>
            <a:buFont typeface="Arial" panose="020B0604020202020204" pitchFamily="34" charset="0"/>
            <a:buChar char="●"/>
          </a:pPr>
          <a:r>
            <a:rPr lang="en-US" sz="1100" baseline="0"/>
            <a:t>To simplify updating the list and eliminate the need to adjust the named range, when a year is no longer relevant and the next year's dates become available, type over and replace the expired dates in column C with dates for the next year.  Formulas in columns A and D will automatically adjust the year and day of the week.  For example, when </a:t>
          </a:r>
          <a:r>
            <a:rPr lang="en-US" sz="1100" baseline="0">
              <a:solidFill>
                <a:schemeClr val="tx2"/>
              </a:solidFill>
            </a:rPr>
            <a:t>2021</a:t>
          </a:r>
          <a:r>
            <a:rPr lang="en-US" sz="1100" baseline="0"/>
            <a:t> dates become available, replace the </a:t>
          </a:r>
          <a:r>
            <a:rPr lang="en-US" sz="1100" baseline="0">
              <a:solidFill>
                <a:schemeClr val="tx2"/>
              </a:solidFill>
            </a:rPr>
            <a:t>2016</a:t>
          </a:r>
          <a:r>
            <a:rPr lang="en-US" sz="1100" baseline="0"/>
            <a:t> dates.</a:t>
          </a:r>
          <a:endParaRPr lang="en-US" sz="1100"/>
        </a:p>
      </xdr:txBody>
    </xdr:sp>
    <xdr:clientData/>
  </xdr:twoCellAnchor>
  <xdr:twoCellAnchor>
    <xdr:from>
      <xdr:col>6</xdr:col>
      <xdr:colOff>514346</xdr:colOff>
      <xdr:row>74</xdr:row>
      <xdr:rowOff>47625</xdr:rowOff>
    </xdr:from>
    <xdr:to>
      <xdr:col>12</xdr:col>
      <xdr:colOff>495300</xdr:colOff>
      <xdr:row>84</xdr:row>
      <xdr:rowOff>47625</xdr:rowOff>
    </xdr:to>
    <xdr:sp macro="" textlink="">
      <xdr:nvSpPr>
        <xdr:cNvPr id="3" name="Left Arrow Callout 2"/>
        <xdr:cNvSpPr/>
      </xdr:nvSpPr>
      <xdr:spPr>
        <a:xfrm>
          <a:off x="6848471" y="12430125"/>
          <a:ext cx="4495804" cy="1619250"/>
        </a:xfrm>
        <a:prstGeom prst="leftArrowCallout">
          <a:avLst>
            <a:gd name="adj1" fmla="val 15123"/>
            <a:gd name="adj2" fmla="val 15123"/>
            <a:gd name="adj3" fmla="val 15000"/>
            <a:gd name="adj4" fmla="val 8848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If the NREPP program you are providing is not listed, you may add up to two programs to the list by typing the program name in the yellow shaded cells to the left (in place of the dash).</a:t>
          </a:r>
        </a:p>
        <a:p>
          <a:pPr algn="l"/>
          <a:endParaRPr lang="en-US" sz="1100" baseline="0"/>
        </a:p>
        <a:p>
          <a:pPr algn="l"/>
          <a:r>
            <a:rPr lang="en-US" sz="1100" baseline="0"/>
            <a:t>If adding programs, or if more than two are needed, please contact Kim Lesane-Ratliff at kim.lesaneratliff@dhhs.nc.gov for instructions.  Kim is a member of the DMH/DD/SAS Prevention and Early Intervention Team.</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152401</xdr:colOff>
      <xdr:row>2</xdr:row>
      <xdr:rowOff>38100</xdr:rowOff>
    </xdr:from>
    <xdr:to>
      <xdr:col>7</xdr:col>
      <xdr:colOff>561976</xdr:colOff>
      <xdr:row>5</xdr:row>
      <xdr:rowOff>95249</xdr:rowOff>
    </xdr:to>
    <xdr:sp macro="" textlink="">
      <xdr:nvSpPr>
        <xdr:cNvPr id="5" name="Left Arrow Callout 4"/>
        <xdr:cNvSpPr/>
      </xdr:nvSpPr>
      <xdr:spPr>
        <a:xfrm>
          <a:off x="6257926" y="1114425"/>
          <a:ext cx="4019550" cy="647699"/>
        </a:xfrm>
        <a:prstGeom prst="leftArrowCallout">
          <a:avLst>
            <a:gd name="adj1" fmla="val 25000"/>
            <a:gd name="adj2" fmla="val 25000"/>
            <a:gd name="adj3" fmla="val 25000"/>
            <a:gd name="adj4" fmla="val 93679"/>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solidFill>
                <a:schemeClr val="tx2">
                  <a:lumMod val="75000"/>
                </a:schemeClr>
              </a:solidFill>
            </a:rPr>
            <a:t>Enter all information requested in the yellow shaded cells.  The first half of this information will be used throughout the workbook.</a:t>
          </a:r>
        </a:p>
      </xdr:txBody>
    </xdr:sp>
    <xdr:clientData/>
  </xdr:twoCellAnchor>
  <xdr:twoCellAnchor>
    <xdr:from>
      <xdr:col>2</xdr:col>
      <xdr:colOff>38100</xdr:colOff>
      <xdr:row>10</xdr:row>
      <xdr:rowOff>114300</xdr:rowOff>
    </xdr:from>
    <xdr:to>
      <xdr:col>5</xdr:col>
      <xdr:colOff>0</xdr:colOff>
      <xdr:row>10</xdr:row>
      <xdr:rowOff>123825</xdr:rowOff>
    </xdr:to>
    <xdr:cxnSp macro="">
      <xdr:nvCxnSpPr>
        <xdr:cNvPr id="3" name="Straight Arrow Connector 2"/>
        <xdr:cNvCxnSpPr/>
      </xdr:nvCxnSpPr>
      <xdr:spPr>
        <a:xfrm flipH="1" flipV="1">
          <a:off x="4429125" y="2809875"/>
          <a:ext cx="2895600" cy="9525"/>
        </a:xfrm>
        <a:prstGeom prst="straightConnector1">
          <a:avLst/>
        </a:prstGeom>
        <a:ln>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1600200</xdr:colOff>
      <xdr:row>12</xdr:row>
      <xdr:rowOff>142875</xdr:rowOff>
    </xdr:from>
    <xdr:to>
      <xdr:col>8</xdr:col>
      <xdr:colOff>876300</xdr:colOff>
      <xdr:row>12</xdr:row>
      <xdr:rowOff>161925</xdr:rowOff>
    </xdr:to>
    <xdr:cxnSp macro="">
      <xdr:nvCxnSpPr>
        <xdr:cNvPr id="4" name="Straight Arrow Connector 3"/>
        <xdr:cNvCxnSpPr/>
      </xdr:nvCxnSpPr>
      <xdr:spPr>
        <a:xfrm>
          <a:off x="1600200" y="2914650"/>
          <a:ext cx="8601075"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28575</xdr:colOff>
      <xdr:row>29</xdr:row>
      <xdr:rowOff>28575</xdr:rowOff>
    </xdr:from>
    <xdr:to>
      <xdr:col>9</xdr:col>
      <xdr:colOff>1038225</xdr:colOff>
      <xdr:row>34</xdr:row>
      <xdr:rowOff>228600</xdr:rowOff>
    </xdr:to>
    <xdr:sp macro="" textlink="">
      <xdr:nvSpPr>
        <xdr:cNvPr id="2" name="TextBox 1"/>
        <xdr:cNvSpPr txBox="1"/>
      </xdr:nvSpPr>
      <xdr:spPr>
        <a:xfrm>
          <a:off x="28575" y="800100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22</xdr:row>
      <xdr:rowOff>28575</xdr:rowOff>
    </xdr:from>
    <xdr:to>
      <xdr:col>18</xdr:col>
      <xdr:colOff>1038225</xdr:colOff>
      <xdr:row>27</xdr:row>
      <xdr:rowOff>228600</xdr:rowOff>
    </xdr:to>
    <xdr:sp macro="" textlink="">
      <xdr:nvSpPr>
        <xdr:cNvPr id="3" name="TextBox 2"/>
        <xdr:cNvSpPr txBox="1"/>
      </xdr:nvSpPr>
      <xdr:spPr>
        <a:xfrm>
          <a:off x="2857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266700</xdr:colOff>
      <xdr:row>1</xdr:row>
      <xdr:rowOff>57149</xdr:rowOff>
    </xdr:from>
    <xdr:to>
      <xdr:col>13</xdr:col>
      <xdr:colOff>542925</xdr:colOff>
      <xdr:row>10</xdr:row>
      <xdr:rowOff>47625</xdr:rowOff>
    </xdr:to>
    <xdr:sp macro="" textlink="">
      <xdr:nvSpPr>
        <xdr:cNvPr id="3" name="Left Arrow Callout 2"/>
        <xdr:cNvSpPr/>
      </xdr:nvSpPr>
      <xdr:spPr>
        <a:xfrm>
          <a:off x="9896475" y="304799"/>
          <a:ext cx="3324225" cy="2295526"/>
        </a:xfrm>
        <a:prstGeom prst="leftArrowCallout">
          <a:avLst>
            <a:gd name="adj1" fmla="val 13014"/>
            <a:gd name="adj2" fmla="val 14994"/>
            <a:gd name="adj3" fmla="val 11810"/>
            <a:gd name="adj4" fmla="val 88811"/>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b="1" u="sng"/>
            <a:t>Reminders</a:t>
          </a:r>
          <a:r>
            <a:rPr lang="en-US" sz="1100"/>
            <a:t>:  </a:t>
          </a:r>
        </a:p>
        <a:p>
          <a:pPr marL="171450" indent="-171450" algn="l">
            <a:spcBef>
              <a:spcPts val="600"/>
            </a:spcBef>
            <a:buFont typeface="Arial" panose="020B0604020202020204" pitchFamily="34" charset="0"/>
            <a:buChar char="●"/>
          </a:pPr>
          <a:r>
            <a:rPr lang="en-US" sz="1100"/>
            <a:t>Make sure to collect and report race info for Hispanics/Latinos.</a:t>
          </a:r>
        </a:p>
        <a:p>
          <a:pPr marL="171450" indent="-171450" algn="l">
            <a:spcBef>
              <a:spcPts val="600"/>
            </a:spcBef>
            <a:buFont typeface="Arial" panose="020B0604020202020204" pitchFamily="34" charset="0"/>
            <a:buChar char="●"/>
          </a:pPr>
          <a:r>
            <a:rPr lang="en-US" sz="1100"/>
            <a:t>Total</a:t>
          </a:r>
          <a:r>
            <a:rPr lang="en-US" sz="1100" baseline="0"/>
            <a:t> Persons Served numbers for Age Group, Race, Ethnicity, and Gender should all equal.</a:t>
          </a:r>
        </a:p>
        <a:p>
          <a:pPr marL="171450" indent="-171450" algn="l">
            <a:spcBef>
              <a:spcPts val="600"/>
            </a:spcBef>
            <a:buFont typeface="Arial" panose="020B0604020202020204" pitchFamily="34" charset="0"/>
            <a:buChar char="●"/>
          </a:pPr>
          <a:r>
            <a:rPr lang="en-US" sz="1100" baseline="0"/>
            <a:t>Total Persons Served numbers on this worksheet should equal the numbers reported on the Section I-F and I-G worksheets.  The Section I-G worksheet contains a consistency check.</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371475</xdr:colOff>
      <xdr:row>16</xdr:row>
      <xdr:rowOff>95249</xdr:rowOff>
    </xdr:from>
    <xdr:to>
      <xdr:col>19</xdr:col>
      <xdr:colOff>38100</xdr:colOff>
      <xdr:row>20</xdr:row>
      <xdr:rowOff>161924</xdr:rowOff>
    </xdr:to>
    <xdr:sp macro="" textlink="">
      <xdr:nvSpPr>
        <xdr:cNvPr id="2" name="Left Arrow Callout 1"/>
        <xdr:cNvSpPr/>
      </xdr:nvSpPr>
      <xdr:spPr>
        <a:xfrm>
          <a:off x="13335000" y="4048124"/>
          <a:ext cx="3324225" cy="1323975"/>
        </a:xfrm>
        <a:prstGeom prst="leftArrowCallout">
          <a:avLst>
            <a:gd name="adj1" fmla="val 13014"/>
            <a:gd name="adj2" fmla="val 14994"/>
            <a:gd name="adj3" fmla="val 11810"/>
            <a:gd name="adj4" fmla="val 91390"/>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b="1" u="sng"/>
            <a:t>Reminders</a:t>
          </a:r>
          <a:r>
            <a:rPr lang="en-US" sz="1100"/>
            <a:t>:  </a:t>
          </a:r>
        </a:p>
        <a:p>
          <a:pPr marL="171450" marR="0" lvl="0" indent="-171450" algn="l"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t>Total Persons Served numbers in row 19  should equal the numbers reported on the Section I-E and I-G worksheets.  </a:t>
          </a:r>
        </a:p>
        <a:p>
          <a:pPr marL="171450" marR="0" lvl="0" indent="-171450" algn="l"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Section I-G worksheet contains a consistency check.</a:t>
          </a:r>
          <a:endParaRPr lang="en-US" sz="1100">
            <a:effectLst/>
          </a:endParaRPr>
        </a:p>
        <a:p>
          <a:pPr marL="171450" indent="-171450" algn="l">
            <a:spcBef>
              <a:spcPts val="600"/>
            </a:spcBef>
            <a:buFont typeface="Arial" panose="020B0604020202020204" pitchFamily="34" charset="0"/>
            <a:buChar char="●"/>
          </a:pPr>
          <a:endParaRPr lang="en-US" sz="11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352426</xdr:colOff>
      <xdr:row>15</xdr:row>
      <xdr:rowOff>161926</xdr:rowOff>
    </xdr:from>
    <xdr:to>
      <xdr:col>15</xdr:col>
      <xdr:colOff>371476</xdr:colOff>
      <xdr:row>18</xdr:row>
      <xdr:rowOff>228600</xdr:rowOff>
    </xdr:to>
    <xdr:sp macro="" textlink="">
      <xdr:nvSpPr>
        <xdr:cNvPr id="3" name="Left Arrow Callout 2"/>
        <xdr:cNvSpPr/>
      </xdr:nvSpPr>
      <xdr:spPr>
        <a:xfrm>
          <a:off x="9982201" y="4486276"/>
          <a:ext cx="4286250" cy="990599"/>
        </a:xfrm>
        <a:prstGeom prst="leftArrowCallout">
          <a:avLst>
            <a:gd name="adj1" fmla="val 13014"/>
            <a:gd name="adj2" fmla="val 14994"/>
            <a:gd name="adj3" fmla="val 11810"/>
            <a:gd name="adj4" fmla="val 9398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b="1" u="sng"/>
            <a:t>Reminder</a:t>
          </a:r>
          <a:r>
            <a:rPr lang="en-US" sz="1100"/>
            <a:t>:  </a:t>
          </a:r>
        </a:p>
        <a:p>
          <a:pPr marL="171450" marR="0" lvl="0" indent="-171450" algn="l"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t>Total Persons Served numbers in row 17 should equal the numbers reported on the Section I-E and I-F worksheets.  </a:t>
          </a:r>
        </a:p>
        <a:p>
          <a:pPr marL="171450" marR="0" lvl="0" indent="-171450" algn="l"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Rows 19 - 27 provide a consistency check.</a:t>
          </a:r>
          <a:endParaRPr lang="en-US" sz="1100">
            <a:effectLst/>
          </a:endParaRPr>
        </a:p>
        <a:p>
          <a:pPr marL="171450" indent="-171450" algn="l">
            <a:spcBef>
              <a:spcPts val="600"/>
            </a:spcBef>
            <a:buFont typeface="Arial" panose="020B0604020202020204" pitchFamily="34" charset="0"/>
            <a:buChar char="●"/>
          </a:pPr>
          <a:endParaRPr lang="en-US"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1343025</xdr:colOff>
      <xdr:row>316</xdr:row>
      <xdr:rowOff>9525</xdr:rowOff>
    </xdr:from>
    <xdr:to>
      <xdr:col>12</xdr:col>
      <xdr:colOff>876300</xdr:colOff>
      <xdr:row>319</xdr:row>
      <xdr:rowOff>133350</xdr:rowOff>
    </xdr:to>
    <xdr:sp macro="" textlink="">
      <xdr:nvSpPr>
        <xdr:cNvPr id="2" name="TextBox 1"/>
        <xdr:cNvSpPr txBox="1"/>
      </xdr:nvSpPr>
      <xdr:spPr>
        <a:xfrm>
          <a:off x="1343025" y="25927050"/>
          <a:ext cx="98012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2">
                  <a:lumMod val="75000"/>
                </a:schemeClr>
              </a:solidFill>
            </a:rPr>
            <a:t>The row above the gray shaded row is the last formatted row.  To add additional rows, copy one or more of the above formatted rows and insert the copied row(s) into the spreadsheet two or more rows above the gray shaded row.  This will ensure they are included in the subtotal formulas above the header as well as in the pivot table results on the </a:t>
          </a:r>
          <a:r>
            <a:rPr lang="en-US" sz="1100" b="1">
              <a:solidFill>
                <a:schemeClr val="tx2">
                  <a:lumMod val="75000"/>
                </a:schemeClr>
              </a:solidFill>
            </a:rPr>
            <a:t>Section 3C-Analysis</a:t>
          </a:r>
          <a:r>
            <a:rPr lang="en-US" sz="1100">
              <a:solidFill>
                <a:schemeClr val="tx2">
                  <a:lumMod val="75000"/>
                </a:schemeClr>
              </a:solidFill>
            </a:rPr>
            <a:t> worksheet.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114299</xdr:colOff>
      <xdr:row>0</xdr:row>
      <xdr:rowOff>228598</xdr:rowOff>
    </xdr:from>
    <xdr:to>
      <xdr:col>25</xdr:col>
      <xdr:colOff>295275</xdr:colOff>
      <xdr:row>7</xdr:row>
      <xdr:rowOff>104775</xdr:rowOff>
    </xdr:to>
    <xdr:sp macro="" textlink="">
      <xdr:nvSpPr>
        <xdr:cNvPr id="5" name="Left Arrow Callout 4"/>
        <xdr:cNvSpPr/>
      </xdr:nvSpPr>
      <xdr:spPr>
        <a:xfrm>
          <a:off x="14906624" y="228598"/>
          <a:ext cx="3838576" cy="2228852"/>
        </a:xfrm>
        <a:prstGeom prst="leftArrowCallout">
          <a:avLst>
            <a:gd name="adj1" fmla="val 14111"/>
            <a:gd name="adj2" fmla="val 17179"/>
            <a:gd name="adj3" fmla="val 12935"/>
            <a:gd name="adj4" fmla="val 9110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Formulas evaluate the 6-month </a:t>
          </a:r>
          <a:r>
            <a:rPr lang="en-US" sz="1100" b="1"/>
            <a:t>subtotal hours </a:t>
          </a:r>
          <a:r>
            <a:rPr lang="en-US" sz="1100"/>
            <a:t>at the bottom of the worksheet against the</a:t>
          </a:r>
          <a:r>
            <a:rPr lang="en-US" sz="1100" baseline="0"/>
            <a:t> minimum number entered here and cause the subtotal hours </a:t>
          </a:r>
          <a:r>
            <a:rPr lang="en-US" sz="1100" b="1" baseline="0"/>
            <a:t>font color </a:t>
          </a:r>
          <a:r>
            <a:rPr lang="en-US" sz="1100" baseline="0"/>
            <a:t>to change and a </a:t>
          </a:r>
          <a:r>
            <a:rPr lang="en-US" sz="1100" b="1" baseline="0"/>
            <a:t>footnote</a:t>
          </a:r>
          <a:r>
            <a:rPr lang="en-US" sz="1100" baseline="0"/>
            <a:t> to appear below the table based on whether the subtotal hours meet or falls short of this number.  </a:t>
          </a:r>
        </a:p>
        <a:p>
          <a:pPr algn="l"/>
          <a:endParaRPr lang="en-US" sz="1100" baseline="0"/>
        </a:p>
        <a:p>
          <a:pPr algn="l"/>
          <a:r>
            <a:rPr lang="en-US" sz="1100" baseline="0"/>
            <a:t>If the minimum number of required hours changes, change the number </a:t>
          </a:r>
          <a:r>
            <a:rPr lang="en-US" sz="1100" b="1" baseline="0"/>
            <a:t>here</a:t>
          </a:r>
          <a:r>
            <a:rPr lang="en-US" sz="1100" baseline="0"/>
            <a:t> and the </a:t>
          </a:r>
          <a:r>
            <a:rPr lang="en-US" sz="1100" b="1" baseline="0"/>
            <a:t>text</a:t>
          </a:r>
          <a:r>
            <a:rPr lang="en-US" sz="1100" baseline="0"/>
            <a:t> in cell </a:t>
          </a:r>
          <a:r>
            <a:rPr lang="en-US" sz="1100" b="1" baseline="0"/>
            <a:t>A7</a:t>
          </a:r>
          <a:r>
            <a:rPr lang="en-US" sz="1100" baseline="0"/>
            <a:t>.</a:t>
          </a:r>
        </a:p>
        <a:p>
          <a:pPr algn="l"/>
          <a:endParaRPr lang="en-US" sz="1100" baseline="0"/>
        </a:p>
        <a:p>
          <a:pPr algn="l"/>
          <a:r>
            <a:rPr lang="en-US" sz="1100" baseline="0"/>
            <a:t>If the cell is blank, an </a:t>
          </a:r>
          <a:r>
            <a:rPr lang="en-US" sz="1100" b="1" baseline="0">
              <a:solidFill>
                <a:srgbClr val="FF0000"/>
              </a:solidFill>
            </a:rPr>
            <a:t>error message </a:t>
          </a:r>
          <a:r>
            <a:rPr lang="en-US" sz="1100" baseline="0"/>
            <a:t>will occur at the top of this worksheet and in the footnote of the report. </a:t>
          </a:r>
        </a:p>
      </xdr:txBody>
    </xdr:sp>
    <xdr:clientData/>
  </xdr:twoCellAnchor>
  <xdr:twoCellAnchor>
    <xdr:from>
      <xdr:col>0</xdr:col>
      <xdr:colOff>28575</xdr:colOff>
      <xdr:row>35</xdr:row>
      <xdr:rowOff>19050</xdr:rowOff>
    </xdr:from>
    <xdr:to>
      <xdr:col>15</xdr:col>
      <xdr:colOff>571500</xdr:colOff>
      <xdr:row>35</xdr:row>
      <xdr:rowOff>1476375</xdr:rowOff>
    </xdr:to>
    <xdr:sp macro="" textlink="">
      <xdr:nvSpPr>
        <xdr:cNvPr id="2" name="TextBox 1"/>
        <xdr:cNvSpPr txBox="1"/>
      </xdr:nvSpPr>
      <xdr:spPr>
        <a:xfrm>
          <a:off x="28575" y="15659100"/>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Schwartz" refreshedDate="41908.545167939817" createdVersion="4" refreshedVersion="4" minRefreshableVersion="3" recordCount="301">
  <cacheSource type="worksheet">
    <worksheetSource name="NREPP_Database"/>
  </cacheSource>
  <cacheFields count="16">
    <cacheField name="Report Period" numFmtId="0">
      <sharedItems containsNonDate="0" containsString="0" containsBlank="1" containsNumber="1" containsInteger="1" minValue="1" maxValue="2" count="3">
        <m/>
        <n v="2" u="1"/>
        <n v="1" u="1"/>
      </sharedItems>
    </cacheField>
    <cacheField name="Date Program Started" numFmtId="164">
      <sharedItems containsNonDate="0" containsString="0" containsBlank="1"/>
    </cacheField>
    <cacheField name="Date Program Completed" numFmtId="164">
      <sharedItems containsNonDate="0" containsString="0" containsBlank="1"/>
    </cacheField>
    <cacheField name="Name of NREPP Evidence-Based Universal, Selective or Indicated SA Prevention Program Implemented" numFmtId="0">
      <sharedItems containsBlank="1" count="41">
        <s v="Active Parenting"/>
        <s v="Active Parenting of Teens"/>
        <s v="All Stars"/>
        <s v="All Stars Junior"/>
        <s v="Children in the Middle"/>
        <s v="Class Action"/>
        <s v="Communities Mobilizing for Change on Alcohol"/>
        <s v="Dare To Be You"/>
        <s v="Early Risers, Skills for Success"/>
        <s v="Good Touch, Bad Touch"/>
        <s v="Great Body Shop"/>
        <s v="Guiding Good Choices(GCC)"/>
        <s v="HALO"/>
        <s v="Hip Hop to Prevent SA/HIV"/>
        <s v="I’m Special"/>
        <s v="Keepin It Real"/>
        <s v="Life Skills Training (LST)"/>
        <s v="Media Detective"/>
        <s v="Media Ready"/>
        <s v="Nurturing Parent Programs"/>
        <s v="Parenting Wisely"/>
        <s v="Positive Action"/>
        <s v="Prime For Life"/>
        <s v="Project Alert"/>
        <s v="Project SUCCESS"/>
        <s v="Project Toward No Tobacco Use"/>
        <s v="Project Towards No Drug Abuse"/>
        <s v="Project Venture"/>
        <s v="Reconnecting Youth"/>
        <s v="Safe Dates"/>
        <s v="Stay on Track"/>
        <s v="Staying Connected With Your Teen"/>
        <s v="Storytelling for Empowerment"/>
        <s v="Strengthening Families, 10-14"/>
        <s v="Strengthening Families, 6-11"/>
        <s v="Systematic Training for Effective Parenting (STEP)"/>
        <s v="Teen Intervene"/>
        <s v="Too Good For Drugs"/>
        <m/>
        <s v="Active Parenting Now" u="1"/>
        <s v="I'm Special" u="1"/>
      </sharedItems>
    </cacheField>
    <cacheField name="Name of Facilitating Staff" numFmtId="0">
      <sharedItems containsNonDate="0" containsString="0" containsBlank="1"/>
    </cacheField>
    <cacheField name="Provider Agency Name" numFmtId="0">
      <sharedItems containsNonDate="0" containsString="0" containsBlank="1"/>
    </cacheField>
    <cacheField name="Host Agency Where Program Was Provided" numFmtId="0">
      <sharedItems containsNonDate="0" containsString="0" containsBlank="1"/>
    </cacheField>
    <cacheField name="County" numFmtId="0">
      <sharedItems containsNonDate="0" containsString="0" containsBlank="1"/>
    </cacheField>
    <cacheField name="# Consumers Enrolled" numFmtId="38">
      <sharedItems containsNonDate="0" containsString="0" containsBlank="1"/>
    </cacheField>
    <cacheField name="# Consumers Completed" numFmtId="38">
      <sharedItems containsNonDate="0" containsString="0" containsBlank="1"/>
    </cacheField>
    <cacheField name="# Consumers Enrolled2" numFmtId="38">
      <sharedItems containsNonDate="0" containsString="0" containsBlank="1"/>
    </cacheField>
    <cacheField name="# Consumers Completed2" numFmtId="38">
      <sharedItems containsNonDate="0" containsString="0" containsBlank="1"/>
    </cacheField>
    <cacheField name="# Consumers Enrolled3" numFmtId="38">
      <sharedItems containsNonDate="0" containsString="0" containsBlank="1"/>
    </cacheField>
    <cacheField name="# Consumers Completed3" numFmtId="38">
      <sharedItems containsNonDate="0" containsString="0" containsBlank="1"/>
    </cacheField>
    <cacheField name="# Consumers Enrolled4" numFmtId="38">
      <sharedItems containsSemiMixedTypes="0" containsString="0" containsNumber="1" containsInteger="1" minValue="0" maxValue="0"/>
    </cacheField>
    <cacheField name="# Consumers Completed4" numFmtId="38">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1">
  <r>
    <x v="0"/>
    <m/>
    <m/>
    <x v="0"/>
    <m/>
    <m/>
    <m/>
    <m/>
    <m/>
    <m/>
    <m/>
    <m/>
    <m/>
    <m/>
    <n v="0"/>
    <n v="0"/>
  </r>
  <r>
    <x v="0"/>
    <m/>
    <m/>
    <x v="1"/>
    <m/>
    <m/>
    <m/>
    <m/>
    <m/>
    <m/>
    <m/>
    <m/>
    <m/>
    <m/>
    <n v="0"/>
    <n v="0"/>
  </r>
  <r>
    <x v="0"/>
    <m/>
    <m/>
    <x v="2"/>
    <m/>
    <m/>
    <m/>
    <m/>
    <m/>
    <m/>
    <m/>
    <m/>
    <m/>
    <m/>
    <n v="0"/>
    <n v="0"/>
  </r>
  <r>
    <x v="0"/>
    <m/>
    <m/>
    <x v="3"/>
    <m/>
    <m/>
    <m/>
    <m/>
    <m/>
    <m/>
    <m/>
    <m/>
    <m/>
    <m/>
    <n v="0"/>
    <n v="0"/>
  </r>
  <r>
    <x v="0"/>
    <m/>
    <m/>
    <x v="4"/>
    <m/>
    <m/>
    <m/>
    <m/>
    <m/>
    <m/>
    <m/>
    <m/>
    <m/>
    <m/>
    <n v="0"/>
    <n v="0"/>
  </r>
  <r>
    <x v="0"/>
    <m/>
    <m/>
    <x v="5"/>
    <m/>
    <m/>
    <m/>
    <m/>
    <m/>
    <m/>
    <m/>
    <m/>
    <m/>
    <m/>
    <n v="0"/>
    <n v="0"/>
  </r>
  <r>
    <x v="0"/>
    <m/>
    <m/>
    <x v="6"/>
    <m/>
    <m/>
    <m/>
    <m/>
    <m/>
    <m/>
    <m/>
    <m/>
    <m/>
    <m/>
    <n v="0"/>
    <n v="0"/>
  </r>
  <r>
    <x v="0"/>
    <m/>
    <m/>
    <x v="7"/>
    <m/>
    <m/>
    <m/>
    <m/>
    <m/>
    <m/>
    <m/>
    <m/>
    <m/>
    <m/>
    <n v="0"/>
    <n v="0"/>
  </r>
  <r>
    <x v="0"/>
    <m/>
    <m/>
    <x v="8"/>
    <m/>
    <m/>
    <m/>
    <m/>
    <m/>
    <m/>
    <m/>
    <m/>
    <m/>
    <m/>
    <n v="0"/>
    <n v="0"/>
  </r>
  <r>
    <x v="0"/>
    <m/>
    <m/>
    <x v="9"/>
    <m/>
    <m/>
    <m/>
    <m/>
    <m/>
    <m/>
    <m/>
    <m/>
    <m/>
    <m/>
    <n v="0"/>
    <n v="0"/>
  </r>
  <r>
    <x v="0"/>
    <m/>
    <m/>
    <x v="10"/>
    <m/>
    <m/>
    <m/>
    <m/>
    <m/>
    <m/>
    <m/>
    <m/>
    <m/>
    <m/>
    <n v="0"/>
    <n v="0"/>
  </r>
  <r>
    <x v="0"/>
    <m/>
    <m/>
    <x v="11"/>
    <m/>
    <m/>
    <m/>
    <m/>
    <m/>
    <m/>
    <m/>
    <m/>
    <m/>
    <m/>
    <n v="0"/>
    <n v="0"/>
  </r>
  <r>
    <x v="0"/>
    <m/>
    <m/>
    <x v="12"/>
    <m/>
    <m/>
    <m/>
    <m/>
    <m/>
    <m/>
    <m/>
    <m/>
    <m/>
    <m/>
    <n v="0"/>
    <n v="0"/>
  </r>
  <r>
    <x v="0"/>
    <m/>
    <m/>
    <x v="13"/>
    <m/>
    <m/>
    <m/>
    <m/>
    <m/>
    <m/>
    <m/>
    <m/>
    <m/>
    <m/>
    <n v="0"/>
    <n v="0"/>
  </r>
  <r>
    <x v="0"/>
    <m/>
    <m/>
    <x v="14"/>
    <m/>
    <m/>
    <m/>
    <m/>
    <m/>
    <m/>
    <m/>
    <m/>
    <m/>
    <m/>
    <n v="0"/>
    <n v="0"/>
  </r>
  <r>
    <x v="0"/>
    <m/>
    <m/>
    <x v="15"/>
    <m/>
    <m/>
    <m/>
    <m/>
    <m/>
    <m/>
    <m/>
    <m/>
    <m/>
    <m/>
    <n v="0"/>
    <n v="0"/>
  </r>
  <r>
    <x v="0"/>
    <m/>
    <m/>
    <x v="16"/>
    <m/>
    <m/>
    <m/>
    <m/>
    <m/>
    <m/>
    <m/>
    <m/>
    <m/>
    <m/>
    <n v="0"/>
    <n v="0"/>
  </r>
  <r>
    <x v="0"/>
    <m/>
    <m/>
    <x v="17"/>
    <m/>
    <m/>
    <m/>
    <m/>
    <m/>
    <m/>
    <m/>
    <m/>
    <m/>
    <m/>
    <n v="0"/>
    <n v="0"/>
  </r>
  <r>
    <x v="0"/>
    <m/>
    <m/>
    <x v="18"/>
    <m/>
    <m/>
    <m/>
    <m/>
    <m/>
    <m/>
    <m/>
    <m/>
    <m/>
    <m/>
    <n v="0"/>
    <n v="0"/>
  </r>
  <r>
    <x v="0"/>
    <m/>
    <m/>
    <x v="19"/>
    <m/>
    <m/>
    <m/>
    <m/>
    <m/>
    <m/>
    <m/>
    <m/>
    <m/>
    <m/>
    <n v="0"/>
    <n v="0"/>
  </r>
  <r>
    <x v="0"/>
    <m/>
    <m/>
    <x v="20"/>
    <m/>
    <m/>
    <m/>
    <m/>
    <m/>
    <m/>
    <m/>
    <m/>
    <m/>
    <m/>
    <n v="0"/>
    <n v="0"/>
  </r>
  <r>
    <x v="0"/>
    <m/>
    <m/>
    <x v="21"/>
    <m/>
    <m/>
    <m/>
    <m/>
    <m/>
    <m/>
    <m/>
    <m/>
    <m/>
    <m/>
    <n v="0"/>
    <n v="0"/>
  </r>
  <r>
    <x v="0"/>
    <m/>
    <m/>
    <x v="22"/>
    <m/>
    <m/>
    <m/>
    <m/>
    <m/>
    <m/>
    <m/>
    <m/>
    <m/>
    <m/>
    <n v="0"/>
    <n v="0"/>
  </r>
  <r>
    <x v="0"/>
    <m/>
    <m/>
    <x v="23"/>
    <m/>
    <m/>
    <m/>
    <m/>
    <m/>
    <m/>
    <m/>
    <m/>
    <m/>
    <m/>
    <n v="0"/>
    <n v="0"/>
  </r>
  <r>
    <x v="0"/>
    <m/>
    <m/>
    <x v="24"/>
    <m/>
    <m/>
    <m/>
    <m/>
    <m/>
    <m/>
    <m/>
    <m/>
    <m/>
    <m/>
    <n v="0"/>
    <n v="0"/>
  </r>
  <r>
    <x v="0"/>
    <m/>
    <m/>
    <x v="25"/>
    <m/>
    <m/>
    <m/>
    <m/>
    <m/>
    <m/>
    <m/>
    <m/>
    <m/>
    <m/>
    <n v="0"/>
    <n v="0"/>
  </r>
  <r>
    <x v="0"/>
    <m/>
    <m/>
    <x v="26"/>
    <m/>
    <m/>
    <m/>
    <m/>
    <m/>
    <m/>
    <m/>
    <m/>
    <m/>
    <m/>
    <n v="0"/>
    <n v="0"/>
  </r>
  <r>
    <x v="0"/>
    <m/>
    <m/>
    <x v="27"/>
    <m/>
    <m/>
    <m/>
    <m/>
    <m/>
    <m/>
    <m/>
    <m/>
    <m/>
    <m/>
    <n v="0"/>
    <n v="0"/>
  </r>
  <r>
    <x v="0"/>
    <m/>
    <m/>
    <x v="28"/>
    <m/>
    <m/>
    <m/>
    <m/>
    <m/>
    <m/>
    <m/>
    <m/>
    <m/>
    <m/>
    <n v="0"/>
    <n v="0"/>
  </r>
  <r>
    <x v="0"/>
    <m/>
    <m/>
    <x v="29"/>
    <m/>
    <m/>
    <m/>
    <m/>
    <m/>
    <m/>
    <m/>
    <m/>
    <m/>
    <m/>
    <n v="0"/>
    <n v="0"/>
  </r>
  <r>
    <x v="0"/>
    <m/>
    <m/>
    <x v="30"/>
    <m/>
    <m/>
    <m/>
    <m/>
    <m/>
    <m/>
    <m/>
    <m/>
    <m/>
    <m/>
    <n v="0"/>
    <n v="0"/>
  </r>
  <r>
    <x v="0"/>
    <m/>
    <m/>
    <x v="31"/>
    <m/>
    <m/>
    <m/>
    <m/>
    <m/>
    <m/>
    <m/>
    <m/>
    <m/>
    <m/>
    <n v="0"/>
    <n v="0"/>
  </r>
  <r>
    <x v="0"/>
    <m/>
    <m/>
    <x v="32"/>
    <m/>
    <m/>
    <m/>
    <m/>
    <m/>
    <m/>
    <m/>
    <m/>
    <m/>
    <m/>
    <n v="0"/>
    <n v="0"/>
  </r>
  <r>
    <x v="0"/>
    <m/>
    <m/>
    <x v="33"/>
    <m/>
    <m/>
    <m/>
    <m/>
    <m/>
    <m/>
    <m/>
    <m/>
    <m/>
    <m/>
    <n v="0"/>
    <n v="0"/>
  </r>
  <r>
    <x v="0"/>
    <m/>
    <m/>
    <x v="34"/>
    <m/>
    <m/>
    <m/>
    <m/>
    <m/>
    <m/>
    <m/>
    <m/>
    <m/>
    <m/>
    <n v="0"/>
    <n v="0"/>
  </r>
  <r>
    <x v="0"/>
    <m/>
    <m/>
    <x v="35"/>
    <m/>
    <m/>
    <m/>
    <m/>
    <m/>
    <m/>
    <m/>
    <m/>
    <m/>
    <m/>
    <n v="0"/>
    <n v="0"/>
  </r>
  <r>
    <x v="0"/>
    <m/>
    <m/>
    <x v="36"/>
    <m/>
    <m/>
    <m/>
    <m/>
    <m/>
    <m/>
    <m/>
    <m/>
    <m/>
    <m/>
    <n v="0"/>
    <n v="0"/>
  </r>
  <r>
    <x v="0"/>
    <m/>
    <m/>
    <x v="37"/>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r>
    <x v="0"/>
    <m/>
    <m/>
    <x v="38"/>
    <m/>
    <m/>
    <m/>
    <m/>
    <m/>
    <m/>
    <m/>
    <m/>
    <m/>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NREPP Program" colHeaderCaption="Report Period">
  <location ref="A12:Y56" firstHeaderRow="1" firstDataRow="3" firstDataCol="1"/>
  <pivotFields count="16">
    <pivotField axis="axisCol" defaultSubtotal="0">
      <items count="3">
        <item m="1" x="2"/>
        <item m="1" x="1"/>
        <item h="1" x="0"/>
      </items>
    </pivotField>
    <pivotField showAll="0" defaultSubtotal="0"/>
    <pivotField showAll="0" defaultSubtotal="0"/>
    <pivotField name="NREPP Program" axis="axisRow" defaultSubtotal="0">
      <items count="41">
        <item m="1" x="39"/>
        <item x="1"/>
        <item x="2"/>
        <item x="3"/>
        <item x="4"/>
        <item x="7"/>
        <item x="8"/>
        <item x="9"/>
        <item x="13"/>
        <item m="1" x="40"/>
        <item x="15"/>
        <item x="19"/>
        <item x="20"/>
        <item x="21"/>
        <item x="22"/>
        <item x="23"/>
        <item x="24"/>
        <item x="26"/>
        <item x="27"/>
        <item x="28"/>
        <item x="31"/>
        <item x="32"/>
        <item x="33"/>
        <item x="34"/>
        <item x="35"/>
        <item x="36"/>
        <item x="38"/>
        <item x="0"/>
        <item x="5"/>
        <item x="6"/>
        <item x="10"/>
        <item x="11"/>
        <item x="12"/>
        <item x="14"/>
        <item x="16"/>
        <item x="17"/>
        <item x="18"/>
        <item x="25"/>
        <item x="29"/>
        <item x="30"/>
        <item x="37"/>
      </items>
    </pivotField>
    <pivotField showAll="0"/>
    <pivotField showAll="0" defaultSubtotal="0"/>
    <pivotField showAll="0" defaultSubtotal="0"/>
    <pivotField showAll="0"/>
    <pivotField dataField="1" showAll="0" defaultSubtotal="0"/>
    <pivotField dataField="1" showAll="0" defaultSubtotal="0"/>
    <pivotField dataField="1" showAll="0" defaultSubtotal="0"/>
    <pivotField dataField="1" showAll="0" defaultSubtotal="0"/>
    <pivotField dataField="1" showAll="0" defaultSubtotal="0"/>
    <pivotField dataField="1" numFmtId="38" showAll="0" defaultSubtotal="0"/>
    <pivotField dataField="1" numFmtId="38" showAll="0" defaultSubtotal="0"/>
    <pivotField dataField="1" numFmtId="38" showAll="0" defaultSubtotal="0"/>
  </pivotFields>
  <rowFields count="1">
    <field x="3"/>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Fields count="2">
    <field x="0"/>
    <field x="-2"/>
  </colFields>
  <colItems count="24">
    <i>
      <x/>
      <x/>
    </i>
    <i r="1" i="1">
      <x v="1"/>
    </i>
    <i r="1" i="2">
      <x v="2"/>
    </i>
    <i r="1" i="3">
      <x v="3"/>
    </i>
    <i r="1" i="4">
      <x v="4"/>
    </i>
    <i r="1" i="5">
      <x v="5"/>
    </i>
    <i r="1" i="6">
      <x v="6"/>
    </i>
    <i r="1" i="7">
      <x v="7"/>
    </i>
    <i>
      <x v="1"/>
      <x/>
    </i>
    <i r="1" i="1">
      <x v="1"/>
    </i>
    <i r="1" i="2">
      <x v="2"/>
    </i>
    <i r="1" i="3">
      <x v="3"/>
    </i>
    <i r="1" i="4">
      <x v="4"/>
    </i>
    <i r="1" i="5">
      <x v="5"/>
    </i>
    <i r="1" i="6">
      <x v="6"/>
    </i>
    <i r="1" i="7">
      <x v="7"/>
    </i>
    <i t="grand">
      <x/>
    </i>
    <i t="grand" i="1">
      <x v="1"/>
    </i>
    <i t="grand" i="2">
      <x v="2"/>
    </i>
    <i t="grand" i="3">
      <x v="1048832"/>
    </i>
    <i t="grand" i="4">
      <x v="1048832"/>
    </i>
    <i t="grand" i="5">
      <x v="1048832"/>
    </i>
    <i t="grand" i="6">
      <x v="1048832"/>
    </i>
    <i t="grand" i="7">
      <x v="1048832"/>
    </i>
  </colItems>
  <dataFields count="8">
    <dataField name="# Universal Consumers Enrolled" fld="8" baseField="3" baseItem="0" numFmtId="3"/>
    <dataField name="# Universal Consumers Completed" fld="9" baseField="3" baseItem="0" numFmtId="3"/>
    <dataField name="# Selective Consumers Enrolled" fld="10" baseField="3" baseItem="0" numFmtId="3"/>
    <dataField name="# Selective Consumers Completed" fld="11" baseField="3" baseItem="0" numFmtId="3"/>
    <dataField name="# Indicated Consumers Enrolled" fld="12" baseField="3" baseItem="0" numFmtId="3"/>
    <dataField name="# Indicated Consumers Completed" fld="13" baseField="3" baseItem="0" numFmtId="3"/>
    <dataField name="# Consumers Enrolled (All 3 Programs)" fld="14" baseField="3" baseItem="0" numFmtId="3"/>
    <dataField name="# Consumers Completed (All 3 Programs)" fld="15" baseField="3" baseItem="0" numFmtId="3"/>
  </dataFields>
  <formats count="210">
    <format dxfId="240">
      <pivotArea dataOnly="0" labelOnly="1" fieldPosition="0">
        <references count="1">
          <reference field="0" count="0"/>
        </references>
      </pivotArea>
    </format>
    <format dxfId="239">
      <pivotArea dataOnly="0" labelOnly="1" fieldPosition="0">
        <references count="1">
          <reference field="0" count="0"/>
        </references>
      </pivotArea>
    </format>
    <format dxfId="238">
      <pivotArea outline="0" collapsedLevelsAreSubtotals="1" fieldPosition="0"/>
    </format>
    <format dxfId="237">
      <pivotArea type="all" dataOnly="0" outline="0" fieldPosition="0"/>
    </format>
    <format dxfId="236">
      <pivotArea field="0" type="button" dataOnly="0" labelOnly="1" outline="0" axis="axisCol" fieldPosition="0"/>
    </format>
    <format dxfId="235">
      <pivotArea field="-2" type="button" dataOnly="0" labelOnly="1" outline="0" axis="axisCol" fieldPosition="1"/>
    </format>
    <format dxfId="234">
      <pivotArea type="topRight" dataOnly="0" labelOnly="1" outline="0" fieldPosition="0"/>
    </format>
    <format dxfId="233">
      <pivotArea dataOnly="0" labelOnly="1" fieldPosition="0">
        <references count="1">
          <reference field="0" count="1">
            <x v="0"/>
          </reference>
        </references>
      </pivotArea>
    </format>
    <format dxfId="232">
      <pivotArea type="topRight" dataOnly="0" labelOnly="1" outline="0" offset="E1:J1" fieldPosition="0"/>
    </format>
    <format dxfId="231">
      <pivotArea dataOnly="0" labelOnly="1" fieldPosition="0">
        <references count="1">
          <reference field="0" count="1">
            <x v="1"/>
          </reference>
        </references>
      </pivotArea>
    </format>
    <format dxfId="230">
      <pivotArea type="topRight" dataOnly="0" labelOnly="1" outline="0" offset="K1:P1" fieldPosition="0"/>
    </format>
    <format dxfId="229">
      <pivotArea field="-2" type="button" dataOnly="0" labelOnly="1" outline="0" axis="axisCol" fieldPosition="1"/>
    </format>
    <format dxfId="228">
      <pivotArea dataOnly="0" labelOnly="1" fieldPosition="0">
        <references count="1">
          <reference field="0" count="0"/>
        </references>
      </pivotArea>
    </format>
    <format dxfId="227">
      <pivotArea type="origin" dataOnly="0" labelOnly="1" outline="0" fieldPosition="0"/>
    </format>
    <format dxfId="226">
      <pivotArea outline="0" collapsedLevelsAreSubtotals="1" fieldPosition="0"/>
    </format>
    <format dxfId="225">
      <pivotArea outline="0" fieldPosition="0">
        <references count="1">
          <reference field="4294967294" count="1">
            <x v="1"/>
          </reference>
        </references>
      </pivotArea>
    </format>
    <format dxfId="224">
      <pivotArea outline="0" fieldPosition="0">
        <references count="1">
          <reference field="4294967294" count="1">
            <x v="3"/>
          </reference>
        </references>
      </pivotArea>
    </format>
    <format dxfId="223">
      <pivotArea outline="0" fieldPosition="0">
        <references count="1">
          <reference field="4294967294" count="1">
            <x v="5"/>
          </reference>
        </references>
      </pivotArea>
    </format>
    <format dxfId="222">
      <pivotArea dataOnly="0" labelOnly="1" outline="0" fieldPosition="0">
        <references count="2">
          <reference field="4294967294" count="1">
            <x v="1"/>
          </reference>
          <reference field="0" count="1" selected="0">
            <x v="0"/>
          </reference>
        </references>
      </pivotArea>
    </format>
    <format dxfId="221">
      <pivotArea dataOnly="0" labelOnly="1" outline="0" fieldPosition="0">
        <references count="2">
          <reference field="4294967294" count="1">
            <x v="3"/>
          </reference>
          <reference field="0" count="1" selected="0">
            <x v="0"/>
          </reference>
        </references>
      </pivotArea>
    </format>
    <format dxfId="220">
      <pivotArea dataOnly="0" labelOnly="1" outline="0" fieldPosition="0">
        <references count="2">
          <reference field="4294967294" count="1">
            <x v="5"/>
          </reference>
          <reference field="0" count="1" selected="0">
            <x v="0"/>
          </reference>
        </references>
      </pivotArea>
    </format>
    <format dxfId="219">
      <pivotArea dataOnly="0" labelOnly="1" outline="0" fieldPosition="0">
        <references count="2">
          <reference field="4294967294" count="1">
            <x v="1"/>
          </reference>
          <reference field="0" count="1" selected="0">
            <x v="1"/>
          </reference>
        </references>
      </pivotArea>
    </format>
    <format dxfId="218">
      <pivotArea dataOnly="0" labelOnly="1" outline="0" fieldPosition="0">
        <references count="2">
          <reference field="4294967294" count="1">
            <x v="3"/>
          </reference>
          <reference field="0" count="1" selected="0">
            <x v="1"/>
          </reference>
        </references>
      </pivotArea>
    </format>
    <format dxfId="217">
      <pivotArea dataOnly="0" labelOnly="1" outline="0" fieldPosition="0">
        <references count="2">
          <reference field="4294967294" count="1">
            <x v="5"/>
          </reference>
          <reference field="0" count="1" selected="0">
            <x v="1"/>
          </reference>
        </references>
      </pivotArea>
    </format>
    <format dxfId="216">
      <pivotArea field="0" dataOnly="0" labelOnly="1" grandCol="1" outline="0" axis="axisCol" fieldPosition="0">
        <references count="1">
          <reference field="4294967294" count="1" selected="0">
            <x v="1"/>
          </reference>
        </references>
      </pivotArea>
    </format>
    <format dxfId="215">
      <pivotArea field="0" dataOnly="0" labelOnly="1" grandCol="1" outline="0" axis="axisCol" fieldPosition="0">
        <references count="1">
          <reference field="4294967294" count="1" selected="0">
            <x v="3"/>
          </reference>
        </references>
      </pivotArea>
    </format>
    <format dxfId="214">
      <pivotArea field="0" dataOnly="0" labelOnly="1" grandCol="1" outline="0" axis="axisCol" fieldPosition="0">
        <references count="1">
          <reference field="4294967294" count="1" selected="0">
            <x v="5"/>
          </reference>
        </references>
      </pivotArea>
    </format>
    <format dxfId="213">
      <pivotArea dataOnly="0" labelOnly="1" outline="0" fieldPosition="0">
        <references count="2">
          <reference field="4294967294" count="1">
            <x v="1"/>
          </reference>
          <reference field="0" count="1" selected="0">
            <x v="0"/>
          </reference>
        </references>
      </pivotArea>
    </format>
    <format dxfId="212">
      <pivotArea dataOnly="0" labelOnly="1" outline="0" fieldPosition="0">
        <references count="2">
          <reference field="4294967294" count="1">
            <x v="1"/>
          </reference>
          <reference field="0" count="1" selected="0">
            <x v="0"/>
          </reference>
        </references>
      </pivotArea>
    </format>
    <format dxfId="211">
      <pivotArea dataOnly="0" labelOnly="1" outline="0" fieldPosition="0">
        <references count="2">
          <reference field="4294967294" count="1">
            <x v="3"/>
          </reference>
          <reference field="0" count="1" selected="0">
            <x v="0"/>
          </reference>
        </references>
      </pivotArea>
    </format>
    <format dxfId="210">
      <pivotArea dataOnly="0" labelOnly="1" outline="0" fieldPosition="0">
        <references count="2">
          <reference field="4294967294" count="1">
            <x v="5"/>
          </reference>
          <reference field="0" count="1" selected="0">
            <x v="0"/>
          </reference>
        </references>
      </pivotArea>
    </format>
    <format dxfId="209">
      <pivotArea dataOnly="0" labelOnly="1" outline="0" fieldPosition="0">
        <references count="2">
          <reference field="4294967294" count="1">
            <x v="1"/>
          </reference>
          <reference field="0" count="1" selected="0">
            <x v="1"/>
          </reference>
        </references>
      </pivotArea>
    </format>
    <format dxfId="208">
      <pivotArea dataOnly="0" labelOnly="1" outline="0" fieldPosition="0">
        <references count="2">
          <reference field="4294967294" count="1">
            <x v="3"/>
          </reference>
          <reference field="0" count="1" selected="0">
            <x v="1"/>
          </reference>
        </references>
      </pivotArea>
    </format>
    <format dxfId="207">
      <pivotArea dataOnly="0" labelOnly="1" outline="0" fieldPosition="0">
        <references count="2">
          <reference field="4294967294" count="1">
            <x v="5"/>
          </reference>
          <reference field="0" count="1" selected="0">
            <x v="1"/>
          </reference>
        </references>
      </pivotArea>
    </format>
    <format dxfId="206">
      <pivotArea field="0" dataOnly="0" labelOnly="1" grandCol="1" outline="0" axis="axisCol" fieldPosition="0">
        <references count="1">
          <reference field="4294967294" count="1" selected="0">
            <x v="1"/>
          </reference>
        </references>
      </pivotArea>
    </format>
    <format dxfId="205">
      <pivotArea field="0" dataOnly="0" labelOnly="1" grandCol="1" outline="0" axis="axisCol" fieldPosition="0">
        <references count="1">
          <reference field="4294967294" count="1" selected="0">
            <x v="3"/>
          </reference>
        </references>
      </pivotArea>
    </format>
    <format dxfId="204">
      <pivotArea field="0" dataOnly="0" labelOnly="1" grandCol="1" outline="0" axis="axisCol" fieldPosition="0">
        <references count="1">
          <reference field="4294967294" count="1" selected="0">
            <x v="5"/>
          </reference>
        </references>
      </pivotArea>
    </format>
    <format dxfId="203">
      <pivotArea dataOnly="0" labelOnly="1" outline="0" fieldPosition="0">
        <references count="2">
          <reference field="4294967294" count="1">
            <x v="1"/>
          </reference>
          <reference field="0" count="1" selected="0">
            <x v="1"/>
          </reference>
        </references>
      </pivotArea>
    </format>
    <format dxfId="202">
      <pivotArea dataOnly="0" labelOnly="1" outline="0" fieldPosition="0">
        <references count="2">
          <reference field="4294967294" count="1">
            <x v="3"/>
          </reference>
          <reference field="0" count="1" selected="0">
            <x v="0"/>
          </reference>
        </references>
      </pivotArea>
    </format>
    <format dxfId="201">
      <pivotArea dataOnly="0" labelOnly="1" outline="0" fieldPosition="0">
        <references count="2">
          <reference field="4294967294" count="1">
            <x v="3"/>
          </reference>
          <reference field="0" count="1" selected="0">
            <x v="1"/>
          </reference>
        </references>
      </pivotArea>
    </format>
    <format dxfId="200">
      <pivotArea dataOnly="0" labelOnly="1" outline="0" fieldPosition="0">
        <references count="2">
          <reference field="4294967294" count="1">
            <x v="5"/>
          </reference>
          <reference field="0" count="1" selected="0">
            <x v="0"/>
          </reference>
        </references>
      </pivotArea>
    </format>
    <format dxfId="199">
      <pivotArea dataOnly="0" labelOnly="1" outline="0" fieldPosition="0">
        <references count="2">
          <reference field="4294967294" count="1">
            <x v="5"/>
          </reference>
          <reference field="0" count="1" selected="0">
            <x v="1"/>
          </reference>
        </references>
      </pivotArea>
    </format>
    <format dxfId="198">
      <pivotArea outline="0" collapsedLevelsAreSubtotals="1" fieldPosition="0">
        <references count="2">
          <reference field="4294967294" count="3" selected="0">
            <x v="1"/>
            <x v="3"/>
            <x v="5"/>
          </reference>
          <reference field="0" count="1" selected="0">
            <x v="0"/>
          </reference>
        </references>
      </pivotArea>
    </format>
    <format dxfId="197">
      <pivotArea dataOnly="0" labelOnly="1" outline="0" fieldPosition="0">
        <references count="2">
          <reference field="4294967294" count="1">
            <x v="1"/>
          </reference>
          <reference field="0" count="1" selected="0">
            <x v="0"/>
          </reference>
        </references>
      </pivotArea>
    </format>
    <format dxfId="196">
      <pivotArea dataOnly="0" labelOnly="1" outline="0" fieldPosition="0">
        <references count="2">
          <reference field="4294967294" count="3">
            <x v="1"/>
            <x v="3"/>
            <x v="5"/>
          </reference>
          <reference field="0" count="1" selected="0">
            <x v="0"/>
          </reference>
        </references>
      </pivotArea>
    </format>
    <format dxfId="195">
      <pivotArea outline="0" collapsedLevelsAreSubtotals="1" fieldPosition="0">
        <references count="2">
          <reference field="4294967294" count="3" selected="0">
            <x v="1"/>
            <x v="3"/>
            <x v="5"/>
          </reference>
          <reference field="0" count="1" selected="0">
            <x v="0"/>
          </reference>
        </references>
      </pivotArea>
    </format>
    <format dxfId="194">
      <pivotArea outline="0" collapsedLevelsAreSubtotals="1" fieldPosition="0">
        <references count="2">
          <reference field="4294967294" count="2" selected="0">
            <x v="1"/>
            <x v="3"/>
          </reference>
          <reference field="0" count="1" selected="0">
            <x v="1"/>
          </reference>
        </references>
      </pivotArea>
    </format>
    <format dxfId="193">
      <pivotArea dataOnly="0" labelOnly="1" outline="0" fieldPosition="0">
        <references count="2">
          <reference field="4294967294" count="2">
            <x v="1"/>
            <x v="3"/>
          </reference>
          <reference field="0" count="1" selected="0">
            <x v="1"/>
          </reference>
        </references>
      </pivotArea>
    </format>
    <format dxfId="192">
      <pivotArea dataOnly="0" labelOnly="1" outline="0" fieldPosition="0">
        <references count="2">
          <reference field="4294967294" count="3">
            <x v="1"/>
            <x v="3"/>
            <x v="5"/>
          </reference>
          <reference field="0" count="1" selected="0">
            <x v="1"/>
          </reference>
        </references>
      </pivotArea>
    </format>
    <format dxfId="191">
      <pivotArea outline="0" collapsedLevelsAreSubtotals="1" fieldPosition="0">
        <references count="2">
          <reference field="4294967294" count="3" selected="0">
            <x v="1"/>
            <x v="3"/>
            <x v="5"/>
          </reference>
          <reference field="0" count="1" selected="0">
            <x v="1"/>
          </reference>
        </references>
      </pivotArea>
    </format>
    <format dxfId="190">
      <pivotArea field="0" dataOnly="0" labelOnly="1" grandCol="1" outline="0" axis="axisCol" fieldPosition="0">
        <references count="1">
          <reference field="4294967294" count="1" selected="0">
            <x v="1"/>
          </reference>
        </references>
      </pivotArea>
    </format>
    <format dxfId="189">
      <pivotArea field="0" dataOnly="0" labelOnly="1" grandCol="1" outline="0" axis="axisCol" fieldPosition="0">
        <references count="1">
          <reference field="4294967294" count="1" selected="0">
            <x v="3"/>
          </reference>
        </references>
      </pivotArea>
    </format>
    <format dxfId="188">
      <pivotArea field="0" dataOnly="0" labelOnly="1" grandCol="1" outline="0" axis="axisCol" fieldPosition="0">
        <references count="1">
          <reference field="4294967294" count="1" selected="0">
            <x v="3"/>
          </reference>
        </references>
      </pivotArea>
    </format>
    <format dxfId="187">
      <pivotArea field="0" dataOnly="0" labelOnly="1" grandCol="1" outline="0" axis="axisCol" fieldPosition="0">
        <references count="1">
          <reference field="4294967294" count="1" selected="0">
            <x v="1"/>
          </reference>
        </references>
      </pivotArea>
    </format>
    <format dxfId="186">
      <pivotArea field="0" dataOnly="0" labelOnly="1" grandCol="1" outline="0" axis="axisCol" fieldPosition="0">
        <references count="1">
          <reference field="4294967294" count="1" selected="0">
            <x v="1"/>
          </reference>
        </references>
      </pivotArea>
    </format>
    <format dxfId="185">
      <pivotArea field="0" dataOnly="0" labelOnly="1" grandCol="1" outline="0" axis="axisCol" fieldPosition="0">
        <references count="1">
          <reference field="4294967294" count="1" selected="0">
            <x v="3"/>
          </reference>
        </references>
      </pivotArea>
    </format>
    <format dxfId="184">
      <pivotArea field="0" dataOnly="0" labelOnly="1" grandCol="1" outline="0" axis="axisCol" fieldPosition="0">
        <references count="1">
          <reference field="4294967294" count="1" selected="0">
            <x v="5"/>
          </reference>
        </references>
      </pivotArea>
    </format>
    <format dxfId="183">
      <pivotArea field="0" grandCol="1" outline="0" collapsedLevelsAreSubtotals="1" axis="axisCol" fieldPosition="0">
        <references count="1">
          <reference field="4294967294" count="2" selected="0">
            <x v="1"/>
            <x v="3"/>
          </reference>
        </references>
      </pivotArea>
    </format>
    <format dxfId="182">
      <pivotArea field="0" dataOnly="0" labelOnly="1" grandCol="1" outline="0" axis="axisCol" fieldPosition="0">
        <references count="1">
          <reference field="4294967294" count="1" selected="0">
            <x v="1"/>
          </reference>
        </references>
      </pivotArea>
    </format>
    <format dxfId="181">
      <pivotArea field="0" dataOnly="0" labelOnly="1" grandCol="1" outline="0" axis="axisCol" fieldPosition="0">
        <references count="1">
          <reference field="4294967294" count="1" selected="0">
            <x v="3"/>
          </reference>
        </references>
      </pivotArea>
    </format>
    <format dxfId="180">
      <pivotArea field="0" dataOnly="0" labelOnly="1" grandCol="1" outline="0" axis="axisCol" fieldPosition="0">
        <references count="1">
          <reference field="4294967294" count="1" selected="0">
            <x v="5"/>
          </reference>
        </references>
      </pivotArea>
    </format>
    <format dxfId="179">
      <pivotArea field="0" grandCol="1" outline="0" collapsedLevelsAreSubtotals="1" axis="axisCol" fieldPosition="0">
        <references count="1">
          <reference field="4294967294" count="3" selected="0">
            <x v="1"/>
            <x v="3"/>
            <x v="5"/>
          </reference>
        </references>
      </pivotArea>
    </format>
    <format dxfId="178">
      <pivotArea field="0" dataOnly="0" labelOnly="1" grandCol="1" outline="0" axis="axisCol" fieldPosition="0">
        <references count="1">
          <reference field="4294967294" count="1" selected="0">
            <x v="1"/>
          </reference>
        </references>
      </pivotArea>
    </format>
    <format dxfId="177">
      <pivotArea field="0" dataOnly="0" labelOnly="1" grandCol="1" outline="0" axis="axisCol" fieldPosition="0">
        <references count="1">
          <reference field="4294967294" count="1" selected="0">
            <x v="3"/>
          </reference>
        </references>
      </pivotArea>
    </format>
    <format dxfId="176">
      <pivotArea field="0" dataOnly="0" labelOnly="1" grandCol="1" outline="0" axis="axisCol" fieldPosition="0">
        <references count="1">
          <reference field="4294967294" count="1" selected="0">
            <x v="5"/>
          </reference>
        </references>
      </pivotArea>
    </format>
    <format dxfId="175">
      <pivotArea field="0" grandRow="1" outline="0" collapsedLevelsAreSubtotals="1" axis="axisCol" fieldPosition="0">
        <references count="2">
          <reference field="4294967294" count="1" selected="0">
            <x v="3"/>
          </reference>
          <reference field="0" count="1" selected="0">
            <x v="1"/>
          </reference>
        </references>
      </pivotArea>
    </format>
    <format dxfId="174">
      <pivotArea field="0" grandRow="1" outline="0" collapsedLevelsAreSubtotals="1" axis="axisCol" fieldPosition="0">
        <references count="2">
          <reference field="4294967294" count="1" selected="0">
            <x v="5"/>
          </reference>
          <reference field="0" count="1" selected="0">
            <x v="1"/>
          </reference>
        </references>
      </pivotArea>
    </format>
    <format dxfId="173">
      <pivotArea dataOnly="0" labelOnly="1" outline="0" fieldPosition="0">
        <references count="2">
          <reference field="4294967294" count="1">
            <x v="3"/>
          </reference>
          <reference field="0" count="1" selected="0">
            <x v="0"/>
          </reference>
        </references>
      </pivotArea>
    </format>
    <format dxfId="172">
      <pivotArea dataOnly="0" labelOnly="1" outline="0" fieldPosition="0">
        <references count="2">
          <reference field="4294967294" count="1">
            <x v="5"/>
          </reference>
          <reference field="0" count="1" selected="0">
            <x v="0"/>
          </reference>
        </references>
      </pivotArea>
    </format>
    <format dxfId="171">
      <pivotArea field="0" dataOnly="0" labelOnly="1" grandCol="1" outline="0" axis="axisCol" fieldPosition="0">
        <references count="1">
          <reference field="4294967294" count="1" selected="0">
            <x v="1"/>
          </reference>
        </references>
      </pivotArea>
    </format>
    <format dxfId="170">
      <pivotArea field="0" dataOnly="0" labelOnly="1" grandCol="1" outline="0" axis="axisCol" fieldPosition="0">
        <references count="1">
          <reference field="4294967294" count="1" selected="0">
            <x v="3"/>
          </reference>
        </references>
      </pivotArea>
    </format>
    <format dxfId="169">
      <pivotArea field="0" dataOnly="0" labelOnly="1" grandCol="1" outline="0" axis="axisCol" fieldPosition="0">
        <references count="1">
          <reference field="4294967294" count="1" selected="0">
            <x v="5"/>
          </reference>
        </references>
      </pivotArea>
    </format>
    <format dxfId="168">
      <pivotArea outline="0" fieldPosition="0">
        <references count="1">
          <reference field="4294967294" count="1">
            <x v="0"/>
          </reference>
        </references>
      </pivotArea>
    </format>
    <format dxfId="167">
      <pivotArea dataOnly="0" labelOnly="1" outline="0" fieldPosition="0">
        <references count="2">
          <reference field="4294967294" count="1">
            <x v="0"/>
          </reference>
          <reference field="0" count="1" selected="0">
            <x v="0"/>
          </reference>
        </references>
      </pivotArea>
    </format>
    <format dxfId="166">
      <pivotArea dataOnly="0" labelOnly="1" outline="0" fieldPosition="0">
        <references count="2">
          <reference field="4294967294" count="1">
            <x v="0"/>
          </reference>
          <reference field="0" count="1" selected="0">
            <x v="1"/>
          </reference>
        </references>
      </pivotArea>
    </format>
    <format dxfId="165">
      <pivotArea dataOnly="0" labelOnly="1" outline="0" fieldPosition="0">
        <references count="2">
          <reference field="4294967294" count="1">
            <x v="0"/>
          </reference>
          <reference field="0" count="1" selected="0">
            <x v="0"/>
          </reference>
        </references>
      </pivotArea>
    </format>
    <format dxfId="164">
      <pivotArea dataOnly="0" labelOnly="1" outline="0" fieldPosition="0">
        <references count="2">
          <reference field="4294967294" count="1">
            <x v="0"/>
          </reference>
          <reference field="0" count="1" selected="0">
            <x v="1"/>
          </reference>
        </references>
      </pivotArea>
    </format>
    <format dxfId="163">
      <pivotArea dataOnly="0" labelOnly="1" outline="0" fieldPosition="0">
        <references count="2">
          <reference field="4294967294" count="1">
            <x v="1"/>
          </reference>
          <reference field="0" count="1" selected="0">
            <x v="0"/>
          </reference>
        </references>
      </pivotArea>
    </format>
    <format dxfId="162">
      <pivotArea outline="0" fieldPosition="0">
        <references count="1">
          <reference field="4294967294" count="1">
            <x v="2"/>
          </reference>
        </references>
      </pivotArea>
    </format>
    <format dxfId="161">
      <pivotArea dataOnly="0" labelOnly="1" outline="0" fieldPosition="0">
        <references count="2">
          <reference field="4294967294" count="1">
            <x v="2"/>
          </reference>
          <reference field="0" count="1" selected="0">
            <x v="0"/>
          </reference>
        </references>
      </pivotArea>
    </format>
    <format dxfId="160">
      <pivotArea dataOnly="0" labelOnly="1" outline="0" fieldPosition="0">
        <references count="2">
          <reference field="4294967294" count="1">
            <x v="2"/>
          </reference>
          <reference field="0" count="1" selected="0">
            <x v="1"/>
          </reference>
        </references>
      </pivotArea>
    </format>
    <format dxfId="159">
      <pivotArea dataOnly="0" labelOnly="1" outline="0" fieldPosition="0">
        <references count="2">
          <reference field="4294967294" count="1">
            <x v="2"/>
          </reference>
          <reference field="0" count="1" selected="0">
            <x v="0"/>
          </reference>
        </references>
      </pivotArea>
    </format>
    <format dxfId="158">
      <pivotArea dataOnly="0" labelOnly="1" outline="0" fieldPosition="0">
        <references count="2">
          <reference field="4294967294" count="1">
            <x v="2"/>
          </reference>
          <reference field="0" count="1" selected="0">
            <x v="1"/>
          </reference>
        </references>
      </pivotArea>
    </format>
    <format dxfId="157">
      <pivotArea outline="0" fieldPosition="0">
        <references count="1">
          <reference field="4294967294" count="1">
            <x v="4"/>
          </reference>
        </references>
      </pivotArea>
    </format>
    <format dxfId="156">
      <pivotArea dataOnly="0" labelOnly="1" outline="0" fieldPosition="0">
        <references count="2">
          <reference field="4294967294" count="1">
            <x v="4"/>
          </reference>
          <reference field="0" count="1" selected="0">
            <x v="0"/>
          </reference>
        </references>
      </pivotArea>
    </format>
    <format dxfId="155">
      <pivotArea dataOnly="0" labelOnly="1" outline="0" fieldPosition="0">
        <references count="2">
          <reference field="4294967294" count="1">
            <x v="4"/>
          </reference>
          <reference field="0" count="1" selected="0">
            <x v="1"/>
          </reference>
        </references>
      </pivotArea>
    </format>
    <format dxfId="154">
      <pivotArea dataOnly="0" labelOnly="1" outline="0" fieldPosition="0">
        <references count="2">
          <reference field="4294967294" count="1">
            <x v="4"/>
          </reference>
          <reference field="0" count="1" selected="0">
            <x v="0"/>
          </reference>
        </references>
      </pivotArea>
    </format>
    <format dxfId="153">
      <pivotArea dataOnly="0" labelOnly="1" outline="0" fieldPosition="0">
        <references count="2">
          <reference field="4294967294" count="1">
            <x v="4"/>
          </reference>
          <reference field="0" count="1" selected="0">
            <x v="1"/>
          </reference>
        </references>
      </pivotArea>
    </format>
    <format dxfId="152">
      <pivotArea outline="0" fieldPosition="0">
        <references count="1">
          <reference field="4294967294" count="1">
            <x v="6"/>
          </reference>
        </references>
      </pivotArea>
    </format>
    <format dxfId="151">
      <pivotArea outline="0" fieldPosition="0">
        <references count="1">
          <reference field="4294967294" count="1">
            <x v="7"/>
          </reference>
        </references>
      </pivotArea>
    </format>
    <format dxfId="150">
      <pivotArea dataOnly="0" labelOnly="1" outline="0" fieldPosition="0">
        <references count="2">
          <reference field="4294967294" count="2">
            <x v="6"/>
            <x v="7"/>
          </reference>
          <reference field="0" count="1" selected="0">
            <x v="0"/>
          </reference>
        </references>
      </pivotArea>
    </format>
    <format dxfId="149">
      <pivotArea dataOnly="0" labelOnly="1" outline="0" fieldPosition="0">
        <references count="2">
          <reference field="4294967294" count="2">
            <x v="6"/>
            <x v="7"/>
          </reference>
          <reference field="0" count="1" selected="0">
            <x v="1"/>
          </reference>
        </references>
      </pivotArea>
    </format>
    <format dxfId="148">
      <pivotArea dataOnly="0" labelOnly="1" outline="0" fieldPosition="0">
        <references count="2">
          <reference field="4294967294" count="2">
            <x v="6"/>
            <x v="7"/>
          </reference>
          <reference field="0" count="1" selected="0">
            <x v="0"/>
          </reference>
        </references>
      </pivotArea>
    </format>
    <format dxfId="147">
      <pivotArea dataOnly="0" labelOnly="1" outline="0" fieldPosition="0">
        <references count="2">
          <reference field="4294967294" count="2">
            <x v="6"/>
            <x v="7"/>
          </reference>
          <reference field="0" count="1" selected="0">
            <x v="1"/>
          </reference>
        </references>
      </pivotArea>
    </format>
    <format dxfId="146">
      <pivotArea field="0" dataOnly="0" labelOnly="1" grandCol="1" outline="0" axis="axisCol" fieldPosition="0">
        <references count="1">
          <reference field="4294967294" count="1" selected="0">
            <x v="0"/>
          </reference>
        </references>
      </pivotArea>
    </format>
    <format dxfId="145">
      <pivotArea field="0" dataOnly="0" labelOnly="1" grandCol="1" outline="0" axis="axisCol" fieldPosition="0">
        <references count="1">
          <reference field="4294967294" count="1" selected="0">
            <x v="1"/>
          </reference>
        </references>
      </pivotArea>
    </format>
    <format dxfId="144">
      <pivotArea field="0" dataOnly="0" labelOnly="1" grandCol="1" outline="0" axis="axisCol" fieldPosition="0">
        <references count="1">
          <reference field="4294967294" count="1" selected="0">
            <x v="2"/>
          </reference>
        </references>
      </pivotArea>
    </format>
    <format dxfId="143">
      <pivotArea field="0" dataOnly="0" labelOnly="1" grandCol="1" outline="0" axis="axisCol" fieldPosition="0">
        <references count="1">
          <reference field="4294967294" count="1" selected="0">
            <x v="3"/>
          </reference>
        </references>
      </pivotArea>
    </format>
    <format dxfId="142">
      <pivotArea field="0" dataOnly="0" labelOnly="1" grandCol="1" outline="0" axis="axisCol" fieldPosition="0">
        <references count="1">
          <reference field="4294967294" count="1" selected="0">
            <x v="4"/>
          </reference>
        </references>
      </pivotArea>
    </format>
    <format dxfId="141">
      <pivotArea field="0" dataOnly="0" labelOnly="1" grandCol="1" outline="0" axis="axisCol" fieldPosition="0">
        <references count="1">
          <reference field="4294967294" count="1" selected="0">
            <x v="5"/>
          </reference>
        </references>
      </pivotArea>
    </format>
    <format dxfId="140">
      <pivotArea field="0" dataOnly="0" labelOnly="1" grandCol="1" outline="0" axis="axisCol" fieldPosition="0">
        <references count="1">
          <reference field="4294967294" count="1" selected="0">
            <x v="6"/>
          </reference>
        </references>
      </pivotArea>
    </format>
    <format dxfId="139">
      <pivotArea field="0" dataOnly="0" labelOnly="1" grandCol="1" outline="0" axis="axisCol" fieldPosition="0">
        <references count="1">
          <reference field="4294967294" count="1" selected="0">
            <x v="7"/>
          </reference>
        </references>
      </pivotArea>
    </format>
    <format dxfId="138">
      <pivotArea field="0" dataOnly="0" labelOnly="1" grandCol="1" outline="0" axis="axisCol" fieldPosition="0">
        <references count="1">
          <reference field="4294967294" count="1" selected="0">
            <x v="0"/>
          </reference>
        </references>
      </pivotArea>
    </format>
    <format dxfId="137">
      <pivotArea field="0" dataOnly="0" labelOnly="1" grandCol="1" outline="0" axis="axisCol" fieldPosition="0">
        <references count="1">
          <reference field="4294967294" count="1" selected="0">
            <x v="1"/>
          </reference>
        </references>
      </pivotArea>
    </format>
    <format dxfId="136">
      <pivotArea field="0" dataOnly="0" labelOnly="1" grandCol="1" outline="0" axis="axisCol" fieldPosition="0">
        <references count="1">
          <reference field="4294967294" count="1" selected="0">
            <x v="2"/>
          </reference>
        </references>
      </pivotArea>
    </format>
    <format dxfId="135">
      <pivotArea field="0" dataOnly="0" labelOnly="1" grandCol="1" outline="0" axis="axisCol" fieldPosition="0">
        <references count="1">
          <reference field="4294967294" count="1" selected="0">
            <x v="3"/>
          </reference>
        </references>
      </pivotArea>
    </format>
    <format dxfId="134">
      <pivotArea field="0" dataOnly="0" labelOnly="1" grandCol="1" outline="0" axis="axisCol" fieldPosition="0">
        <references count="1">
          <reference field="4294967294" count="1" selected="0">
            <x v="4"/>
          </reference>
        </references>
      </pivotArea>
    </format>
    <format dxfId="133">
      <pivotArea field="0" dataOnly="0" labelOnly="1" grandCol="1" outline="0" axis="axisCol" fieldPosition="0">
        <references count="1">
          <reference field="4294967294" count="1" selected="0">
            <x v="5"/>
          </reference>
        </references>
      </pivotArea>
    </format>
    <format dxfId="132">
      <pivotArea field="0" dataOnly="0" labelOnly="1" grandCol="1" outline="0" axis="axisCol" fieldPosition="0">
        <references count="1">
          <reference field="4294967294" count="1" selected="0">
            <x v="6"/>
          </reference>
        </references>
      </pivotArea>
    </format>
    <format dxfId="131">
      <pivotArea field="0" dataOnly="0" labelOnly="1" grandCol="1" outline="0" axis="axisCol" fieldPosition="0">
        <references count="1">
          <reference field="4294967294" count="1" selected="0">
            <x v="7"/>
          </reference>
        </references>
      </pivotArea>
    </format>
    <format dxfId="130">
      <pivotArea grandRow="1" outline="0" collapsedLevelsAreSubtotals="1" fieldPosition="0"/>
    </format>
    <format dxfId="129">
      <pivotArea dataOnly="0" labelOnly="1" grandRow="1" outline="0" fieldPosition="0"/>
    </format>
    <format dxfId="128">
      <pivotArea dataOnly="0" labelOnly="1" outline="0" fieldPosition="0">
        <references count="2">
          <reference field="4294967294" count="2">
            <x v="0"/>
            <x v="1"/>
          </reference>
          <reference field="0" count="1" selected="0">
            <x v="0"/>
          </reference>
        </references>
      </pivotArea>
    </format>
    <format dxfId="127">
      <pivotArea dataOnly="0" labelOnly="1" outline="0" fieldPosition="0">
        <references count="2">
          <reference field="4294967294" count="2">
            <x v="2"/>
            <x v="3"/>
          </reference>
          <reference field="0" count="1" selected="0">
            <x v="0"/>
          </reference>
        </references>
      </pivotArea>
    </format>
    <format dxfId="126">
      <pivotArea dataOnly="0" labelOnly="1" outline="0" fieldPosition="0">
        <references count="2">
          <reference field="4294967294" count="2">
            <x v="2"/>
            <x v="3"/>
          </reference>
          <reference field="0" count="1" selected="0">
            <x v="0"/>
          </reference>
        </references>
      </pivotArea>
    </format>
    <format dxfId="125">
      <pivotArea dataOnly="0" labelOnly="1" outline="0" fieldPosition="0">
        <references count="2">
          <reference field="4294967294" count="2">
            <x v="4"/>
            <x v="5"/>
          </reference>
          <reference field="0" count="1" selected="0">
            <x v="0"/>
          </reference>
        </references>
      </pivotArea>
    </format>
    <format dxfId="124">
      <pivotArea dataOnly="0" labelOnly="1" outline="0" fieldPosition="0">
        <references count="2">
          <reference field="4294967294" count="2">
            <x v="4"/>
            <x v="5"/>
          </reference>
          <reference field="0" count="1" selected="0">
            <x v="0"/>
          </reference>
        </references>
      </pivotArea>
    </format>
    <format dxfId="123">
      <pivotArea dataOnly="0" labelOnly="1" outline="0" fieldPosition="0">
        <references count="2">
          <reference field="4294967294" count="1">
            <x v="0"/>
          </reference>
          <reference field="0" count="1" selected="0">
            <x v="1"/>
          </reference>
        </references>
      </pivotArea>
    </format>
    <format dxfId="122">
      <pivotArea field="0" dataOnly="0" labelOnly="1" grandCol="1" outline="0" offset="IV1" axis="axisCol" fieldPosition="0">
        <references count="1">
          <reference field="4294967294" count="1" selected="0">
            <x v="0"/>
          </reference>
        </references>
      </pivotArea>
    </format>
    <format dxfId="121">
      <pivotArea field="0" dataOnly="0" labelOnly="1" grandCol="1" outline="0" offset="IV1" axis="axisCol" fieldPosition="0">
        <references count="1">
          <reference field="4294967294" count="1" selected="0">
            <x v="1"/>
          </reference>
        </references>
      </pivotArea>
    </format>
    <format dxfId="120">
      <pivotArea field="0" dataOnly="0" labelOnly="1" grandCol="1" outline="0" offset="IV1" axis="axisCol" fieldPosition="0">
        <references count="1">
          <reference field="4294967294" count="1" selected="0">
            <x v="2"/>
          </reference>
        </references>
      </pivotArea>
    </format>
    <format dxfId="119">
      <pivotArea field="0" dataOnly="0" labelOnly="1" grandCol="1" outline="0" offset="IV1" axis="axisCol" fieldPosition="0">
        <references count="1">
          <reference field="4294967294" count="1" selected="0">
            <x v="3"/>
          </reference>
        </references>
      </pivotArea>
    </format>
    <format dxfId="118">
      <pivotArea field="0" dataOnly="0" labelOnly="1" grandCol="1" outline="0" offset="IV1" axis="axisCol" fieldPosition="0">
        <references count="1">
          <reference field="4294967294" count="1" selected="0">
            <x v="4"/>
          </reference>
        </references>
      </pivotArea>
    </format>
    <format dxfId="117">
      <pivotArea field="0" dataOnly="0" labelOnly="1" grandCol="1" outline="0" offset="IV1" axis="axisCol" fieldPosition="0">
        <references count="1">
          <reference field="4294967294" count="1" selected="0">
            <x v="5"/>
          </reference>
        </references>
      </pivotArea>
    </format>
    <format dxfId="116">
      <pivotArea field="0" dataOnly="0" labelOnly="1" grandCol="1" outline="0" offset="IV1" axis="axisCol" fieldPosition="0">
        <references count="1">
          <reference field="4294967294" count="1" selected="0">
            <x v="6"/>
          </reference>
        </references>
      </pivotArea>
    </format>
    <format dxfId="115">
      <pivotArea field="0" dataOnly="0" labelOnly="1" grandCol="1" outline="0" offset="IV1" axis="axisCol" fieldPosition="0">
        <references count="1">
          <reference field="4294967294" count="1" selected="0">
            <x v="7"/>
          </reference>
        </references>
      </pivotArea>
    </format>
    <format dxfId="114">
      <pivotArea type="origin" dataOnly="0" labelOnly="1" outline="0" fieldPosition="0"/>
    </format>
    <format dxfId="113">
      <pivotArea field="3" type="button" dataOnly="0" labelOnly="1" outline="0" axis="axisRow" fieldPosition="0"/>
    </format>
    <format dxfId="112">
      <pivotArea dataOnly="0" labelOnly="1" fieldPosition="0">
        <references count="1">
          <reference field="3" count="0"/>
        </references>
      </pivotArea>
    </format>
    <format dxfId="111">
      <pivotArea dataOnly="0" labelOnly="1" grandRow="1" outline="0" fieldPosition="0"/>
    </format>
    <format dxfId="110">
      <pivotArea field="0" grandRow="1" outline="0" collapsedLevelsAreSubtotals="1" axis="axisCol" fieldPosition="0">
        <references count="2">
          <reference field="4294967294" count="2" selected="0">
            <x v="0"/>
            <x v="1"/>
          </reference>
          <reference field="0" count="1" selected="0">
            <x v="0"/>
          </reference>
        </references>
      </pivotArea>
    </format>
    <format dxfId="109">
      <pivotArea field="0" grandRow="1" outline="0" collapsedLevelsAreSubtotals="1" axis="axisCol" fieldPosition="0">
        <references count="2">
          <reference field="4294967294" count="1" selected="0">
            <x v="1"/>
          </reference>
          <reference field="0" count="1" selected="0">
            <x v="0"/>
          </reference>
        </references>
      </pivotArea>
    </format>
    <format dxfId="108">
      <pivotArea field="0" grandRow="1" outline="0" collapsedLevelsAreSubtotals="1" axis="axisCol" fieldPosition="0">
        <references count="2">
          <reference field="4294967294" count="1" selected="0">
            <x v="1"/>
          </reference>
          <reference field="0" count="1" selected="0">
            <x v="0"/>
          </reference>
        </references>
      </pivotArea>
    </format>
    <format dxfId="107">
      <pivotArea field="0" grandRow="1" outline="0" collapsedLevelsAreSubtotals="1" axis="axisCol" fieldPosition="0">
        <references count="2">
          <reference field="4294967294" count="2" selected="0">
            <x v="0"/>
            <x v="1"/>
          </reference>
          <reference field="0" count="1" selected="0">
            <x v="0"/>
          </reference>
        </references>
      </pivotArea>
    </format>
    <format dxfId="106">
      <pivotArea grandRow="1" grandCol="1" outline="0" collapsedLevelsAreSubtotals="1" fieldPosition="0">
        <references count="1">
          <reference field="4294967294" count="2" selected="0">
            <x v="0"/>
            <x v="1"/>
          </reference>
        </references>
      </pivotArea>
    </format>
    <format dxfId="105">
      <pivotArea field="0" grandRow="1" outline="0" collapsedLevelsAreSubtotals="1" axis="axisCol" fieldPosition="0">
        <references count="2">
          <reference field="4294967294" count="1" selected="0">
            <x v="3"/>
          </reference>
          <reference field="0" count="1" selected="0">
            <x v="0"/>
          </reference>
        </references>
      </pivotArea>
    </format>
    <format dxfId="104">
      <pivotArea field="0" grandRow="1" outline="0" collapsedLevelsAreSubtotals="1" axis="axisCol" fieldPosition="0">
        <references count="2">
          <reference field="4294967294" count="2" selected="0">
            <x v="2"/>
            <x v="3"/>
          </reference>
          <reference field="0" count="1" selected="0">
            <x v="0"/>
          </reference>
        </references>
      </pivotArea>
    </format>
    <format dxfId="103">
      <pivotArea field="0" grandRow="1" outline="0" collapsedLevelsAreSubtotals="1" axis="axisCol" fieldPosition="0">
        <references count="2">
          <reference field="4294967294" count="1" selected="0">
            <x v="5"/>
          </reference>
          <reference field="0" count="1" selected="0">
            <x v="0"/>
          </reference>
        </references>
      </pivotArea>
    </format>
    <format dxfId="102">
      <pivotArea field="0" grandRow="1" outline="0" collapsedLevelsAreSubtotals="1" axis="axisCol" fieldPosition="0">
        <references count="2">
          <reference field="4294967294" count="2" selected="0">
            <x v="4"/>
            <x v="5"/>
          </reference>
          <reference field="0" count="1" selected="0">
            <x v="0"/>
          </reference>
        </references>
      </pivotArea>
    </format>
    <format dxfId="101">
      <pivotArea field="0" grandRow="1" outline="0" collapsedLevelsAreSubtotals="1" axis="axisCol" fieldPosition="0">
        <references count="2">
          <reference field="4294967294" count="2" selected="0">
            <x v="6"/>
            <x v="7"/>
          </reference>
          <reference field="0" count="1" selected="0">
            <x v="0"/>
          </reference>
        </references>
      </pivotArea>
    </format>
    <format dxfId="100">
      <pivotArea outline="0" collapsedLevelsAreSubtotals="1" fieldPosition="0">
        <references count="2">
          <reference field="4294967294" count="2" selected="0">
            <x v="6"/>
            <x v="7"/>
          </reference>
          <reference field="0" count="1" selected="0">
            <x v="0"/>
          </reference>
        </references>
      </pivotArea>
    </format>
    <format dxfId="99">
      <pivotArea dataOnly="0" labelOnly="1" outline="0" fieldPosition="0">
        <references count="2">
          <reference field="4294967294" count="2">
            <x v="6"/>
            <x v="7"/>
          </reference>
          <reference field="0" count="1" selected="0">
            <x v="0"/>
          </reference>
        </references>
      </pivotArea>
    </format>
    <format dxfId="98">
      <pivotArea field="0" dataOnly="0" labelOnly="1" grandCol="1" outline="0" offset="IV1" axis="axisCol" fieldPosition="0">
        <references count="1">
          <reference field="4294967294" count="1" selected="0">
            <x v="0"/>
          </reference>
        </references>
      </pivotArea>
    </format>
    <format dxfId="97">
      <pivotArea field="0" dataOnly="0" labelOnly="1" grandCol="1" outline="0" offset="IV1" axis="axisCol" fieldPosition="0">
        <references count="1">
          <reference field="4294967294" count="1" selected="0">
            <x v="1"/>
          </reference>
        </references>
      </pivotArea>
    </format>
    <format dxfId="96">
      <pivotArea field="0" dataOnly="0" labelOnly="1" grandCol="1" outline="0" offset="IV1" axis="axisCol" fieldPosition="0">
        <references count="1">
          <reference field="4294967294" count="1" selected="0">
            <x v="2"/>
          </reference>
        </references>
      </pivotArea>
    </format>
    <format dxfId="95">
      <pivotArea field="0" dataOnly="0" labelOnly="1" grandCol="1" outline="0" offset="IV1" axis="axisCol" fieldPosition="0">
        <references count="1">
          <reference field="4294967294" count="1" selected="0">
            <x v="3"/>
          </reference>
        </references>
      </pivotArea>
    </format>
    <format dxfId="94">
      <pivotArea field="0" dataOnly="0" labelOnly="1" grandCol="1" outline="0" offset="IV1" axis="axisCol" fieldPosition="0">
        <references count="1">
          <reference field="4294967294" count="1" selected="0">
            <x v="4"/>
          </reference>
        </references>
      </pivotArea>
    </format>
    <format dxfId="93">
      <pivotArea field="0" dataOnly="0" labelOnly="1" grandCol="1" outline="0" offset="IV1" axis="axisCol" fieldPosition="0">
        <references count="1">
          <reference field="4294967294" count="1" selected="0">
            <x v="5"/>
          </reference>
        </references>
      </pivotArea>
    </format>
    <format dxfId="92">
      <pivotArea field="0" dataOnly="0" labelOnly="1" grandCol="1" outline="0" offset="IV1" axis="axisCol" fieldPosition="0">
        <references count="1">
          <reference field="4294967294" count="1" selected="0">
            <x v="6"/>
          </reference>
        </references>
      </pivotArea>
    </format>
    <format dxfId="91">
      <pivotArea field="0" dataOnly="0" labelOnly="1" grandCol="1" outline="0" offset="IV1" axis="axisCol" fieldPosition="0">
        <references count="1">
          <reference field="4294967294" count="1" selected="0">
            <x v="7"/>
          </reference>
        </references>
      </pivotArea>
    </format>
    <format dxfId="90">
      <pivotArea field="0" dataOnly="0" labelOnly="1" grandCol="1" outline="0" offset="IV256" axis="axisCol" fieldPosition="0">
        <references count="1">
          <reference field="4294967294" count="1" selected="0">
            <x v="0"/>
          </reference>
        </references>
      </pivotArea>
    </format>
    <format dxfId="89">
      <pivotArea field="0" dataOnly="0" labelOnly="1" grandCol="1" outline="0" offset="IV256" axis="axisCol" fieldPosition="0">
        <references count="1">
          <reference field="4294967294" count="1" selected="0">
            <x v="1"/>
          </reference>
        </references>
      </pivotArea>
    </format>
    <format dxfId="88">
      <pivotArea field="0" dataOnly="0" labelOnly="1" grandCol="1" outline="0" offset="IV256" axis="axisCol" fieldPosition="0">
        <references count="1">
          <reference field="4294967294" count="1" selected="0">
            <x v="2"/>
          </reference>
        </references>
      </pivotArea>
    </format>
    <format dxfId="87">
      <pivotArea field="0" dataOnly="0" labelOnly="1" grandCol="1" outline="0" offset="IV256" axis="axisCol" fieldPosition="0">
        <references count="1">
          <reference field="4294967294" count="1" selected="0">
            <x v="3"/>
          </reference>
        </references>
      </pivotArea>
    </format>
    <format dxfId="86">
      <pivotArea field="0" dataOnly="0" labelOnly="1" grandCol="1" outline="0" offset="IV256" axis="axisCol" fieldPosition="0">
        <references count="1">
          <reference field="4294967294" count="1" selected="0">
            <x v="4"/>
          </reference>
        </references>
      </pivotArea>
    </format>
    <format dxfId="85">
      <pivotArea field="0" dataOnly="0" labelOnly="1" grandCol="1" outline="0" offset="IV256" axis="axisCol" fieldPosition="0">
        <references count="1">
          <reference field="4294967294" count="1" selected="0">
            <x v="5"/>
          </reference>
        </references>
      </pivotArea>
    </format>
    <format dxfId="84">
      <pivotArea field="0" dataOnly="0" labelOnly="1" grandCol="1" outline="0" offset="IV256" axis="axisCol" fieldPosition="0">
        <references count="1">
          <reference field="4294967294" count="1" selected="0">
            <x v="6"/>
          </reference>
        </references>
      </pivotArea>
    </format>
    <format dxfId="83">
      <pivotArea field="0" dataOnly="0" labelOnly="1" grandCol="1" outline="0" offset="IV256" axis="axisCol" fieldPosition="0">
        <references count="1">
          <reference field="4294967294" count="1" selected="0">
            <x v="7"/>
          </reference>
        </references>
      </pivotArea>
    </format>
    <format dxfId="82">
      <pivotArea field="0" dataOnly="0" labelOnly="1" grandCol="1" outline="0" axis="axisCol" fieldPosition="0">
        <references count="1">
          <reference field="4294967294" count="1" selected="0">
            <x v="0"/>
          </reference>
        </references>
      </pivotArea>
    </format>
    <format dxfId="81">
      <pivotArea field="0" dataOnly="0" labelOnly="1" grandCol="1" outline="0" axis="axisCol" fieldPosition="0">
        <references count="1">
          <reference field="4294967294" count="1" selected="0">
            <x v="1"/>
          </reference>
        </references>
      </pivotArea>
    </format>
    <format dxfId="80">
      <pivotArea field="0" dataOnly="0" labelOnly="1" grandCol="1" outline="0" axis="axisCol" fieldPosition="0">
        <references count="1">
          <reference field="4294967294" count="1" selected="0">
            <x v="2"/>
          </reference>
        </references>
      </pivotArea>
    </format>
    <format dxfId="79">
      <pivotArea field="0" dataOnly="0" labelOnly="1" grandCol="1" outline="0" axis="axisCol" fieldPosition="0">
        <references count="1">
          <reference field="4294967294" count="1" selected="0">
            <x v="3"/>
          </reference>
        </references>
      </pivotArea>
    </format>
    <format dxfId="78">
      <pivotArea field="0" dataOnly="0" labelOnly="1" grandCol="1" outline="0" axis="axisCol" fieldPosition="0">
        <references count="1">
          <reference field="4294967294" count="1" selected="0">
            <x v="4"/>
          </reference>
        </references>
      </pivotArea>
    </format>
    <format dxfId="77">
      <pivotArea field="0" dataOnly="0" labelOnly="1" grandCol="1" outline="0" axis="axisCol" fieldPosition="0">
        <references count="1">
          <reference field="4294967294" count="1" selected="0">
            <x v="5"/>
          </reference>
        </references>
      </pivotArea>
    </format>
    <format dxfId="76">
      <pivotArea field="0" dataOnly="0" labelOnly="1" grandCol="1" outline="0" axis="axisCol" fieldPosition="0">
        <references count="1">
          <reference field="4294967294" count="1" selected="0">
            <x v="6"/>
          </reference>
        </references>
      </pivotArea>
    </format>
    <format dxfId="75">
      <pivotArea field="0" dataOnly="0" labelOnly="1" grandCol="1" outline="0" axis="axisCol" fieldPosition="0">
        <references count="1">
          <reference field="4294967294" count="1" selected="0">
            <x v="7"/>
          </reference>
        </references>
      </pivotArea>
    </format>
    <format dxfId="74">
      <pivotArea type="topRight" dataOnly="0" labelOnly="1" outline="0" offset="A1:J1" fieldPosition="0"/>
    </format>
    <format dxfId="73">
      <pivotArea type="topRight" dataOnly="0" labelOnly="1" outline="0" offset="P1" fieldPosition="0"/>
    </format>
    <format dxfId="72">
      <pivotArea dataOnly="0" labelOnly="1" outline="0" fieldPosition="0">
        <references count="2">
          <reference field="4294967294" count="2">
            <x v="2"/>
            <x v="3"/>
          </reference>
          <reference field="0" count="1" selected="0">
            <x v="0"/>
          </reference>
        </references>
      </pivotArea>
    </format>
    <format dxfId="71">
      <pivotArea dataOnly="0" labelOnly="1" outline="0" fieldPosition="0">
        <references count="2">
          <reference field="4294967294" count="2">
            <x v="4"/>
            <x v="5"/>
          </reference>
          <reference field="0" count="1" selected="0">
            <x v="0"/>
          </reference>
        </references>
      </pivotArea>
    </format>
    <format dxfId="70">
      <pivotArea dataOnly="0" labelOnly="1" outline="0" fieldPosition="0">
        <references count="2">
          <reference field="4294967294" count="2">
            <x v="2"/>
            <x v="3"/>
          </reference>
          <reference field="0" count="1" selected="0">
            <x v="1"/>
          </reference>
        </references>
      </pivotArea>
    </format>
    <format dxfId="69">
      <pivotArea dataOnly="0" labelOnly="1" outline="0" fieldPosition="0">
        <references count="2">
          <reference field="4294967294" count="2">
            <x v="4"/>
            <x v="5"/>
          </reference>
          <reference field="0" count="1" selected="0">
            <x v="1"/>
          </reference>
        </references>
      </pivotArea>
    </format>
    <format dxfId="68">
      <pivotArea dataOnly="0" labelOnly="1" outline="0" fieldPosition="0">
        <references count="2">
          <reference field="4294967294" count="2">
            <x v="6"/>
            <x v="7"/>
          </reference>
          <reference field="0" count="1" selected="0">
            <x v="1"/>
          </reference>
        </references>
      </pivotArea>
    </format>
    <format dxfId="67">
      <pivotArea field="0" grandRow="1" outline="0" collapsedLevelsAreSubtotals="1" axis="axisCol" fieldPosition="0">
        <references count="2">
          <reference field="4294967294" count="1" selected="0">
            <x v="2"/>
          </reference>
          <reference field="0" count="1" selected="0">
            <x v="1"/>
          </reference>
        </references>
      </pivotArea>
    </format>
    <format dxfId="66">
      <pivotArea field="0" grandRow="1" outline="0" collapsedLevelsAreSubtotals="1" axis="axisCol" fieldPosition="0">
        <references count="2">
          <reference field="4294967294" count="1" selected="0">
            <x v="4"/>
          </reference>
          <reference field="0" count="1" selected="0">
            <x v="1"/>
          </reference>
        </references>
      </pivotArea>
    </format>
    <format dxfId="65">
      <pivotArea dataOnly="0" labelOnly="1" outline="0" fieldPosition="0">
        <references count="2">
          <reference field="4294967294" count="1">
            <x v="1"/>
          </reference>
          <reference field="0" count="1" selected="0">
            <x v="1"/>
          </reference>
        </references>
      </pivotArea>
    </format>
    <format dxfId="64">
      <pivotArea dataOnly="0" labelOnly="1" outline="0" fieldPosition="0">
        <references count="2">
          <reference field="4294967294" count="1">
            <x v="3"/>
          </reference>
          <reference field="0" count="1" selected="0">
            <x v="1"/>
          </reference>
        </references>
      </pivotArea>
    </format>
    <format dxfId="63">
      <pivotArea field="0" dataOnly="0" labelOnly="1" grandCol="1" outline="0" axis="axisCol" fieldPosition="0">
        <references count="1">
          <reference field="4294967294" count="1" selected="0">
            <x v="0"/>
          </reference>
        </references>
      </pivotArea>
    </format>
    <format dxfId="62">
      <pivotArea field="0" dataOnly="0" labelOnly="1" grandCol="1" outline="0" axis="axisCol" fieldPosition="0">
        <references count="1">
          <reference field="4294967294" count="1" selected="0">
            <x v="1"/>
          </reference>
        </references>
      </pivotArea>
    </format>
    <format dxfId="61">
      <pivotArea field="0" dataOnly="0" labelOnly="1" grandCol="1" outline="0" axis="axisCol" fieldPosition="0">
        <references count="1">
          <reference field="4294967294" count="1" selected="0">
            <x v="2"/>
          </reference>
        </references>
      </pivotArea>
    </format>
    <format dxfId="60">
      <pivotArea field="0" dataOnly="0" labelOnly="1" grandCol="1" outline="0" axis="axisCol" fieldPosition="0">
        <references count="1">
          <reference field="4294967294" count="1" selected="0">
            <x v="3"/>
          </reference>
        </references>
      </pivotArea>
    </format>
    <format dxfId="59">
      <pivotArea field="0" dataOnly="0" labelOnly="1" grandCol="1" outline="0" axis="axisCol" fieldPosition="0">
        <references count="1">
          <reference field="4294967294" count="1" selected="0">
            <x v="4"/>
          </reference>
        </references>
      </pivotArea>
    </format>
    <format dxfId="58">
      <pivotArea field="0" dataOnly="0" labelOnly="1" grandCol="1" outline="0" axis="axisCol" fieldPosition="0">
        <references count="1">
          <reference field="4294967294" count="1" selected="0">
            <x v="5"/>
          </reference>
        </references>
      </pivotArea>
    </format>
    <format dxfId="57">
      <pivotArea field="0" dataOnly="0" labelOnly="1" grandCol="1" outline="0" axis="axisCol" fieldPosition="0">
        <references count="1">
          <reference field="4294967294" count="1" selected="0">
            <x v="6"/>
          </reference>
        </references>
      </pivotArea>
    </format>
    <format dxfId="56">
      <pivotArea field="0" dataOnly="0" labelOnly="1" grandCol="1" outline="0" axis="axisCol" fieldPosition="0">
        <references count="1">
          <reference field="4294967294" count="1" selected="0">
            <x v="7"/>
          </reference>
        </references>
      </pivotArea>
    </format>
    <format dxfId="55">
      <pivotArea dataOnly="0" labelOnly="1" outline="0" fieldPosition="0">
        <references count="2">
          <reference field="4294967294" count="1">
            <x v="2"/>
          </reference>
          <reference field="0" count="1" selected="0">
            <x v="1"/>
          </reference>
        </references>
      </pivotArea>
    </format>
    <format dxfId="54">
      <pivotArea dataOnly="0" labelOnly="1" outline="0" fieldPosition="0">
        <references count="2">
          <reference field="4294967294" count="1">
            <x v="3"/>
          </reference>
          <reference field="0" count="1" selected="0">
            <x v="1"/>
          </reference>
        </references>
      </pivotArea>
    </format>
    <format dxfId="53">
      <pivotArea dataOnly="0" labelOnly="1" outline="0" fieldPosition="0">
        <references count="2">
          <reference field="4294967294" count="1">
            <x v="4"/>
          </reference>
          <reference field="0" count="1" selected="0">
            <x v="1"/>
          </reference>
        </references>
      </pivotArea>
    </format>
    <format dxfId="52">
      <pivotArea dataOnly="0" labelOnly="1" outline="0" fieldPosition="0">
        <references count="2">
          <reference field="4294967294" count="1">
            <x v="5"/>
          </reference>
          <reference field="0" count="1" selected="0">
            <x v="1"/>
          </reference>
        </references>
      </pivotArea>
    </format>
    <format dxfId="51">
      <pivotArea field="0" dataOnly="0" labelOnly="1" grandCol="1" outline="0" axis="axisCol" fieldPosition="0">
        <references count="1">
          <reference field="4294967294" count="1" selected="0">
            <x v="0"/>
          </reference>
        </references>
      </pivotArea>
    </format>
    <format dxfId="50">
      <pivotArea field="0" dataOnly="0" labelOnly="1" grandCol="1" outline="0" axis="axisCol" fieldPosition="0">
        <references count="1">
          <reference field="4294967294" count="1" selected="0">
            <x v="1"/>
          </reference>
        </references>
      </pivotArea>
    </format>
    <format dxfId="49">
      <pivotArea field="0" dataOnly="0" labelOnly="1" grandCol="1" outline="0" axis="axisCol" fieldPosition="0">
        <references count="1">
          <reference field="4294967294" count="1" selected="0">
            <x v="2"/>
          </reference>
        </references>
      </pivotArea>
    </format>
    <format dxfId="48">
      <pivotArea field="0" dataOnly="0" labelOnly="1" grandCol="1" outline="0" axis="axisCol" fieldPosition="0">
        <references count="1">
          <reference field="4294967294" count="1" selected="0">
            <x v="3"/>
          </reference>
        </references>
      </pivotArea>
    </format>
    <format dxfId="47">
      <pivotArea field="0" dataOnly="0" labelOnly="1" grandCol="1" outline="0" axis="axisCol" fieldPosition="0">
        <references count="1">
          <reference field="4294967294" count="1" selected="0">
            <x v="4"/>
          </reference>
        </references>
      </pivotArea>
    </format>
    <format dxfId="46">
      <pivotArea field="0" dataOnly="0" labelOnly="1" grandCol="1" outline="0" axis="axisCol" fieldPosition="0">
        <references count="1">
          <reference field="4294967294" count="1" selected="0">
            <x v="5"/>
          </reference>
        </references>
      </pivotArea>
    </format>
    <format dxfId="45">
      <pivotArea field="0" dataOnly="0" labelOnly="1" grandCol="1" outline="0" axis="axisCol" fieldPosition="0">
        <references count="1">
          <reference field="4294967294" count="1" selected="0">
            <x v="6"/>
          </reference>
        </references>
      </pivotArea>
    </format>
    <format dxfId="44">
      <pivotArea field="0" dataOnly="0" labelOnly="1" grandCol="1" outline="0" axis="axisCol" fieldPosition="0">
        <references count="1">
          <reference field="4294967294" count="1" selected="0">
            <x v="7"/>
          </reference>
        </references>
      </pivotArea>
    </format>
    <format dxfId="43">
      <pivotArea collapsedLevelsAreSubtotals="1" fieldPosition="0">
        <references count="3">
          <reference field="4294967294" count="2" selected="0">
            <x v="4"/>
            <x v="5"/>
          </reference>
          <reference field="0" count="1" selected="0">
            <x v="1"/>
          </reference>
          <reference field="3" count="0"/>
        </references>
      </pivotArea>
    </format>
    <format dxfId="42">
      <pivotArea collapsedLevelsAreSubtotals="1" fieldPosition="0">
        <references count="3">
          <reference field="4294967294" count="2" selected="0">
            <x v="6"/>
            <x v="7"/>
          </reference>
          <reference field="0" count="1" selected="0">
            <x v="1"/>
          </reference>
          <reference field="3" count="0"/>
        </references>
      </pivotArea>
    </format>
    <format dxfId="41">
      <pivotArea field="0" grandCol="1" outline="0" collapsedLevelsAreSubtotals="1" axis="axisCol" fieldPosition="0">
        <references count="1">
          <reference field="4294967294" count="2" selected="0">
            <x v="4"/>
            <x v="5"/>
          </reference>
        </references>
      </pivotArea>
    </format>
    <format dxfId="40">
      <pivotArea field="0" grandCol="1" outline="0" collapsedLevelsAreSubtotals="1" axis="axisCol" fieldPosition="0">
        <references count="1">
          <reference field="4294967294" count="2" selected="0">
            <x v="6"/>
            <x v="7"/>
          </reference>
        </references>
      </pivotArea>
    </format>
    <format dxfId="39">
      <pivotArea field="0" grandRow="1" outline="0" collapsedLevelsAreSubtotals="1" axis="axisCol" fieldPosition="0">
        <references count="2">
          <reference field="4294967294" count="2" selected="0">
            <x v="6"/>
            <x v="7"/>
          </reference>
          <reference field="0" count="1" selected="0">
            <x v="0"/>
          </reference>
        </references>
      </pivotArea>
    </format>
    <format dxfId="38">
      <pivotArea field="0" grandRow="1" outline="0" collapsedLevelsAreSubtotals="1" axis="axisCol" fieldPosition="0">
        <references count="2">
          <reference field="4294967294" count="2" selected="0">
            <x v="0"/>
            <x v="1"/>
          </reference>
          <reference field="0" count="1" selected="0">
            <x v="1"/>
          </reference>
        </references>
      </pivotArea>
    </format>
    <format dxfId="37">
      <pivotArea field="0" grandRow="1" outline="0" collapsedLevelsAreSubtotals="1" axis="axisCol" fieldPosition="0">
        <references count="2">
          <reference field="4294967294" count="2" selected="0">
            <x v="2"/>
            <x v="3"/>
          </reference>
          <reference field="0" count="1" selected="0">
            <x v="1"/>
          </reference>
        </references>
      </pivotArea>
    </format>
    <format dxfId="36">
      <pivotArea field="0" grandRow="1" outline="0" collapsedLevelsAreSubtotals="1" axis="axisCol" fieldPosition="0">
        <references count="2">
          <reference field="4294967294" count="2" selected="0">
            <x v="4"/>
            <x v="5"/>
          </reference>
          <reference field="0" count="1" selected="0">
            <x v="1"/>
          </reference>
        </references>
      </pivotArea>
    </format>
    <format dxfId="35">
      <pivotArea grandRow="1" grandCol="1" outline="0" collapsedLevelsAreSubtotals="1" fieldPosition="0">
        <references count="1">
          <reference field="4294967294" count="2" selected="0">
            <x v="2"/>
            <x v="3"/>
          </reference>
        </references>
      </pivotArea>
    </format>
    <format dxfId="34">
      <pivotArea grandRow="1" grandCol="1" outline="0" collapsedLevelsAreSubtotals="1" fieldPosition="0">
        <references count="1">
          <reference field="4294967294" count="2" selected="0">
            <x v="4"/>
            <x v="5"/>
          </reference>
        </references>
      </pivotArea>
    </format>
    <format dxfId="33">
      <pivotArea field="0" grandRow="1" outline="0" collapsedLevelsAreSubtotals="1" axis="axisCol" fieldPosition="0">
        <references count="2">
          <reference field="4294967294" count="2" selected="0">
            <x v="4"/>
            <x v="5"/>
          </reference>
          <reference field="0" count="1" selected="0">
            <x v="1"/>
          </reference>
        </references>
      </pivotArea>
    </format>
    <format dxfId="32">
      <pivotArea field="0" grandRow="1" outline="0" collapsedLevelsAreSubtotals="1" axis="axisCol" fieldPosition="0">
        <references count="2">
          <reference field="4294967294" count="2" selected="0">
            <x v="6"/>
            <x v="7"/>
          </reference>
          <reference field="0" count="1" selected="0">
            <x v="1"/>
          </reference>
        </references>
      </pivotArea>
    </format>
    <format dxfId="31">
      <pivotArea field="0" type="button" dataOnly="0" labelOnly="1" outline="0" axis="axisCol"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
  <sheetViews>
    <sheetView showGridLines="0" tabSelected="1" workbookViewId="0">
      <selection activeCell="M4" sqref="M4"/>
    </sheetView>
  </sheetViews>
  <sheetFormatPr defaultColWidth="9.109375" defaultRowHeight="13.2" x14ac:dyDescent="0.25"/>
  <cols>
    <col min="1" max="16384" width="9.109375" style="1"/>
  </cols>
  <sheetData/>
  <sheetProtection sheet="1" objects="1" scenarios="1"/>
  <printOptions horizontalCentered="1"/>
  <pageMargins left="0.3" right="0.3" top="0.5" bottom="0.5" header="0.3" footer="0.3"/>
  <pageSetup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election activeCell="B13" sqref="B13"/>
    </sheetView>
  </sheetViews>
  <sheetFormatPr defaultColWidth="9.109375" defaultRowHeight="13.2" x14ac:dyDescent="0.25"/>
  <cols>
    <col min="1" max="1" width="29.88671875" style="1" bestFit="1" customWidth="1"/>
    <col min="2" max="13" width="13.6640625" style="1" customWidth="1"/>
    <col min="14" max="16384" width="9.109375" style="1"/>
  </cols>
  <sheetData>
    <row r="1" spans="1:22" ht="20.100000000000001" customHeight="1" x14ac:dyDescent="0.25">
      <c r="A1" s="224" t="s">
        <v>385</v>
      </c>
      <c r="B1" s="224"/>
      <c r="C1" s="224"/>
      <c r="D1" s="224"/>
      <c r="E1" s="224"/>
      <c r="F1" s="224"/>
      <c r="G1" s="224"/>
      <c r="H1" s="224"/>
      <c r="I1" s="224"/>
      <c r="J1" s="224"/>
      <c r="K1" s="224"/>
      <c r="L1" s="224"/>
      <c r="M1" s="224"/>
    </row>
    <row r="2" spans="1:22"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row>
    <row r="3" spans="1:22"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row>
    <row r="5" spans="1:22" ht="20.100000000000001" customHeight="1" x14ac:dyDescent="0.25">
      <c r="A5" s="64" t="s">
        <v>527</v>
      </c>
    </row>
    <row r="7" spans="1:22" ht="20.100000000000001" customHeight="1" x14ac:dyDescent="0.25">
      <c r="A7" s="64" t="s">
        <v>549</v>
      </c>
      <c r="B7" s="30"/>
      <c r="C7" s="30"/>
      <c r="D7" s="30"/>
      <c r="F7" s="30"/>
      <c r="G7" s="30"/>
      <c r="H7" s="30"/>
      <c r="J7" s="30"/>
      <c r="K7" s="30"/>
      <c r="L7" s="30"/>
    </row>
    <row r="10" spans="1:22" ht="20.100000000000001" customHeight="1" x14ac:dyDescent="0.25">
      <c r="A10" s="76"/>
      <c r="B10" s="5" t="s">
        <v>382</v>
      </c>
      <c r="C10" s="5"/>
      <c r="D10" s="58"/>
      <c r="E10" s="174"/>
      <c r="F10" s="7" t="s">
        <v>383</v>
      </c>
      <c r="G10" s="5"/>
      <c r="H10" s="58"/>
      <c r="I10" s="174"/>
      <c r="J10" s="7" t="s">
        <v>384</v>
      </c>
      <c r="K10" s="5"/>
      <c r="L10" s="58"/>
      <c r="M10" s="3"/>
    </row>
    <row r="11" spans="1:22" ht="20.100000000000001" customHeight="1" x14ac:dyDescent="0.25">
      <c r="A11" s="11"/>
      <c r="B11" s="58" t="str">
        <f>"July 1, "&amp;'Set-Up Worksheet'!$B$6-1&amp;" through December 31, "&amp;'Set-Up Worksheet'!$B$6-1</f>
        <v>July 1, 2016 through December 31, 2016</v>
      </c>
      <c r="C11" s="59"/>
      <c r="D11" s="59"/>
      <c r="E11" s="174"/>
      <c r="F11" s="59" t="str">
        <f>"January 1, "&amp;'Set-Up Worksheet'!$B$6&amp;" through June 30, "&amp;'Set-Up Worksheet'!$B$6</f>
        <v>January 1, 2017 through June 30, 2017</v>
      </c>
      <c r="G11" s="59"/>
      <c r="H11" s="59"/>
      <c r="I11" s="174"/>
      <c r="J11" s="59" t="str">
        <f>"July 1, "&amp;'Set-Up Worksheet'!$B$6-1&amp;" through June 30, "&amp;'Set-Up Worksheet'!$B$6</f>
        <v>July 1, 2016 through June 30, 2017</v>
      </c>
      <c r="K11" s="59"/>
      <c r="L11" s="59"/>
      <c r="M11" s="3"/>
      <c r="O11" s="141" t="s">
        <v>113</v>
      </c>
    </row>
    <row r="12" spans="1:22" ht="20.100000000000001" customHeight="1" x14ac:dyDescent="0.25">
      <c r="A12" s="68" t="s">
        <v>80</v>
      </c>
      <c r="B12" s="8" t="s">
        <v>7</v>
      </c>
      <c r="C12" s="8" t="s">
        <v>8</v>
      </c>
      <c r="D12" s="8" t="s">
        <v>9</v>
      </c>
      <c r="E12" s="9" t="s">
        <v>115</v>
      </c>
      <c r="F12" s="10" t="s">
        <v>7</v>
      </c>
      <c r="G12" s="8" t="s">
        <v>8</v>
      </c>
      <c r="H12" s="8" t="s">
        <v>9</v>
      </c>
      <c r="I12" s="9" t="s">
        <v>115</v>
      </c>
      <c r="J12" s="10" t="s">
        <v>7</v>
      </c>
      <c r="K12" s="8" t="s">
        <v>8</v>
      </c>
      <c r="L12" s="8" t="s">
        <v>9</v>
      </c>
      <c r="M12" s="8" t="s">
        <v>115</v>
      </c>
    </row>
    <row r="13" spans="1:22" ht="24.9" customHeight="1" x14ac:dyDescent="0.25">
      <c r="A13" s="1" t="s">
        <v>0</v>
      </c>
      <c r="B13" s="106"/>
      <c r="C13" s="106"/>
      <c r="D13" s="167">
        <f>SUM(B13:C13)</f>
        <v>0</v>
      </c>
      <c r="E13" s="175">
        <f>IF(D$19=0,0,D13/D$19)</f>
        <v>0</v>
      </c>
      <c r="F13" s="107"/>
      <c r="G13" s="106"/>
      <c r="H13" s="167">
        <f>SUM(F13:G13)</f>
        <v>0</v>
      </c>
      <c r="I13" s="175">
        <f>IF(H$19=0,0,H13/H$19)</f>
        <v>0</v>
      </c>
      <c r="J13" s="107"/>
      <c r="K13" s="106"/>
      <c r="L13" s="167">
        <f>SUM(J13:K13)</f>
        <v>0</v>
      </c>
      <c r="M13" s="171">
        <f>IF(L$19=0,0,L13/L$19)</f>
        <v>0</v>
      </c>
      <c r="O13" s="475" t="s">
        <v>334</v>
      </c>
      <c r="P13" s="475"/>
      <c r="Q13" s="475"/>
      <c r="R13" s="475"/>
      <c r="S13" s="475"/>
      <c r="T13" s="475"/>
      <c r="U13" s="475"/>
      <c r="V13" s="475"/>
    </row>
    <row r="14" spans="1:22" ht="24.9" customHeight="1" x14ac:dyDescent="0.25">
      <c r="A14" s="1" t="s">
        <v>1</v>
      </c>
      <c r="B14" s="106"/>
      <c r="C14" s="106"/>
      <c r="D14" s="167">
        <f t="shared" ref="D14:D18" si="0">SUM(B14:C14)</f>
        <v>0</v>
      </c>
      <c r="E14" s="175">
        <f t="shared" ref="E14:E18" si="1">IF(D$19=0,0,D14/D$19)</f>
        <v>0</v>
      </c>
      <c r="F14" s="107"/>
      <c r="G14" s="106"/>
      <c r="H14" s="167">
        <f t="shared" ref="H14:H18" si="2">SUM(F14:G14)</f>
        <v>0</v>
      </c>
      <c r="I14" s="175">
        <f t="shared" ref="I14:I18" si="3">IF(H$19=0,0,H14/H$19)</f>
        <v>0</v>
      </c>
      <c r="J14" s="107"/>
      <c r="K14" s="106"/>
      <c r="L14" s="167">
        <f t="shared" ref="L14:L18" si="4">SUM(J14:K14)</f>
        <v>0</v>
      </c>
      <c r="M14" s="171">
        <f t="shared" ref="M14:M18" si="5">IF(L$19=0,0,L14/L$19)</f>
        <v>0</v>
      </c>
      <c r="N14" s="61"/>
      <c r="O14" s="140" t="s">
        <v>335</v>
      </c>
      <c r="P14" s="137"/>
      <c r="Q14" s="137"/>
      <c r="R14" s="137"/>
      <c r="S14" s="137"/>
      <c r="T14" s="137"/>
      <c r="U14" s="137"/>
      <c r="V14" s="137"/>
    </row>
    <row r="15" spans="1:22" ht="24.9" customHeight="1" x14ac:dyDescent="0.25">
      <c r="A15" s="1" t="s">
        <v>2</v>
      </c>
      <c r="B15" s="106"/>
      <c r="C15" s="106"/>
      <c r="D15" s="167">
        <f t="shared" si="0"/>
        <v>0</v>
      </c>
      <c r="E15" s="175">
        <f t="shared" si="1"/>
        <v>0</v>
      </c>
      <c r="F15" s="107"/>
      <c r="G15" s="106"/>
      <c r="H15" s="167">
        <f t="shared" si="2"/>
        <v>0</v>
      </c>
      <c r="I15" s="175">
        <f t="shared" si="3"/>
        <v>0</v>
      </c>
      <c r="J15" s="107"/>
      <c r="K15" s="106"/>
      <c r="L15" s="167">
        <f t="shared" si="4"/>
        <v>0</v>
      </c>
      <c r="M15" s="171">
        <f t="shared" si="5"/>
        <v>0</v>
      </c>
      <c r="O15" s="140" t="s">
        <v>336</v>
      </c>
      <c r="P15" s="137"/>
      <c r="Q15" s="137"/>
      <c r="R15" s="137"/>
      <c r="S15" s="137"/>
      <c r="T15" s="137"/>
      <c r="U15" s="137"/>
      <c r="V15" s="137"/>
    </row>
    <row r="16" spans="1:22" ht="24.9" customHeight="1" x14ac:dyDescent="0.25">
      <c r="A16" s="1" t="s">
        <v>3</v>
      </c>
      <c r="B16" s="106"/>
      <c r="C16" s="106"/>
      <c r="D16" s="167">
        <f t="shared" si="0"/>
        <v>0</v>
      </c>
      <c r="E16" s="175">
        <f t="shared" si="1"/>
        <v>0</v>
      </c>
      <c r="F16" s="107"/>
      <c r="G16" s="106"/>
      <c r="H16" s="167">
        <f t="shared" si="2"/>
        <v>0</v>
      </c>
      <c r="I16" s="175">
        <f t="shared" si="3"/>
        <v>0</v>
      </c>
      <c r="J16" s="107"/>
      <c r="K16" s="106"/>
      <c r="L16" s="167">
        <f t="shared" si="4"/>
        <v>0</v>
      </c>
      <c r="M16" s="171">
        <f t="shared" si="5"/>
        <v>0</v>
      </c>
    </row>
    <row r="17" spans="1:22" ht="24.9" customHeight="1" x14ac:dyDescent="0.25">
      <c r="A17" s="1" t="s">
        <v>4</v>
      </c>
      <c r="B17" s="106"/>
      <c r="C17" s="106"/>
      <c r="D17" s="167">
        <f t="shared" si="0"/>
        <v>0</v>
      </c>
      <c r="E17" s="175">
        <f t="shared" si="1"/>
        <v>0</v>
      </c>
      <c r="F17" s="107"/>
      <c r="G17" s="106"/>
      <c r="H17" s="167">
        <f t="shared" si="2"/>
        <v>0</v>
      </c>
      <c r="I17" s="175">
        <f t="shared" si="3"/>
        <v>0</v>
      </c>
      <c r="J17" s="107"/>
      <c r="K17" s="106"/>
      <c r="L17" s="167">
        <f t="shared" si="4"/>
        <v>0</v>
      </c>
      <c r="M17" s="171">
        <f t="shared" si="5"/>
        <v>0</v>
      </c>
      <c r="O17" s="476"/>
      <c r="P17" s="476"/>
      <c r="Q17" s="476"/>
      <c r="R17" s="476"/>
      <c r="S17" s="476"/>
      <c r="T17" s="476"/>
      <c r="U17" s="476"/>
      <c r="V17" s="476"/>
    </row>
    <row r="18" spans="1:22" ht="24.9" customHeight="1" thickBot="1" x14ac:dyDescent="0.3">
      <c r="A18" s="1" t="s">
        <v>5</v>
      </c>
      <c r="B18" s="108"/>
      <c r="C18" s="108"/>
      <c r="D18" s="168">
        <f t="shared" si="0"/>
        <v>0</v>
      </c>
      <c r="E18" s="176">
        <f t="shared" si="1"/>
        <v>0</v>
      </c>
      <c r="F18" s="109"/>
      <c r="G18" s="108"/>
      <c r="H18" s="168">
        <f t="shared" si="2"/>
        <v>0</v>
      </c>
      <c r="I18" s="176">
        <f t="shared" si="3"/>
        <v>0</v>
      </c>
      <c r="J18" s="109"/>
      <c r="K18" s="108"/>
      <c r="L18" s="168">
        <f t="shared" si="4"/>
        <v>0</v>
      </c>
      <c r="M18" s="172">
        <f t="shared" si="5"/>
        <v>0</v>
      </c>
      <c r="O18" s="476"/>
      <c r="P18" s="476"/>
      <c r="Q18" s="476"/>
      <c r="R18" s="476"/>
      <c r="S18" s="476"/>
      <c r="T18" s="476"/>
      <c r="U18" s="476"/>
      <c r="V18" s="476"/>
    </row>
    <row r="19" spans="1:22" ht="24.9" customHeight="1" thickTop="1" x14ac:dyDescent="0.25">
      <c r="A19" s="11" t="s">
        <v>6</v>
      </c>
      <c r="B19" s="169">
        <f>SUM(B13:B18)</f>
        <v>0</v>
      </c>
      <c r="C19" s="169">
        <f t="shared" ref="C19:L19" si="6">SUM(C13:C18)</f>
        <v>0</v>
      </c>
      <c r="D19" s="169">
        <f t="shared" si="6"/>
        <v>0</v>
      </c>
      <c r="E19" s="177">
        <f>SUM(E13:E18)</f>
        <v>0</v>
      </c>
      <c r="F19" s="170">
        <f t="shared" si="6"/>
        <v>0</v>
      </c>
      <c r="G19" s="169">
        <f t="shared" si="6"/>
        <v>0</v>
      </c>
      <c r="H19" s="169">
        <f t="shared" si="6"/>
        <v>0</v>
      </c>
      <c r="I19" s="177">
        <f>SUM(I13:I18)</f>
        <v>0</v>
      </c>
      <c r="J19" s="170">
        <f t="shared" si="6"/>
        <v>0</v>
      </c>
      <c r="K19" s="169">
        <f t="shared" si="6"/>
        <v>0</v>
      </c>
      <c r="L19" s="169">
        <f t="shared" si="6"/>
        <v>0</v>
      </c>
      <c r="M19" s="173">
        <f>SUM(M13:M18)</f>
        <v>0</v>
      </c>
    </row>
    <row r="20" spans="1:22" ht="24.9" customHeight="1" x14ac:dyDescent="0.25">
      <c r="B20" s="178"/>
      <c r="C20" s="30"/>
      <c r="D20" s="30"/>
      <c r="E20" s="30"/>
      <c r="F20" s="30"/>
      <c r="G20" s="30"/>
      <c r="H20" s="30"/>
      <c r="I20" s="30"/>
      <c r="J20" s="30"/>
      <c r="K20" s="30"/>
      <c r="L20" s="30"/>
      <c r="M20" s="30"/>
    </row>
    <row r="26" spans="1:22" ht="20.100000000000001" customHeight="1" x14ac:dyDescent="0.25"/>
    <row r="27" spans="1:22" ht="20.100000000000001" customHeight="1" x14ac:dyDescent="0.25"/>
    <row r="28" spans="1:22" ht="20.100000000000001" customHeight="1" x14ac:dyDescent="0.25"/>
    <row r="29" spans="1:22" ht="20.100000000000001" customHeight="1" x14ac:dyDescent="0.25"/>
    <row r="30" spans="1:22" ht="20.100000000000001" customHeight="1" x14ac:dyDescent="0.25"/>
    <row r="31" spans="1:22" ht="20.100000000000001" customHeight="1" x14ac:dyDescent="0.25"/>
    <row r="32" spans="1:2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sheetData>
  <sheetProtection sheet="1" objects="1" scenarios="1"/>
  <mergeCells count="2">
    <mergeCell ref="O13:V13"/>
    <mergeCell ref="O17:V18"/>
  </mergeCells>
  <conditionalFormatting sqref="A3">
    <cfRule type="cellIs" dxfId="266" priority="7" operator="equal">
      <formula>"LME-MCO Not Entered On Set-Up Worksheet"</formula>
    </cfRule>
  </conditionalFormatting>
  <conditionalFormatting sqref="A2">
    <cfRule type="cellIs" dxfId="265" priority="4" operator="equal">
      <formula>"SFY And/Or Report Period Not Entered On Set-Up Worksheet"</formula>
    </cfRule>
  </conditionalFormatting>
  <printOptions horizontalCentered="1"/>
  <pageMargins left="0.3" right="0.3" top="0.5" bottom="0.5" header="0.3" footer="0.3"/>
  <pageSetup scale="69" orientation="landscape" r:id="rId1"/>
  <headerFooter>
    <oddFooter>&amp;LNC DHHS DMH/DD/SAS-CPM-QMT&amp;CPage &amp;P of &amp;N&amp;R&amp;F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 id="{F2236DAF-E742-4A15-902E-3179779DF0AE}">
            <xm:f>AND('Set-Up Worksheet'!$B$8="Year-End Report",OR(J13&gt;SUM(B13,F13),J13&lt;MAX(B13,F13)))</xm:f>
            <x14:dxf>
              <fill>
                <patternFill>
                  <bgColor theme="8" tint="0.59996337778862885"/>
                </patternFill>
              </fill>
            </x14:dxf>
          </x14:cfRule>
          <xm:sqref>J13:J18</xm:sqref>
        </x14:conditionalFormatting>
        <x14:conditionalFormatting xmlns:xm="http://schemas.microsoft.com/office/excel/2006/main">
          <x14:cfRule type="expression" priority="2" id="{6C221641-CB56-4F7B-9E42-8F3C33150B20}">
            <xm:f>AND('Set-Up Worksheet'!$B$8="Year-End Report",OR(K13&gt;SUM(C13,G13),K13&lt;MAX(C13,G13)))</xm:f>
            <x14:dxf>
              <fill>
                <patternFill>
                  <bgColor theme="8" tint="0.59996337778862885"/>
                </patternFill>
              </fill>
            </x14:dxf>
          </x14:cfRule>
          <xm:sqref>K13:K18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7"/>
  <sheetViews>
    <sheetView showGridLines="0" workbookViewId="0">
      <pane ySplit="11" topLeftCell="A12" activePane="bottomLeft" state="frozen"/>
      <selection activeCell="A6" sqref="A6"/>
      <selection pane="bottomLeft" activeCell="A2" sqref="A2"/>
    </sheetView>
  </sheetViews>
  <sheetFormatPr defaultColWidth="9.109375" defaultRowHeight="13.2" x14ac:dyDescent="0.25"/>
  <cols>
    <col min="1" max="1" width="23" style="1" customWidth="1"/>
    <col min="2" max="7" width="18.6640625" style="1" customWidth="1"/>
    <col min="8" max="16384" width="9.109375" style="1"/>
  </cols>
  <sheetData>
    <row r="1" spans="1:17" ht="20.100000000000001" customHeight="1" x14ac:dyDescent="0.25">
      <c r="A1" s="224" t="s">
        <v>269</v>
      </c>
      <c r="B1" s="224"/>
      <c r="C1" s="224"/>
      <c r="D1" s="224"/>
      <c r="E1" s="224"/>
      <c r="F1" s="224"/>
      <c r="G1" s="224"/>
    </row>
    <row r="2" spans="1:17"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row>
    <row r="3" spans="1:17" ht="20.100000000000001" customHeight="1" x14ac:dyDescent="0.25">
      <c r="A3" s="38" t="str">
        <f>IF('Set-Up Worksheet'!B4="","LME-MCO Not Entered On Set-Up Worksheet",'Set-Up Worksheet'!B4)</f>
        <v>LME-MCO Not Entered On Set-Up Worksheet</v>
      </c>
      <c r="B3" s="30"/>
      <c r="C3" s="30"/>
      <c r="D3" s="30"/>
      <c r="E3" s="30"/>
      <c r="F3" s="30"/>
      <c r="G3" s="30"/>
    </row>
    <row r="5" spans="1:17" ht="31.2" x14ac:dyDescent="0.25">
      <c r="A5" s="431" t="s">
        <v>527</v>
      </c>
      <c r="B5" s="432"/>
      <c r="C5" s="432"/>
      <c r="D5" s="432"/>
      <c r="E5" s="432"/>
      <c r="F5" s="432"/>
      <c r="G5" s="432"/>
    </row>
    <row r="7" spans="1:17" ht="20.100000000000001" customHeight="1" x14ac:dyDescent="0.25">
      <c r="A7" s="64" t="s">
        <v>553</v>
      </c>
      <c r="B7" s="30"/>
      <c r="C7" s="30"/>
      <c r="D7" s="30"/>
      <c r="E7" s="30"/>
      <c r="F7" s="30"/>
      <c r="G7" s="30"/>
    </row>
    <row r="9" spans="1:17" ht="20.100000000000001" customHeight="1" x14ac:dyDescent="0.25">
      <c r="A9" s="68"/>
      <c r="B9" s="5" t="s">
        <v>87</v>
      </c>
      <c r="C9" s="6"/>
      <c r="D9" s="88" t="s">
        <v>88</v>
      </c>
      <c r="E9" s="93"/>
      <c r="F9" s="91" t="s">
        <v>514</v>
      </c>
      <c r="G9" s="5"/>
    </row>
    <row r="10" spans="1:17" ht="20.100000000000001" customHeight="1" x14ac:dyDescent="0.25">
      <c r="A10" s="11"/>
      <c r="B10" s="58" t="str">
        <f>"July 1, "&amp;'Set-Up Worksheet'!$B$6-1&amp;" through December 31, "&amp;'Set-Up Worksheet'!$B$6-1</f>
        <v>July 1, 2016 through December 31, 2016</v>
      </c>
      <c r="C10" s="60"/>
      <c r="D10" s="58" t="str">
        <f>"January 1, "&amp;'Set-Up Worksheet'!$B$6&amp;" through June 30, "&amp;'Set-Up Worksheet'!$B$6</f>
        <v>January 1, 2017 through June 30, 2017</v>
      </c>
      <c r="E10" s="60"/>
      <c r="F10" s="58" t="str">
        <f>"July 1, "&amp;'Set-Up Worksheet'!$B$6-1&amp;" through June 30, "&amp;'Set-Up Worksheet'!$B$6</f>
        <v>July 1, 2016 through June 30, 2017</v>
      </c>
      <c r="G10" s="7"/>
    </row>
    <row r="11" spans="1:17" ht="40.200000000000003" thickBot="1" x14ac:dyDescent="0.3">
      <c r="A11" s="112" t="s">
        <v>547</v>
      </c>
      <c r="B11" s="113" t="s">
        <v>512</v>
      </c>
      <c r="C11" s="114" t="s">
        <v>513</v>
      </c>
      <c r="D11" s="113" t="s">
        <v>512</v>
      </c>
      <c r="E11" s="114" t="s">
        <v>513</v>
      </c>
      <c r="F11" s="113" t="s">
        <v>512</v>
      </c>
      <c r="G11" s="114" t="s">
        <v>513</v>
      </c>
      <c r="J11" s="141" t="s">
        <v>113</v>
      </c>
      <c r="K11" s="138"/>
      <c r="L11" s="138"/>
      <c r="M11" s="138"/>
      <c r="N11" s="138"/>
      <c r="O11" s="138"/>
      <c r="P11" s="138"/>
      <c r="Q11" s="138"/>
    </row>
    <row r="12" spans="1:17" ht="20.100000000000001" customHeight="1" x14ac:dyDescent="0.25">
      <c r="A12" s="130" t="s">
        <v>90</v>
      </c>
      <c r="B12" s="128"/>
      <c r="C12" s="128"/>
      <c r="D12" s="128"/>
      <c r="E12" s="128"/>
      <c r="F12" s="128"/>
      <c r="G12" s="129"/>
      <c r="J12" s="142"/>
      <c r="K12" s="30"/>
      <c r="L12" s="30"/>
      <c r="M12" s="30"/>
      <c r="N12" s="30"/>
      <c r="O12" s="30"/>
      <c r="P12" s="30"/>
      <c r="Q12" s="30"/>
    </row>
    <row r="13" spans="1:17" ht="30" customHeight="1" x14ac:dyDescent="0.25">
      <c r="A13" s="115" t="s">
        <v>508</v>
      </c>
      <c r="B13" s="106"/>
      <c r="C13" s="131"/>
      <c r="D13" s="107"/>
      <c r="E13" s="131"/>
      <c r="F13" s="107"/>
      <c r="G13" s="132"/>
      <c r="J13" s="473" t="s">
        <v>515</v>
      </c>
      <c r="K13" s="473"/>
      <c r="L13" s="473"/>
      <c r="M13" s="473"/>
      <c r="N13" s="473"/>
      <c r="O13" s="473"/>
      <c r="P13" s="473"/>
      <c r="Q13" s="473"/>
    </row>
    <row r="14" spans="1:17" ht="30" customHeight="1" x14ac:dyDescent="0.25">
      <c r="A14" s="115" t="s">
        <v>509</v>
      </c>
      <c r="B14" s="106"/>
      <c r="C14" s="131"/>
      <c r="D14" s="107"/>
      <c r="E14" s="131"/>
      <c r="F14" s="107"/>
      <c r="G14" s="132"/>
      <c r="I14" s="61"/>
      <c r="J14" s="140" t="s">
        <v>516</v>
      </c>
      <c r="K14" s="137"/>
      <c r="L14" s="137"/>
      <c r="M14" s="137"/>
      <c r="N14" s="137"/>
      <c r="O14" s="137"/>
      <c r="P14" s="137"/>
      <c r="Q14" s="137"/>
    </row>
    <row r="15" spans="1:17" ht="30" customHeight="1" x14ac:dyDescent="0.25">
      <c r="A15" s="115" t="s">
        <v>510</v>
      </c>
      <c r="B15" s="106"/>
      <c r="C15" s="131"/>
      <c r="D15" s="107"/>
      <c r="E15" s="131"/>
      <c r="F15" s="107"/>
      <c r="G15" s="132"/>
      <c r="J15" s="140" t="s">
        <v>517</v>
      </c>
      <c r="K15" s="137"/>
      <c r="L15" s="137"/>
      <c r="M15" s="137"/>
      <c r="N15" s="137"/>
      <c r="O15" s="137"/>
      <c r="P15" s="137"/>
      <c r="Q15" s="137"/>
    </row>
    <row r="16" spans="1:17" ht="30" customHeight="1" x14ac:dyDescent="0.25">
      <c r="A16" s="115" t="s">
        <v>511</v>
      </c>
      <c r="B16" s="106"/>
      <c r="C16" s="131"/>
      <c r="D16" s="107"/>
      <c r="E16" s="131"/>
      <c r="F16" s="107"/>
      <c r="G16" s="132"/>
    </row>
    <row r="17" spans="1:7" ht="30" customHeight="1" thickBot="1" x14ac:dyDescent="0.3">
      <c r="A17" s="118" t="s">
        <v>89</v>
      </c>
      <c r="B17" s="124">
        <f t="shared" ref="B17:G17" si="0">SUM(B13:B16)</f>
        <v>0</v>
      </c>
      <c r="C17" s="125">
        <f t="shared" si="0"/>
        <v>0</v>
      </c>
      <c r="D17" s="126">
        <f t="shared" si="0"/>
        <v>0</v>
      </c>
      <c r="E17" s="125">
        <f t="shared" si="0"/>
        <v>0</v>
      </c>
      <c r="F17" s="126">
        <f t="shared" si="0"/>
        <v>0</v>
      </c>
      <c r="G17" s="127">
        <f t="shared" si="0"/>
        <v>0</v>
      </c>
    </row>
    <row r="19" spans="1:7" ht="24.9" customHeight="1" x14ac:dyDescent="0.25">
      <c r="A19" s="448" t="s">
        <v>550</v>
      </c>
    </row>
    <row r="20" spans="1:7" ht="24.9" customHeight="1" x14ac:dyDescent="0.25">
      <c r="A20" s="460" t="s">
        <v>543</v>
      </c>
      <c r="B20" s="167">
        <f>'Section I-E'!B23</f>
        <v>0</v>
      </c>
      <c r="C20" s="459">
        <f>'Section I-E'!C23</f>
        <v>0</v>
      </c>
      <c r="D20" s="458">
        <f>'Section I-E'!D23</f>
        <v>0</v>
      </c>
      <c r="E20" s="459">
        <f>'Section I-E'!E23</f>
        <v>0</v>
      </c>
      <c r="F20" s="458">
        <f>'Section I-E'!F23</f>
        <v>0</v>
      </c>
      <c r="G20" s="167">
        <f>'Section I-E'!G23</f>
        <v>0</v>
      </c>
    </row>
    <row r="21" spans="1:7" ht="24.9" customHeight="1" x14ac:dyDescent="0.25">
      <c r="A21" s="460" t="s">
        <v>544</v>
      </c>
      <c r="B21" s="167">
        <f>'Section I-E'!B33</f>
        <v>0</v>
      </c>
      <c r="C21" s="459">
        <f>'Section I-E'!C33</f>
        <v>0</v>
      </c>
      <c r="D21" s="458">
        <f>'Section I-E'!D33</f>
        <v>0</v>
      </c>
      <c r="E21" s="459">
        <f>'Section I-E'!E33</f>
        <v>0</v>
      </c>
      <c r="F21" s="458">
        <f>'Section I-E'!F33</f>
        <v>0</v>
      </c>
      <c r="G21" s="167">
        <f>'Section I-E'!G33</f>
        <v>0</v>
      </c>
    </row>
    <row r="22" spans="1:7" ht="24.9" customHeight="1" x14ac:dyDescent="0.25">
      <c r="A22" s="460" t="s">
        <v>545</v>
      </c>
      <c r="B22" s="167">
        <f>'Section I-E'!B38</f>
        <v>0</v>
      </c>
      <c r="C22" s="459">
        <f>'Section I-E'!C38</f>
        <v>0</v>
      </c>
      <c r="D22" s="458">
        <f>'Section I-E'!D38</f>
        <v>0</v>
      </c>
      <c r="E22" s="459">
        <f>'Section I-E'!E38</f>
        <v>0</v>
      </c>
      <c r="F22" s="458">
        <f>'Section I-E'!F38</f>
        <v>0</v>
      </c>
      <c r="G22" s="167">
        <f>'Section I-E'!G38</f>
        <v>0</v>
      </c>
    </row>
    <row r="23" spans="1:7" ht="24.9" customHeight="1" x14ac:dyDescent="0.25">
      <c r="A23" s="460" t="s">
        <v>546</v>
      </c>
      <c r="B23" s="167">
        <f>'Section I-E'!B43</f>
        <v>0</v>
      </c>
      <c r="C23" s="459">
        <f>'Section I-E'!C43</f>
        <v>0</v>
      </c>
      <c r="D23" s="458">
        <f>'Section I-E'!D43</f>
        <v>0</v>
      </c>
      <c r="E23" s="459">
        <f>'Section I-E'!E43</f>
        <v>0</v>
      </c>
      <c r="F23" s="458">
        <f>'Section I-E'!F43</f>
        <v>0</v>
      </c>
      <c r="G23" s="167">
        <f>'Section I-E'!G43</f>
        <v>0</v>
      </c>
    </row>
    <row r="25" spans="1:7" ht="24.9" customHeight="1" x14ac:dyDescent="0.25">
      <c r="A25" s="448" t="s">
        <v>551</v>
      </c>
    </row>
    <row r="26" spans="1:7" ht="26.4" x14ac:dyDescent="0.25">
      <c r="A26" s="461" t="s">
        <v>552</v>
      </c>
      <c r="B26" s="456">
        <f>SUM(B17:C17)</f>
        <v>0</v>
      </c>
      <c r="C26" s="174"/>
      <c r="D26" s="456">
        <f>SUM(D17:E17)</f>
        <v>0</v>
      </c>
      <c r="E26" s="174"/>
      <c r="F26" s="456">
        <f>SUM(F17:G17)</f>
        <v>0</v>
      </c>
      <c r="G26" s="457"/>
    </row>
    <row r="27" spans="1:7" ht="24.9" customHeight="1" x14ac:dyDescent="0.25">
      <c r="A27" s="460" t="s">
        <v>548</v>
      </c>
      <c r="B27" s="456">
        <f>'Section I-F'!D19</f>
        <v>0</v>
      </c>
      <c r="C27" s="174"/>
      <c r="D27" s="456">
        <f>'Section I-F'!H19</f>
        <v>0</v>
      </c>
      <c r="E27" s="174"/>
      <c r="F27" s="456">
        <f>'Section I-F'!L19</f>
        <v>0</v>
      </c>
      <c r="G27" s="457"/>
    </row>
  </sheetData>
  <sheetProtection sheet="1" objects="1" scenarios="1"/>
  <mergeCells count="1">
    <mergeCell ref="J13:Q13"/>
  </mergeCells>
  <conditionalFormatting sqref="A3">
    <cfRule type="cellIs" dxfId="262" priority="13" operator="equal">
      <formula>"LME-MCO Not Entered On Set-Up Worksheet"</formula>
    </cfRule>
  </conditionalFormatting>
  <conditionalFormatting sqref="A2">
    <cfRule type="cellIs" dxfId="261" priority="12" operator="equal">
      <formula>"SFY And/Or Report Period Not Entered On Set-Up Worksheet"</formula>
    </cfRule>
  </conditionalFormatting>
  <conditionalFormatting sqref="B26:C27">
    <cfRule type="expression" dxfId="260" priority="7">
      <formula>$B$26&lt;&gt;$B$27</formula>
    </cfRule>
  </conditionalFormatting>
  <conditionalFormatting sqref="D26:E27">
    <cfRule type="expression" dxfId="259" priority="6">
      <formula>$D$26&lt;&gt;$D$27</formula>
    </cfRule>
  </conditionalFormatting>
  <conditionalFormatting sqref="F26:G27">
    <cfRule type="expression" dxfId="258" priority="5">
      <formula>$F$26&lt;&gt;$F$27</formula>
    </cfRule>
  </conditionalFormatting>
  <conditionalFormatting sqref="B20:G23">
    <cfRule type="expression" dxfId="257" priority="3">
      <formula>B20&lt;&gt;B$17</formula>
    </cfRule>
  </conditionalFormatting>
  <printOptions horizontalCentered="1"/>
  <pageMargins left="0.3" right="0.3" top="0.5" bottom="0.5" header="0.3" footer="0.3"/>
  <pageSetup scale="66" fitToHeight="0" orientation="landscape" r:id="rId1"/>
  <headerFooter>
    <oddFooter>&amp;LNC DHHS DMH/DD/SAS-CPM-QMT&amp;CPage &amp;P of &amp;N&amp;R&amp;F</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3" id="{630E9BA3-A700-4509-8FF2-7B8CA727075D}">
            <xm:f>AND('Set-Up Worksheet'!$B$8="Year-End Report",OR(F13&gt;SUM(B13,D13),F13&lt;MAX(B13,D13)))</xm:f>
            <x14:dxf>
              <fill>
                <patternFill>
                  <bgColor theme="8" tint="0.59996337778862885"/>
                </patternFill>
              </fill>
            </x14:dxf>
          </x14:cfRule>
          <xm:sqref>F13:G16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showGridLines="0" workbookViewId="0">
      <pane ySplit="8" topLeftCell="A9" activePane="bottomLeft" state="frozen"/>
      <selection activeCell="D2" sqref="D2"/>
      <selection pane="bottomLeft" activeCell="L16" sqref="L16"/>
    </sheetView>
  </sheetViews>
  <sheetFormatPr defaultColWidth="9.109375" defaultRowHeight="13.2" x14ac:dyDescent="0.25"/>
  <cols>
    <col min="1" max="2" width="70.6640625" style="1" customWidth="1"/>
    <col min="3" max="3" width="2.6640625" style="1" customWidth="1"/>
    <col min="4" max="6" width="10.6640625" style="1" customWidth="1"/>
    <col min="7" max="8" width="9.109375" style="1"/>
    <col min="9" max="9" width="9.109375" style="1" customWidth="1"/>
    <col min="10" max="16384" width="9.109375" style="1"/>
  </cols>
  <sheetData>
    <row r="1" spans="1:13" ht="20.100000000000001" customHeight="1" x14ac:dyDescent="0.25">
      <c r="A1" s="224" t="s">
        <v>269</v>
      </c>
      <c r="B1" s="224"/>
      <c r="C1" s="224"/>
      <c r="D1" s="224"/>
      <c r="E1" s="224"/>
      <c r="F1" s="224"/>
      <c r="G1" s="226"/>
      <c r="H1" s="226"/>
      <c r="I1" s="226"/>
      <c r="J1" s="226"/>
      <c r="K1" s="226"/>
      <c r="L1" s="226"/>
      <c r="M1" s="226"/>
    </row>
    <row r="2" spans="1:13"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row>
    <row r="3" spans="1:13" ht="20.100000000000001" customHeight="1" x14ac:dyDescent="0.25">
      <c r="A3" s="38" t="str">
        <f>IF('Set-Up Worksheet'!B4="","LME-MCO Not Entered On Set-Up Worksheet",'Set-Up Worksheet'!B4)</f>
        <v>LME-MCO Not Entered On Set-Up Worksheet</v>
      </c>
      <c r="B3" s="30"/>
      <c r="C3" s="30"/>
      <c r="D3" s="30"/>
      <c r="E3" s="30"/>
      <c r="F3" s="30"/>
    </row>
    <row r="5" spans="1:13" ht="20.100000000000001" customHeight="1" x14ac:dyDescent="0.25">
      <c r="A5" s="64" t="s">
        <v>424</v>
      </c>
    </row>
    <row r="7" spans="1:13" ht="79.5" customHeight="1" x14ac:dyDescent="0.25">
      <c r="A7" s="478" t="s">
        <v>388</v>
      </c>
      <c r="B7" s="478"/>
      <c r="D7" s="72" t="s">
        <v>345</v>
      </c>
      <c r="E7" s="72" t="s">
        <v>346</v>
      </c>
      <c r="F7" s="72" t="s">
        <v>13</v>
      </c>
    </row>
    <row r="8" spans="1:13" ht="18" customHeight="1" x14ac:dyDescent="0.25">
      <c r="A8" s="184" t="s">
        <v>117</v>
      </c>
      <c r="B8" s="185" t="s">
        <v>272</v>
      </c>
      <c r="D8" s="89">
        <f>COUNTIF(D9:D74,"=P")</f>
        <v>0</v>
      </c>
      <c r="E8" s="89">
        <f>COUNTIF(E9:E74,"=P")</f>
        <v>0</v>
      </c>
      <c r="F8" s="89">
        <f>COUNTIF(F9:F74,"=P")</f>
        <v>0</v>
      </c>
    </row>
    <row r="9" spans="1:13" ht="15.9" customHeight="1" x14ac:dyDescent="0.25">
      <c r="A9" s="471" t="s">
        <v>528</v>
      </c>
      <c r="B9" s="165" t="s">
        <v>347</v>
      </c>
      <c r="D9" s="181"/>
      <c r="E9" s="181"/>
      <c r="F9" s="163" t="str">
        <f>IF(OR(D9="P",E9="P"),"P","")</f>
        <v/>
      </c>
    </row>
    <row r="10" spans="1:13" ht="15.9" customHeight="1" x14ac:dyDescent="0.25">
      <c r="A10" s="471"/>
      <c r="B10" s="164" t="s">
        <v>348</v>
      </c>
      <c r="D10" s="181"/>
      <c r="E10" s="181"/>
      <c r="F10" s="163" t="str">
        <f t="shared" ref="F10:F13" si="0">IF(OR(D10="P",E10="P"),"P","")</f>
        <v/>
      </c>
    </row>
    <row r="11" spans="1:13" ht="15.9" customHeight="1" x14ac:dyDescent="0.25">
      <c r="A11" s="471"/>
      <c r="B11" s="164" t="s">
        <v>349</v>
      </c>
      <c r="D11" s="181"/>
      <c r="E11" s="181"/>
      <c r="F11" s="163" t="str">
        <f t="shared" si="0"/>
        <v/>
      </c>
    </row>
    <row r="12" spans="1:13" ht="15.9" customHeight="1" x14ac:dyDescent="0.25">
      <c r="A12" s="471"/>
      <c r="B12" s="164" t="s">
        <v>350</v>
      </c>
      <c r="D12" s="181"/>
      <c r="E12" s="181"/>
      <c r="F12" s="163" t="str">
        <f t="shared" si="0"/>
        <v/>
      </c>
    </row>
    <row r="13" spans="1:13" ht="15.9" customHeight="1" x14ac:dyDescent="0.25">
      <c r="A13" s="471"/>
      <c r="B13" s="182" t="s">
        <v>116</v>
      </c>
      <c r="D13" s="181"/>
      <c r="E13" s="181"/>
      <c r="F13" s="163" t="str">
        <f t="shared" si="0"/>
        <v/>
      </c>
    </row>
    <row r="14" spans="1:13" ht="26.1" customHeight="1" x14ac:dyDescent="0.25">
      <c r="A14" s="471"/>
      <c r="B14" s="329"/>
      <c r="D14" s="339"/>
      <c r="E14" s="178"/>
      <c r="F14" s="338"/>
    </row>
    <row r="15" spans="1:13" ht="15.9" customHeight="1" x14ac:dyDescent="0.25">
      <c r="A15" s="471"/>
      <c r="B15" s="329" t="s">
        <v>351</v>
      </c>
      <c r="D15" s="331"/>
      <c r="E15" s="331"/>
      <c r="F15" s="330">
        <f>SUM(D15:E15)</f>
        <v>0</v>
      </c>
    </row>
    <row r="16" spans="1:13" ht="15.9" customHeight="1" x14ac:dyDescent="0.25">
      <c r="A16" s="336"/>
      <c r="B16" s="329" t="s">
        <v>376</v>
      </c>
      <c r="C16" s="47"/>
      <c r="D16" s="337">
        <f>IF(D$79=0,0,D15/D$79)</f>
        <v>0</v>
      </c>
      <c r="E16" s="337">
        <f>IF(E$79=0,0,E15/E$79)</f>
        <v>0</v>
      </c>
      <c r="F16" s="337">
        <f>IF(F$79=0,0,F15/F$79)</f>
        <v>0</v>
      </c>
    </row>
    <row r="17" spans="1:6" ht="6" customHeight="1" x14ac:dyDescent="0.25">
      <c r="B17" s="180"/>
    </row>
    <row r="18" spans="1:6" ht="6" customHeight="1" x14ac:dyDescent="0.25">
      <c r="A18" s="334"/>
      <c r="B18" s="335"/>
      <c r="C18" s="334"/>
      <c r="D18" s="334"/>
      <c r="E18" s="334"/>
      <c r="F18" s="334"/>
    </row>
    <row r="19" spans="1:6" ht="12" customHeight="1" x14ac:dyDescent="0.25">
      <c r="B19" s="180"/>
    </row>
    <row r="20" spans="1:6" ht="15.9" customHeight="1" x14ac:dyDescent="0.25">
      <c r="A20" s="477" t="s">
        <v>467</v>
      </c>
      <c r="B20" s="183" t="s">
        <v>343</v>
      </c>
      <c r="D20" s="181"/>
      <c r="E20" s="181"/>
      <c r="F20" s="163" t="str">
        <f t="shared" ref="F20:F27" si="1">IF(OR(D20="P",E20="P"),"P","")</f>
        <v/>
      </c>
    </row>
    <row r="21" spans="1:6" ht="15.9" customHeight="1" x14ac:dyDescent="0.25">
      <c r="A21" s="477"/>
      <c r="B21" s="164" t="s">
        <v>352</v>
      </c>
      <c r="D21" s="181"/>
      <c r="E21" s="181"/>
      <c r="F21" s="163" t="str">
        <f t="shared" si="1"/>
        <v/>
      </c>
    </row>
    <row r="22" spans="1:6" ht="15.9" customHeight="1" x14ac:dyDescent="0.25">
      <c r="A22" s="477"/>
      <c r="B22" s="164" t="s">
        <v>353</v>
      </c>
      <c r="D22" s="181"/>
      <c r="E22" s="181"/>
      <c r="F22" s="163" t="str">
        <f t="shared" si="1"/>
        <v/>
      </c>
    </row>
    <row r="23" spans="1:6" ht="15.9" customHeight="1" x14ac:dyDescent="0.25">
      <c r="A23" s="477"/>
      <c r="B23" s="165" t="s">
        <v>354</v>
      </c>
      <c r="D23" s="181"/>
      <c r="E23" s="181"/>
      <c r="F23" s="163" t="str">
        <f t="shared" si="1"/>
        <v/>
      </c>
    </row>
    <row r="24" spans="1:6" ht="15.9" customHeight="1" x14ac:dyDescent="0.25">
      <c r="A24" s="477"/>
      <c r="B24" s="164" t="s">
        <v>355</v>
      </c>
      <c r="D24" s="181"/>
      <c r="E24" s="181"/>
      <c r="F24" s="163" t="str">
        <f t="shared" si="1"/>
        <v/>
      </c>
    </row>
    <row r="25" spans="1:6" ht="15.9" customHeight="1" x14ac:dyDescent="0.25">
      <c r="A25" s="477"/>
      <c r="B25" s="164" t="s">
        <v>391</v>
      </c>
      <c r="D25" s="181"/>
      <c r="E25" s="181"/>
      <c r="F25" s="163" t="str">
        <f t="shared" si="1"/>
        <v/>
      </c>
    </row>
    <row r="26" spans="1:6" ht="15.9" customHeight="1" x14ac:dyDescent="0.25">
      <c r="A26" s="477"/>
      <c r="B26" s="164" t="s">
        <v>356</v>
      </c>
      <c r="D26" s="181"/>
      <c r="E26" s="181"/>
      <c r="F26" s="163" t="str">
        <f t="shared" si="1"/>
        <v/>
      </c>
    </row>
    <row r="27" spans="1:6" ht="15.9" customHeight="1" x14ac:dyDescent="0.25">
      <c r="A27" s="477"/>
      <c r="B27" s="182" t="s">
        <v>116</v>
      </c>
      <c r="D27" s="181"/>
      <c r="E27" s="181"/>
      <c r="F27" s="163" t="str">
        <f t="shared" si="1"/>
        <v/>
      </c>
    </row>
    <row r="28" spans="1:6" ht="26.1" customHeight="1" x14ac:dyDescent="0.25">
      <c r="B28" s="180"/>
      <c r="D28" s="339"/>
      <c r="E28" s="339"/>
      <c r="F28" s="340"/>
    </row>
    <row r="29" spans="1:6" ht="15.9" customHeight="1" x14ac:dyDescent="0.25">
      <c r="B29" s="329" t="s">
        <v>357</v>
      </c>
      <c r="D29" s="331"/>
      <c r="E29" s="331"/>
      <c r="F29" s="330">
        <f>SUM(D29:E29)</f>
        <v>0</v>
      </c>
    </row>
    <row r="30" spans="1:6" ht="15.9" customHeight="1" x14ac:dyDescent="0.25">
      <c r="B30" s="329" t="s">
        <v>376</v>
      </c>
      <c r="D30" s="332">
        <f>IF(D$79=0,0,D29/D$79)</f>
        <v>0</v>
      </c>
      <c r="E30" s="332">
        <f>IF(E$79=0,0,E29/E$79)</f>
        <v>0</v>
      </c>
      <c r="F30" s="332">
        <f>IF(F$79=0,0,F29/F$79)</f>
        <v>0</v>
      </c>
    </row>
    <row r="31" spans="1:6" ht="6" customHeight="1" x14ac:dyDescent="0.25">
      <c r="B31" s="180"/>
    </row>
    <row r="32" spans="1:6" ht="6" customHeight="1" x14ac:dyDescent="0.25">
      <c r="A32" s="334"/>
      <c r="B32" s="335"/>
      <c r="C32" s="334"/>
      <c r="D32" s="334"/>
      <c r="E32" s="334"/>
      <c r="F32" s="334"/>
    </row>
    <row r="33" spans="1:6" ht="12" customHeight="1" x14ac:dyDescent="0.25">
      <c r="B33" s="180"/>
    </row>
    <row r="34" spans="1:6" ht="15.9" customHeight="1" x14ac:dyDescent="0.25">
      <c r="A34" s="477" t="s">
        <v>530</v>
      </c>
      <c r="B34" s="164" t="s">
        <v>358</v>
      </c>
      <c r="D34" s="181"/>
      <c r="E34" s="181"/>
      <c r="F34" s="163" t="str">
        <f t="shared" ref="F34:F40" si="2">IF(OR(D34="P",E34="P"),"P","")</f>
        <v/>
      </c>
    </row>
    <row r="35" spans="1:6" ht="15.9" customHeight="1" x14ac:dyDescent="0.25">
      <c r="A35" s="477"/>
      <c r="B35" s="164" t="s">
        <v>359</v>
      </c>
      <c r="D35" s="181"/>
      <c r="E35" s="181"/>
      <c r="F35" s="163" t="str">
        <f t="shared" si="2"/>
        <v/>
      </c>
    </row>
    <row r="36" spans="1:6" ht="15.9" customHeight="1" x14ac:dyDescent="0.25">
      <c r="A36" s="477"/>
      <c r="B36" s="164" t="s">
        <v>360</v>
      </c>
      <c r="D36" s="181"/>
      <c r="E36" s="181"/>
      <c r="F36" s="163" t="str">
        <f t="shared" si="2"/>
        <v/>
      </c>
    </row>
    <row r="37" spans="1:6" ht="15.9" customHeight="1" x14ac:dyDescent="0.25">
      <c r="A37" s="477"/>
      <c r="B37" s="164" t="s">
        <v>361</v>
      </c>
      <c r="D37" s="181"/>
      <c r="E37" s="181"/>
      <c r="F37" s="163" t="str">
        <f t="shared" si="2"/>
        <v/>
      </c>
    </row>
    <row r="38" spans="1:6" ht="15.9" customHeight="1" x14ac:dyDescent="0.25">
      <c r="A38" s="477"/>
      <c r="B38" s="164" t="s">
        <v>362</v>
      </c>
      <c r="D38" s="181"/>
      <c r="E38" s="181"/>
      <c r="F38" s="163" t="str">
        <f t="shared" si="2"/>
        <v/>
      </c>
    </row>
    <row r="39" spans="1:6" ht="15.9" customHeight="1" x14ac:dyDescent="0.25">
      <c r="A39" s="477"/>
      <c r="B39" s="164" t="s">
        <v>363</v>
      </c>
      <c r="D39" s="181"/>
      <c r="E39" s="181"/>
      <c r="F39" s="163" t="str">
        <f t="shared" si="2"/>
        <v/>
      </c>
    </row>
    <row r="40" spans="1:6" ht="15.9" customHeight="1" x14ac:dyDescent="0.25">
      <c r="A40" s="477"/>
      <c r="B40" s="182" t="s">
        <v>116</v>
      </c>
      <c r="D40" s="181"/>
      <c r="E40" s="181"/>
      <c r="F40" s="163" t="str">
        <f t="shared" si="2"/>
        <v/>
      </c>
    </row>
    <row r="41" spans="1:6" ht="26.1" customHeight="1" x14ac:dyDescent="0.25">
      <c r="D41" s="339"/>
      <c r="E41" s="339"/>
      <c r="F41" s="340"/>
    </row>
    <row r="42" spans="1:6" ht="15.9" customHeight="1" x14ac:dyDescent="0.25">
      <c r="B42" s="329" t="s">
        <v>357</v>
      </c>
      <c r="D42" s="331"/>
      <c r="E42" s="331"/>
      <c r="F42" s="330">
        <f>SUM(D42:E42)</f>
        <v>0</v>
      </c>
    </row>
    <row r="43" spans="1:6" ht="15.9" customHeight="1" x14ac:dyDescent="0.25">
      <c r="B43" s="329" t="s">
        <v>376</v>
      </c>
      <c r="D43" s="332">
        <f>IF(D$79=0,0,D42/D$79)</f>
        <v>0</v>
      </c>
      <c r="E43" s="332">
        <f>IF(E$79=0,0,E42/E$79)</f>
        <v>0</v>
      </c>
      <c r="F43" s="332">
        <f>IF(F$79=0,0,F42/F$79)</f>
        <v>0</v>
      </c>
    </row>
    <row r="44" spans="1:6" ht="6" customHeight="1" x14ac:dyDescent="0.25">
      <c r="B44" s="180"/>
    </row>
    <row r="45" spans="1:6" ht="6" customHeight="1" x14ac:dyDescent="0.25">
      <c r="A45" s="334"/>
      <c r="B45" s="335"/>
      <c r="C45" s="334"/>
      <c r="D45" s="334"/>
      <c r="E45" s="334"/>
      <c r="F45" s="334"/>
    </row>
    <row r="46" spans="1:6" x14ac:dyDescent="0.25">
      <c r="B46" s="180"/>
    </row>
    <row r="47" spans="1:6" ht="15.9" customHeight="1" x14ac:dyDescent="0.25">
      <c r="A47" s="477" t="s">
        <v>531</v>
      </c>
      <c r="B47" s="164" t="s">
        <v>364</v>
      </c>
      <c r="D47" s="181"/>
      <c r="E47" s="181"/>
      <c r="F47" s="163" t="str">
        <f t="shared" ref="F47:F48" si="3">IF(OR(D47="P",E47="P"),"P","")</f>
        <v/>
      </c>
    </row>
    <row r="48" spans="1:6" ht="15.9" customHeight="1" x14ac:dyDescent="0.25">
      <c r="A48" s="477"/>
      <c r="B48" s="164" t="s">
        <v>365</v>
      </c>
      <c r="D48" s="181"/>
      <c r="E48" s="181"/>
      <c r="F48" s="163" t="str">
        <f t="shared" si="3"/>
        <v/>
      </c>
    </row>
    <row r="49" spans="1:6" ht="15.75" customHeight="1" x14ac:dyDescent="0.25">
      <c r="A49" s="477"/>
      <c r="B49" s="182" t="s">
        <v>342</v>
      </c>
      <c r="D49" s="181"/>
      <c r="E49" s="181"/>
      <c r="F49" s="163" t="str">
        <f t="shared" ref="F49" si="4">IF(OR(D49="P",E49="P"),"P","")</f>
        <v/>
      </c>
    </row>
    <row r="50" spans="1:6" ht="26.1" customHeight="1" x14ac:dyDescent="0.25">
      <c r="A50" s="477"/>
      <c r="B50" s="180"/>
      <c r="D50" s="339"/>
      <c r="E50" s="339"/>
      <c r="F50" s="340"/>
    </row>
    <row r="51" spans="1:6" ht="15.9" customHeight="1" x14ac:dyDescent="0.25">
      <c r="A51" s="477"/>
      <c r="B51" s="329" t="s">
        <v>357</v>
      </c>
      <c r="D51" s="331"/>
      <c r="E51" s="331"/>
      <c r="F51" s="330">
        <f>SUM(D51:E51)</f>
        <v>0</v>
      </c>
    </row>
    <row r="52" spans="1:6" ht="30.75" customHeight="1" x14ac:dyDescent="0.25">
      <c r="A52" s="477"/>
      <c r="B52" s="329" t="s">
        <v>376</v>
      </c>
      <c r="D52" s="332">
        <f>IF(D$79=0,0,D51/D$79)</f>
        <v>0</v>
      </c>
      <c r="E52" s="332">
        <f>IF(E$79=0,0,E51/E$79)</f>
        <v>0</v>
      </c>
      <c r="F52" s="332">
        <f>IF(F$79=0,0,F51/F$79)</f>
        <v>0</v>
      </c>
    </row>
    <row r="53" spans="1:6" ht="6" customHeight="1" x14ac:dyDescent="0.25">
      <c r="A53" s="334"/>
      <c r="B53" s="335"/>
      <c r="C53" s="334"/>
      <c r="D53" s="334"/>
      <c r="E53" s="334"/>
      <c r="F53" s="334"/>
    </row>
    <row r="54" spans="1:6" ht="12" customHeight="1" x14ac:dyDescent="0.25">
      <c r="B54" s="180"/>
    </row>
    <row r="55" spans="1:6" ht="15.9" customHeight="1" x14ac:dyDescent="0.25">
      <c r="A55" s="477" t="s">
        <v>540</v>
      </c>
      <c r="B55" s="164" t="s">
        <v>389</v>
      </c>
      <c r="D55" s="181"/>
      <c r="E55" s="181"/>
      <c r="F55" s="163" t="str">
        <f t="shared" ref="F55:F62" si="5">IF(OR(D55="P",E55="P"),"P","")</f>
        <v/>
      </c>
    </row>
    <row r="56" spans="1:6" ht="15.9" customHeight="1" x14ac:dyDescent="0.25">
      <c r="A56" s="477"/>
      <c r="B56" s="164" t="s">
        <v>366</v>
      </c>
      <c r="D56" s="181"/>
      <c r="E56" s="181"/>
      <c r="F56" s="163" t="str">
        <f t="shared" si="5"/>
        <v/>
      </c>
    </row>
    <row r="57" spans="1:6" ht="15.9" customHeight="1" x14ac:dyDescent="0.25">
      <c r="A57" s="477"/>
      <c r="B57" s="164" t="s">
        <v>390</v>
      </c>
      <c r="D57" s="181"/>
      <c r="E57" s="181"/>
      <c r="F57" s="163" t="str">
        <f t="shared" si="5"/>
        <v/>
      </c>
    </row>
    <row r="58" spans="1:6" ht="15.9" customHeight="1" x14ac:dyDescent="0.25">
      <c r="A58" s="477"/>
      <c r="B58" s="164" t="s">
        <v>367</v>
      </c>
      <c r="D58" s="181"/>
      <c r="E58" s="181"/>
      <c r="F58" s="163" t="str">
        <f t="shared" si="5"/>
        <v/>
      </c>
    </row>
    <row r="59" spans="1:6" ht="15.9" customHeight="1" x14ac:dyDescent="0.25">
      <c r="A59" s="477"/>
      <c r="B59" s="164" t="s">
        <v>368</v>
      </c>
      <c r="D59" s="181"/>
      <c r="E59" s="181"/>
      <c r="F59" s="163" t="str">
        <f t="shared" si="5"/>
        <v/>
      </c>
    </row>
    <row r="60" spans="1:6" ht="15.9" customHeight="1" x14ac:dyDescent="0.25">
      <c r="A60" s="477"/>
      <c r="B60" s="164" t="s">
        <v>369</v>
      </c>
      <c r="D60" s="181"/>
      <c r="E60" s="181"/>
      <c r="F60" s="163" t="str">
        <f t="shared" ref="F60" si="6">IF(OR(D60="P",E60="P"),"P","")</f>
        <v/>
      </c>
    </row>
    <row r="61" spans="1:6" ht="15.9" customHeight="1" x14ac:dyDescent="0.25">
      <c r="A61" s="477"/>
      <c r="B61" s="164" t="s">
        <v>370</v>
      </c>
      <c r="D61" s="181"/>
      <c r="E61" s="181"/>
      <c r="F61" s="163" t="str">
        <f t="shared" si="5"/>
        <v/>
      </c>
    </row>
    <row r="62" spans="1:6" ht="15.9" customHeight="1" x14ac:dyDescent="0.25">
      <c r="A62" s="477"/>
      <c r="B62" s="182" t="s">
        <v>116</v>
      </c>
      <c r="D62" s="181"/>
      <c r="E62" s="181"/>
      <c r="F62" s="163" t="str">
        <f t="shared" si="5"/>
        <v/>
      </c>
    </row>
    <row r="63" spans="1:6" ht="26.1" customHeight="1" x14ac:dyDescent="0.25">
      <c r="D63" s="341"/>
      <c r="E63" s="341"/>
      <c r="F63" s="342"/>
    </row>
    <row r="64" spans="1:6" ht="15.9" customHeight="1" x14ac:dyDescent="0.25">
      <c r="B64" s="329" t="s">
        <v>357</v>
      </c>
      <c r="D64" s="331"/>
      <c r="E64" s="331"/>
      <c r="F64" s="330">
        <f>SUM(D64:E64)</f>
        <v>0</v>
      </c>
    </row>
    <row r="65" spans="1:6" ht="15.9" customHeight="1" x14ac:dyDescent="0.25">
      <c r="B65" s="329" t="s">
        <v>376</v>
      </c>
      <c r="D65" s="332">
        <f>IF(D$79=0,0,D64/D$79)</f>
        <v>0</v>
      </c>
      <c r="E65" s="332">
        <f>IF(E$79=0,0,E64/E$79)</f>
        <v>0</v>
      </c>
      <c r="F65" s="332">
        <f>IF(F$79=0,0,F64/F$79)</f>
        <v>0</v>
      </c>
    </row>
    <row r="66" spans="1:6" ht="6" customHeight="1" x14ac:dyDescent="0.25">
      <c r="B66" s="180"/>
    </row>
    <row r="67" spans="1:6" ht="6" customHeight="1" x14ac:dyDescent="0.25">
      <c r="A67" s="334"/>
      <c r="B67" s="335"/>
      <c r="C67" s="334"/>
      <c r="D67" s="334"/>
      <c r="E67" s="334"/>
      <c r="F67" s="334"/>
    </row>
    <row r="68" spans="1:6" ht="12" customHeight="1" x14ac:dyDescent="0.25">
      <c r="B68" s="180"/>
    </row>
    <row r="69" spans="1:6" ht="15.9" customHeight="1" x14ac:dyDescent="0.25">
      <c r="A69" s="477" t="s">
        <v>541</v>
      </c>
      <c r="B69" s="183" t="s">
        <v>344</v>
      </c>
      <c r="D69" s="181"/>
      <c r="E69" s="181"/>
      <c r="F69" s="163" t="str">
        <f t="shared" ref="F69:F74" si="7">IF(OR(D69="P",E69="P"),"P","")</f>
        <v/>
      </c>
    </row>
    <row r="70" spans="1:6" ht="42.9" customHeight="1" x14ac:dyDescent="0.25">
      <c r="A70" s="477"/>
      <c r="B70" s="183" t="s">
        <v>374</v>
      </c>
      <c r="D70" s="181"/>
      <c r="E70" s="181"/>
      <c r="F70" s="163" t="str">
        <f t="shared" si="7"/>
        <v/>
      </c>
    </row>
    <row r="71" spans="1:6" ht="15.9" customHeight="1" x14ac:dyDescent="0.25">
      <c r="A71" s="477"/>
      <c r="B71" s="164" t="s">
        <v>373</v>
      </c>
      <c r="D71" s="181"/>
      <c r="E71" s="181"/>
      <c r="F71" s="163" t="str">
        <f t="shared" si="7"/>
        <v/>
      </c>
    </row>
    <row r="72" spans="1:6" ht="15.9" customHeight="1" x14ac:dyDescent="0.25">
      <c r="A72" s="477"/>
      <c r="B72" s="164" t="s">
        <v>372</v>
      </c>
      <c r="D72" s="181"/>
      <c r="E72" s="181"/>
      <c r="F72" s="163" t="str">
        <f t="shared" ref="F72" si="8">IF(OR(D72="P",E72="P"),"P","")</f>
        <v/>
      </c>
    </row>
    <row r="73" spans="1:6" ht="15.9" customHeight="1" x14ac:dyDescent="0.25">
      <c r="A73" s="477"/>
      <c r="B73" s="164" t="s">
        <v>371</v>
      </c>
      <c r="D73" s="181"/>
      <c r="E73" s="181"/>
      <c r="F73" s="163" t="str">
        <f t="shared" si="7"/>
        <v/>
      </c>
    </row>
    <row r="74" spans="1:6" ht="15.9" customHeight="1" x14ac:dyDescent="0.25">
      <c r="A74" s="477"/>
      <c r="B74" s="182" t="s">
        <v>116</v>
      </c>
      <c r="D74" s="181"/>
      <c r="E74" s="181"/>
      <c r="F74" s="163" t="str">
        <f t="shared" si="7"/>
        <v/>
      </c>
    </row>
    <row r="75" spans="1:6" ht="26.1" customHeight="1" x14ac:dyDescent="0.25">
      <c r="D75" s="341"/>
      <c r="E75" s="341"/>
      <c r="F75" s="342"/>
    </row>
    <row r="76" spans="1:6" ht="15.9" customHeight="1" x14ac:dyDescent="0.25">
      <c r="B76" s="329" t="s">
        <v>357</v>
      </c>
      <c r="D76" s="331"/>
      <c r="E76" s="331"/>
      <c r="F76" s="330">
        <f>SUM(D76:E76)</f>
        <v>0</v>
      </c>
    </row>
    <row r="77" spans="1:6" ht="15.9" customHeight="1" x14ac:dyDescent="0.25">
      <c r="B77" s="329" t="s">
        <v>376</v>
      </c>
      <c r="D77" s="332">
        <f>IF(D$79=0,0,D76/D$79)</f>
        <v>0</v>
      </c>
      <c r="E77" s="332">
        <f t="shared" ref="E77" si="9">IF(E$79=0,0,E76/E$79)</f>
        <v>0</v>
      </c>
      <c r="F77" s="332">
        <f t="shared" ref="F77" si="10">IF(F$79=0,0,F76/F$79)</f>
        <v>0</v>
      </c>
    </row>
    <row r="78" spans="1:6" ht="15.9" customHeight="1" x14ac:dyDescent="0.25">
      <c r="B78" s="180"/>
    </row>
    <row r="79" spans="1:6" ht="20.100000000000001" customHeight="1" x14ac:dyDescent="0.25">
      <c r="B79" s="179" t="s">
        <v>375</v>
      </c>
      <c r="D79" s="333">
        <f>SUM(D15,D29,D42,D51,D64,D76)</f>
        <v>0</v>
      </c>
      <c r="E79" s="333">
        <f>SUM(E15,E29,E42,E51,E64,E76)</f>
        <v>0</v>
      </c>
      <c r="F79" s="333">
        <f>SUM(D79:E79)</f>
        <v>0</v>
      </c>
    </row>
  </sheetData>
  <mergeCells count="7">
    <mergeCell ref="A69:A74"/>
    <mergeCell ref="A7:B7"/>
    <mergeCell ref="A20:A27"/>
    <mergeCell ref="A34:A40"/>
    <mergeCell ref="A9:A15"/>
    <mergeCell ref="A55:A62"/>
    <mergeCell ref="A47:A52"/>
  </mergeCells>
  <conditionalFormatting sqref="A3">
    <cfRule type="cellIs" dxfId="255" priority="14" operator="equal">
      <formula>"LME-MCO Not Entered On Set-Up Worksheet"</formula>
    </cfRule>
  </conditionalFormatting>
  <conditionalFormatting sqref="A2">
    <cfRule type="cellIs" dxfId="254" priority="13" operator="equal">
      <formula>"SFY And/Or Report Period Not Entered On Set-Up Worksheet"</formula>
    </cfRule>
  </conditionalFormatting>
  <dataValidations count="3">
    <dataValidation allowBlank="1" showInputMessage="1" showErrorMessage="1" prompt="Double-click the cell and enter your activity after the :" sqref="B74 B27 B40 B13 B62 B49"/>
    <dataValidation type="list" allowBlank="1" showInputMessage="1" showErrorMessage="1" promptTitle="To Enter Check Mark:" prompt="Select item from the drop-down list or type a capital &quot;P&quot;." sqref="D20:E27 D34:E40 D9:E13 D47:E49 D55:E62 D69:E74">
      <formula1>"P"</formula1>
    </dataValidation>
    <dataValidation type="decimal" operator="greaterThanOrEqual" allowBlank="1" showInputMessage="1" showErrorMessage="1" promptTitle="Staff Hours:" prompt="Enter a decimal number greater than or equal to 0." sqref="D15:E15 D29:E29 D51:E51 D64:E64 D76:E76 D42:E42">
      <formula1>0</formula1>
    </dataValidation>
  </dataValidations>
  <printOptions horizontalCentered="1"/>
  <pageMargins left="0.3" right="0.3" top="0.5" bottom="0.5" header="0.3" footer="0.3"/>
  <pageSetup scale="66" fitToHeight="0" orientation="landscape" r:id="rId1"/>
  <headerFooter>
    <oddFooter>&amp;LNC DHHS DMH/DD/SAS-CPM-QMT&amp;CPage &amp;P of &amp;N&amp;R&amp;F</oddFooter>
  </headerFooter>
  <rowBreaks count="1" manualBreakCount="1">
    <brk id="46"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1"/>
  <sheetViews>
    <sheetView showGridLines="0" workbookViewId="0">
      <pane xSplit="1" ySplit="11" topLeftCell="B12" activePane="bottomRight" state="frozen"/>
      <selection activeCell="D2" sqref="D2"/>
      <selection pane="topRight" activeCell="D2" sqref="D2"/>
      <selection pane="bottomLeft" activeCell="D2" sqref="D2"/>
      <selection pane="bottomRight" activeCell="C16" sqref="C16"/>
    </sheetView>
  </sheetViews>
  <sheetFormatPr defaultColWidth="9.109375" defaultRowHeight="13.2" x14ac:dyDescent="0.25"/>
  <cols>
    <col min="1" max="1" width="5.6640625" style="1" customWidth="1"/>
    <col min="2" max="4" width="35.6640625" style="1" customWidth="1"/>
    <col min="5" max="9" width="15.6640625" style="1" customWidth="1"/>
    <col min="10" max="33" width="10.6640625" style="1" customWidth="1"/>
    <col min="34" max="16384" width="9.109375" style="1"/>
  </cols>
  <sheetData>
    <row r="1" spans="1:33" s="227" customFormat="1" ht="30" customHeight="1" x14ac:dyDescent="0.25">
      <c r="A1" s="326"/>
      <c r="B1" s="291" t="s">
        <v>338</v>
      </c>
      <c r="C1" s="291"/>
      <c r="D1" s="291"/>
      <c r="E1" s="291"/>
      <c r="F1" s="291"/>
      <c r="G1" s="291"/>
      <c r="H1" s="291"/>
      <c r="I1" s="291"/>
      <c r="J1" s="328"/>
      <c r="K1" s="328"/>
      <c r="L1" s="328"/>
      <c r="M1" s="327"/>
      <c r="N1" s="328"/>
      <c r="O1" s="328"/>
      <c r="P1" s="328"/>
      <c r="Q1" s="328"/>
      <c r="R1" s="328"/>
      <c r="S1" s="328"/>
      <c r="T1" s="328"/>
      <c r="U1" s="328"/>
      <c r="V1" s="328"/>
      <c r="W1" s="328"/>
      <c r="X1" s="328"/>
      <c r="Y1" s="328"/>
      <c r="Z1" s="328"/>
      <c r="AA1" s="328"/>
      <c r="AB1" s="328"/>
      <c r="AC1" s="328"/>
      <c r="AD1" s="328"/>
      <c r="AE1" s="328"/>
      <c r="AF1" s="328"/>
      <c r="AG1" s="328"/>
    </row>
    <row r="2" spans="1:33" s="215" customFormat="1" ht="24.9" customHeight="1" x14ac:dyDescent="0.3">
      <c r="B2" s="213" t="str">
        <f>IF(OR('Set-Up Worksheet'!B6="",'Set-Up Worksheet'!B8=""),"SFY And/Or Report Period Not Entered On Set-Up Worksheet","SFY"&amp;'Set-Up Worksheet'!B6&amp;" LME-MCO Semi-Annual SAPTBG Compliance Report -- "&amp;'Set-Up Worksheet'!B8)</f>
        <v>SFY2017 LME-MCO Semi-Annual SAPTBG Compliance Report -- Mid-Year Report</v>
      </c>
      <c r="C2" s="214"/>
      <c r="D2" s="214"/>
      <c r="E2" s="214"/>
      <c r="F2" s="214"/>
      <c r="G2" s="214"/>
      <c r="H2" s="214"/>
      <c r="I2" s="214"/>
      <c r="J2" s="213" t="str">
        <f t="shared" ref="J2:J3" si="0">B2</f>
        <v>SFY2017 LME-MCO Semi-Annual SAPTBG Compliance Report -- Mid-Year Report</v>
      </c>
      <c r="K2" s="214"/>
      <c r="L2" s="214"/>
      <c r="M2" s="214"/>
      <c r="N2" s="214"/>
      <c r="O2" s="214"/>
      <c r="P2" s="214"/>
      <c r="Q2" s="214"/>
      <c r="R2" s="214"/>
      <c r="S2" s="214"/>
      <c r="T2" s="214"/>
      <c r="U2" s="214"/>
      <c r="V2" s="214"/>
      <c r="W2" s="214"/>
      <c r="X2" s="214"/>
      <c r="Y2" s="214"/>
      <c r="Z2" s="214"/>
      <c r="AA2" s="214"/>
      <c r="AB2" s="214"/>
      <c r="AC2" s="214"/>
      <c r="AD2" s="214"/>
      <c r="AE2" s="214"/>
      <c r="AF2" s="214"/>
      <c r="AG2" s="214"/>
    </row>
    <row r="3" spans="1:33" ht="20.100000000000001" customHeight="1" x14ac:dyDescent="0.25">
      <c r="B3" s="38" t="str">
        <f>IF('Set-Up Worksheet'!B4="","LME-MCO Not Entered On Set-Up Worksheet",'Set-Up Worksheet'!B4)</f>
        <v>LME-MCO Not Entered On Set-Up Worksheet</v>
      </c>
      <c r="C3" s="30"/>
      <c r="D3" s="30"/>
      <c r="E3" s="30"/>
      <c r="F3" s="30"/>
      <c r="G3" s="30"/>
      <c r="H3" s="30"/>
      <c r="I3" s="30"/>
      <c r="J3" s="38" t="str">
        <f t="shared" si="0"/>
        <v>LME-MCO Not Entered On Set-Up Worksheet</v>
      </c>
      <c r="K3" s="30"/>
      <c r="L3" s="30"/>
      <c r="M3" s="30"/>
      <c r="N3" s="30"/>
      <c r="O3" s="30"/>
      <c r="P3" s="30"/>
      <c r="Q3" s="30"/>
      <c r="R3" s="30"/>
      <c r="S3" s="30"/>
      <c r="T3" s="30"/>
      <c r="U3" s="30"/>
      <c r="V3" s="30"/>
      <c r="W3" s="30"/>
      <c r="X3" s="30"/>
      <c r="Y3" s="30"/>
      <c r="Z3" s="30"/>
      <c r="AA3" s="30"/>
      <c r="AB3" s="30"/>
      <c r="AC3" s="30"/>
      <c r="AD3" s="30"/>
      <c r="AE3" s="30"/>
      <c r="AF3" s="30"/>
      <c r="AG3" s="30"/>
    </row>
    <row r="4" spans="1:33" x14ac:dyDescent="0.25">
      <c r="E4" s="30"/>
      <c r="F4" s="30"/>
      <c r="G4" s="79"/>
      <c r="H4" s="79"/>
      <c r="I4" s="79"/>
      <c r="J4" s="79"/>
      <c r="K4" s="79"/>
      <c r="L4" s="79"/>
    </row>
    <row r="5" spans="1:33" s="227" customFormat="1" ht="24.9" customHeight="1" x14ac:dyDescent="0.25">
      <c r="B5" s="228" t="s">
        <v>425</v>
      </c>
      <c r="J5" s="228" t="str">
        <f t="shared" ref="J5:J7" si="1">B5</f>
        <v>Section III.  SAPTBG Primary Prevention Program Staff, Written Program Plan (APSM 30-1, T10: 14 V .4200 and .6900) and NREPP Programs Implemented</v>
      </c>
    </row>
    <row r="6" spans="1:33" x14ac:dyDescent="0.25">
      <c r="I6" s="196" t="s">
        <v>227</v>
      </c>
    </row>
    <row r="7" spans="1:33" ht="20.100000000000001" customHeight="1" x14ac:dyDescent="0.25">
      <c r="B7" s="64" t="s">
        <v>426</v>
      </c>
      <c r="C7" s="30"/>
      <c r="D7" s="30"/>
      <c r="E7" s="30"/>
      <c r="F7" s="30"/>
      <c r="G7" s="30"/>
      <c r="H7" s="30"/>
      <c r="I7" s="197">
        <f>IF('Set-Up Worksheet'!B8="Mid-Year Report",DATEVALUE("7/1/"&amp;'Set-Up Worksheet'!B6-1),IF('Set-Up Worksheet'!B8="Year-End Report",DATEVALUE("1/1/"&amp;'Set-Up Worksheet'!B6),""))</f>
        <v>42552</v>
      </c>
      <c r="J7" s="64" t="str">
        <f t="shared" si="1"/>
        <v>Part A.  Contract Agency SAPTBG Primary Prevention Program Staff Information, FTEs and Counties Covered</v>
      </c>
    </row>
    <row r="8" spans="1:33" ht="20.100000000000001" customHeight="1" x14ac:dyDescent="0.25">
      <c r="E8" s="30"/>
      <c r="F8" s="30"/>
      <c r="G8" s="192" t="str">
        <f>"Certified:     "&amp;COUNTIF(G12:G51,"=Certified")</f>
        <v>Certified:     0</v>
      </c>
      <c r="H8" s="79"/>
      <c r="I8" s="198">
        <f>COUNTIF(I12:I51,"&gt;"&amp;I7)</f>
        <v>0</v>
      </c>
      <c r="J8" s="79"/>
      <c r="K8" s="79"/>
      <c r="L8" s="79"/>
    </row>
    <row r="9" spans="1:33" ht="20.100000000000001" customHeight="1" thickBot="1" x14ac:dyDescent="0.3">
      <c r="A9" s="64"/>
      <c r="B9" s="191" t="s">
        <v>226</v>
      </c>
      <c r="C9" s="191" t="s">
        <v>226</v>
      </c>
      <c r="D9" s="191" t="s">
        <v>226</v>
      </c>
      <c r="E9" s="191" t="s">
        <v>225</v>
      </c>
      <c r="F9" s="191" t="s">
        <v>225</v>
      </c>
      <c r="G9" s="201" t="str">
        <f>"Registered:  "&amp;COUNTIF(G12:G51,"=Registered")</f>
        <v>Registered:  0</v>
      </c>
      <c r="H9" s="191" t="s">
        <v>226</v>
      </c>
      <c r="I9" s="191" t="s">
        <v>226</v>
      </c>
      <c r="J9" s="89">
        <f t="shared" ref="J9:AG9" si="2">SUBTOTAL(3,J12:J51)</f>
        <v>0</v>
      </c>
      <c r="K9" s="89">
        <f t="shared" si="2"/>
        <v>0</v>
      </c>
      <c r="L9" s="89">
        <f t="shared" si="2"/>
        <v>0</v>
      </c>
      <c r="M9" s="89">
        <f t="shared" si="2"/>
        <v>0</v>
      </c>
      <c r="N9" s="89">
        <f t="shared" si="2"/>
        <v>0</v>
      </c>
      <c r="O9" s="89">
        <f t="shared" si="2"/>
        <v>0</v>
      </c>
      <c r="P9" s="89">
        <f t="shared" si="2"/>
        <v>0</v>
      </c>
      <c r="Q9" s="89">
        <f t="shared" si="2"/>
        <v>0</v>
      </c>
      <c r="R9" s="89">
        <f t="shared" si="2"/>
        <v>0</v>
      </c>
      <c r="S9" s="89">
        <f t="shared" si="2"/>
        <v>0</v>
      </c>
      <c r="T9" s="89">
        <f t="shared" si="2"/>
        <v>0</v>
      </c>
      <c r="U9" s="89">
        <f t="shared" si="2"/>
        <v>0</v>
      </c>
      <c r="V9" s="89">
        <f t="shared" si="2"/>
        <v>0</v>
      </c>
      <c r="W9" s="89">
        <f t="shared" si="2"/>
        <v>0</v>
      </c>
      <c r="X9" s="89">
        <f t="shared" si="2"/>
        <v>0</v>
      </c>
      <c r="Y9" s="89">
        <f t="shared" si="2"/>
        <v>0</v>
      </c>
      <c r="Z9" s="89">
        <f t="shared" si="2"/>
        <v>0</v>
      </c>
      <c r="AA9" s="89">
        <f t="shared" si="2"/>
        <v>0</v>
      </c>
      <c r="AB9" s="89">
        <f t="shared" si="2"/>
        <v>0</v>
      </c>
      <c r="AC9" s="89">
        <f t="shared" si="2"/>
        <v>0</v>
      </c>
      <c r="AD9" s="89">
        <f t="shared" si="2"/>
        <v>0</v>
      </c>
      <c r="AE9" s="89">
        <f t="shared" ref="AE9" si="3">SUBTOTAL(3,AE12:AE51)</f>
        <v>0</v>
      </c>
      <c r="AF9" s="89">
        <f t="shared" si="2"/>
        <v>0</v>
      </c>
      <c r="AG9" s="89">
        <f t="shared" si="2"/>
        <v>0</v>
      </c>
    </row>
    <row r="10" spans="1:33" ht="20.100000000000001" customHeight="1" x14ac:dyDescent="0.25">
      <c r="B10" s="195">
        <f>SUBTOTAL(3,B12:B51)</f>
        <v>0</v>
      </c>
      <c r="C10" s="195">
        <f>SUBTOTAL(3,C12:C51)</f>
        <v>0</v>
      </c>
      <c r="D10" s="195">
        <f>SUBTOTAL(3,D12:D51)</f>
        <v>0</v>
      </c>
      <c r="E10" s="194">
        <f>SUBTOTAL(9,E12:E51)</f>
        <v>0</v>
      </c>
      <c r="F10" s="194">
        <f>SUBTOTAL(9,F12:F51)</f>
        <v>0</v>
      </c>
      <c r="G10" s="193" t="str">
        <f>"None:          "&amp;COUNTIF(G12:G51,"=None")</f>
        <v>None:          0</v>
      </c>
      <c r="H10" s="195">
        <f>SUBTOTAL(3,H12:H51)</f>
        <v>0</v>
      </c>
      <c r="I10" s="195">
        <f>SUBTOTAL(3,I12:I51)</f>
        <v>0</v>
      </c>
      <c r="J10" s="315" t="s">
        <v>255</v>
      </c>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7"/>
    </row>
    <row r="11" spans="1:33" ht="53.4" thickBot="1" x14ac:dyDescent="0.3">
      <c r="B11" s="8" t="s">
        <v>55</v>
      </c>
      <c r="C11" s="8" t="s">
        <v>56</v>
      </c>
      <c r="D11" s="8" t="s">
        <v>118</v>
      </c>
      <c r="E11" s="72" t="s">
        <v>333</v>
      </c>
      <c r="F11" s="72" t="s">
        <v>332</v>
      </c>
      <c r="G11" s="72" t="s">
        <v>223</v>
      </c>
      <c r="H11" s="72" t="s">
        <v>119</v>
      </c>
      <c r="I11" s="166" t="s">
        <v>224</v>
      </c>
      <c r="J11" s="188" t="str">
        <f>IF($B$3="LME-MCO Not Entered On Set-Up Worksheet","",IF(OR(VLOOKUP($B$3,County_Lookup,2,FALSE)="",VLOOKUP($B$3,County_Lookup,2,FALSE)=0),"",VLOOKUP($B$3,County_Lookup,2,FALSE)))</f>
        <v/>
      </c>
      <c r="K11" s="189" t="str">
        <f>IF($B$3="LME-MCO Not Entered On Set-Up Worksheet","",IF(OR(VLOOKUP($B$3,County_Lookup,3,FALSE)="",VLOOKUP($B$3,County_Lookup,3,FALSE)=0),"",VLOOKUP($B$3,County_Lookup,3,FALSE)))</f>
        <v/>
      </c>
      <c r="L11" s="189" t="str">
        <f>IF($B$3="LME-MCO Not Entered On Set-Up Worksheet","",IF(OR(VLOOKUP($B$3,County_Lookup,4,FALSE)="",VLOOKUP($B$3,County_Lookup,4,FALSE)=0),"",VLOOKUP($B$3,County_Lookup,4,FALSE)))</f>
        <v/>
      </c>
      <c r="M11" s="189" t="str">
        <f>IF($B$3="LME-MCO Not Entered On Set-Up Worksheet","",IF(OR(VLOOKUP($B$3,County_Lookup,5,FALSE)="",VLOOKUP($B$3,County_Lookup,5,FALSE)=0),"",VLOOKUP($B$3,County_Lookup,5,FALSE)))</f>
        <v/>
      </c>
      <c r="N11" s="189" t="str">
        <f>IF($B$3="LME-MCO Not Entered On Set-Up Worksheet","",IF(OR(VLOOKUP($B$3,County_Lookup,6,FALSE)="",VLOOKUP($B$3,County_Lookup,6,FALSE)=0),"",VLOOKUP($B$3,County_Lookup,6,FALSE)))</f>
        <v/>
      </c>
      <c r="O11" s="189" t="str">
        <f>IF($B$3="LME-MCO Not Entered On Set-Up Worksheet","",IF(OR(VLOOKUP($B$3,County_Lookup,7,FALSE)="",VLOOKUP($B$3,County_Lookup,7,FALSE)=0),"",VLOOKUP($B$3,County_Lookup,7,FALSE)))</f>
        <v/>
      </c>
      <c r="P11" s="189" t="str">
        <f>IF($B$3="LME-MCO Not Entered On Set-Up Worksheet","",IF(OR(VLOOKUP($B$3,County_Lookup,8,FALSE)="",VLOOKUP($B$3,County_Lookup,8,FALSE)=0),"",VLOOKUP($B$3,County_Lookup,8,FALSE)))</f>
        <v/>
      </c>
      <c r="Q11" s="189" t="str">
        <f>IF($B$3="LME-MCO Not Entered On Set-Up Worksheet","",IF(OR(VLOOKUP($B$3,County_Lookup,9,FALSE)="",VLOOKUP($B$3,County_Lookup,9,FALSE)=0),"",VLOOKUP($B$3,County_Lookup,9,FALSE)))</f>
        <v/>
      </c>
      <c r="R11" s="189" t="str">
        <f>IF($B$3="LME-MCO Not Entered On Set-Up Worksheet","",IF(OR(VLOOKUP($B$3,County_Lookup,10,FALSE)="",VLOOKUP($B$3,County_Lookup,10,FALSE)=0),"",VLOOKUP($B$3,County_Lookup,10,FALSE)))</f>
        <v/>
      </c>
      <c r="S11" s="189" t="str">
        <f>IF($B$3="LME-MCO Not Entered On Set-Up Worksheet","",IF(OR(VLOOKUP($B$3,County_Lookup,11,FALSE)="",VLOOKUP($B$3,County_Lookup,11,FALSE)=0),"",VLOOKUP($B$3,County_Lookup,11,FALSE)))</f>
        <v/>
      </c>
      <c r="T11" s="189" t="str">
        <f>IF($B$3="LME-MCO Not Entered On Set-Up Worksheet","",IF(OR(VLOOKUP($B$3,County_Lookup,12,FALSE)="",VLOOKUP($B$3,County_Lookup,12,FALSE)=0),"",VLOOKUP($B$3,County_Lookup,12,FALSE)))</f>
        <v/>
      </c>
      <c r="U11" s="189" t="str">
        <f>IF($B$3="LME-MCO Not Entered On Set-Up Worksheet","",IF(OR(VLOOKUP($B$3,County_Lookup,13,FALSE)="",VLOOKUP($B$3,County_Lookup,13,FALSE)=0),"",VLOOKUP($B$3,County_Lookup,13,FALSE)))</f>
        <v/>
      </c>
      <c r="V11" s="189" t="str">
        <f>IF($B$3="LME-MCO Not Entered On Set-Up Worksheet","",IF(OR(VLOOKUP($B$3,County_Lookup,14,FALSE)="",VLOOKUP($B$3,County_Lookup,14,FALSE)=0),"",VLOOKUP($B$3,County_Lookup,14,FALSE)))</f>
        <v/>
      </c>
      <c r="W11" s="189" t="str">
        <f>IF($B$3="LME-MCO Not Entered On Set-Up Worksheet","",IF(OR(VLOOKUP($B$3,County_Lookup,15,FALSE)="",VLOOKUP($B$3,County_Lookup,15,FALSE)=0),"",VLOOKUP($B$3,County_Lookup,15,FALSE)))</f>
        <v/>
      </c>
      <c r="X11" s="189" t="str">
        <f>IF($B$3="LME-MCO Not Entered On Set-Up Worksheet","",IF(OR(VLOOKUP($B$3,County_Lookup,16,FALSE)="",VLOOKUP($B$3,County_Lookup,16,FALSE)=0),"",VLOOKUP($B$3,County_Lookup,16,FALSE)))</f>
        <v/>
      </c>
      <c r="Y11" s="189" t="str">
        <f>IF($B$3="LME-MCO Not Entered On Set-Up Worksheet","",IF(OR(VLOOKUP($B$3,County_Lookup,17,FALSE)="",VLOOKUP($B$3,County_Lookup,17,FALSE)=0),"",VLOOKUP($B$3,County_Lookup,17,FALSE)))</f>
        <v/>
      </c>
      <c r="Z11" s="189" t="str">
        <f>IF($B$3="LME-MCO Not Entered On Set-Up Worksheet","",IF(OR(VLOOKUP($B$3,County_Lookup,18,FALSE)="",VLOOKUP($B$3,County_Lookup,18,FALSE)=0),"",VLOOKUP($B$3,County_Lookup,18,FALSE)))</f>
        <v/>
      </c>
      <c r="AA11" s="189" t="str">
        <f>IF($B$3="LME-MCO Not Entered On Set-Up Worksheet","",IF(OR(VLOOKUP($B$3,County_Lookup,19,FALSE)="",VLOOKUP($B$3,County_Lookup,19,FALSE)=0),"",VLOOKUP($B$3,County_Lookup,19,FALSE)))</f>
        <v/>
      </c>
      <c r="AB11" s="189" t="str">
        <f>IF($B$3="LME-MCO Not Entered On Set-Up Worksheet","",IF(OR(VLOOKUP($B$3,County_Lookup,20,FALSE)="",VLOOKUP($B$3,County_Lookup,20,FALSE)=0),"",VLOOKUP($B$3,County_Lookup,20,FALSE)))</f>
        <v/>
      </c>
      <c r="AC11" s="189" t="str">
        <f>IF($B$3="LME-MCO Not Entered On Set-Up Worksheet","",IF(OR(VLOOKUP($B$3,County_Lookup,21,FALSE)="",VLOOKUP($B$3,County_Lookup,21,FALSE)=0),"",VLOOKUP($B$3,County_Lookup,21,FALSE)))</f>
        <v/>
      </c>
      <c r="AD11" s="189" t="str">
        <f>IF($B$3="LME-MCO Not Entered On Set-Up Worksheet","",IF(OR(VLOOKUP($B$3,County_Lookup,22,FALSE)="",VLOOKUP($B$3,County_Lookup,22,FALSE)=0),"",VLOOKUP($B$3,County_Lookup,22,FALSE)))</f>
        <v/>
      </c>
      <c r="AE11" s="189" t="str">
        <f>IF($B$3="LME-MCO Not Entered On Set-Up Worksheet","",IF(OR(VLOOKUP($B$3,County_Lookup,23,FALSE)="",VLOOKUP($B$3,County_Lookup,23,FALSE)=0),"",VLOOKUP($B$3,County_Lookup,23,FALSE)))</f>
        <v/>
      </c>
      <c r="AF11" s="189" t="str">
        <f>IF($B$3="LME-MCO Not Entered On Set-Up Worksheet","",IF(OR(VLOOKUP($B$3,County_Lookup,24,FALSE)="",VLOOKUP($B$3,County_Lookup,24,FALSE)=0),"",VLOOKUP($B$3,County_Lookup,24,FALSE)))</f>
        <v/>
      </c>
      <c r="AG11" s="190" t="str">
        <f>IF($B$3="LME-MCO Not Entered On Set-Up Worksheet","",IF(OR(VLOOKUP($B$3,County_Lookup,25,FALSE)="",VLOOKUP($B$3,County_Lookup,25,FALSE)=0),"",VLOOKUP($B$3,County_Lookup,25,FALSE)))</f>
        <v/>
      </c>
    </row>
    <row r="12" spans="1:33" ht="20.100000000000001" customHeight="1" x14ac:dyDescent="0.25">
      <c r="A12" s="75">
        <v>1</v>
      </c>
      <c r="B12" s="302"/>
      <c r="C12" s="302"/>
      <c r="D12" s="302"/>
      <c r="E12" s="308"/>
      <c r="F12" s="308"/>
      <c r="G12" s="309"/>
      <c r="H12" s="310"/>
      <c r="I12" s="310"/>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row>
    <row r="13" spans="1:33" ht="20.100000000000001" customHeight="1" x14ac:dyDescent="0.25">
      <c r="A13" s="74">
        <v>2</v>
      </c>
      <c r="B13" s="305"/>
      <c r="C13" s="305"/>
      <c r="D13" s="305"/>
      <c r="E13" s="312"/>
      <c r="F13" s="312"/>
      <c r="G13" s="313"/>
      <c r="H13" s="314"/>
      <c r="I13" s="31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row>
    <row r="14" spans="1:33" ht="20.100000000000001" customHeight="1" x14ac:dyDescent="0.25">
      <c r="A14" s="74">
        <v>3</v>
      </c>
      <c r="B14" s="305"/>
      <c r="C14" s="305"/>
      <c r="D14" s="305"/>
      <c r="E14" s="312"/>
      <c r="F14" s="312"/>
      <c r="G14" s="313"/>
      <c r="H14" s="314"/>
      <c r="I14" s="31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row>
    <row r="15" spans="1:33" ht="20.100000000000001" customHeight="1" x14ac:dyDescent="0.25">
      <c r="A15" s="74">
        <v>4</v>
      </c>
      <c r="B15" s="305"/>
      <c r="C15" s="305"/>
      <c r="D15" s="305"/>
      <c r="E15" s="312"/>
      <c r="F15" s="312"/>
      <c r="G15" s="313"/>
      <c r="H15" s="314"/>
      <c r="I15" s="31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row>
    <row r="16" spans="1:33" ht="20.100000000000001" customHeight="1" x14ac:dyDescent="0.25">
      <c r="A16" s="74">
        <v>5</v>
      </c>
      <c r="B16" s="305"/>
      <c r="C16" s="305"/>
      <c r="D16" s="305"/>
      <c r="E16" s="312"/>
      <c r="F16" s="312"/>
      <c r="G16" s="313"/>
      <c r="H16" s="314"/>
      <c r="I16" s="31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row>
    <row r="17" spans="1:33" ht="20.100000000000001" customHeight="1" x14ac:dyDescent="0.25">
      <c r="A17" s="74">
        <v>6</v>
      </c>
      <c r="B17" s="305"/>
      <c r="C17" s="305"/>
      <c r="D17" s="305"/>
      <c r="E17" s="312"/>
      <c r="F17" s="312"/>
      <c r="G17" s="313"/>
      <c r="H17" s="314"/>
      <c r="I17" s="31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row>
    <row r="18" spans="1:33" ht="20.100000000000001" customHeight="1" x14ac:dyDescent="0.25">
      <c r="A18" s="74">
        <v>7</v>
      </c>
      <c r="B18" s="305"/>
      <c r="C18" s="305"/>
      <c r="D18" s="305"/>
      <c r="E18" s="312"/>
      <c r="F18" s="312"/>
      <c r="G18" s="313"/>
      <c r="H18" s="314"/>
      <c r="I18" s="31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row>
    <row r="19" spans="1:33" ht="20.100000000000001" customHeight="1" x14ac:dyDescent="0.25">
      <c r="A19" s="74">
        <v>8</v>
      </c>
      <c r="B19" s="305"/>
      <c r="C19" s="305"/>
      <c r="D19" s="305"/>
      <c r="E19" s="312"/>
      <c r="F19" s="312"/>
      <c r="G19" s="313"/>
      <c r="H19" s="314"/>
      <c r="I19" s="31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row>
    <row r="20" spans="1:33" ht="20.100000000000001" customHeight="1" x14ac:dyDescent="0.25">
      <c r="A20" s="74">
        <v>9</v>
      </c>
      <c r="B20" s="307"/>
      <c r="C20" s="305"/>
      <c r="D20" s="305"/>
      <c r="E20" s="312"/>
      <c r="F20" s="312"/>
      <c r="G20" s="313"/>
      <c r="H20" s="314"/>
      <c r="I20" s="31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row>
    <row r="21" spans="1:33" ht="20.100000000000001" customHeight="1" x14ac:dyDescent="0.25">
      <c r="A21" s="74">
        <v>10</v>
      </c>
      <c r="B21" s="305"/>
      <c r="C21" s="305"/>
      <c r="D21" s="305"/>
      <c r="E21" s="312"/>
      <c r="F21" s="312"/>
      <c r="G21" s="313"/>
      <c r="H21" s="314"/>
      <c r="I21" s="31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row>
    <row r="22" spans="1:33" ht="20.100000000000001" customHeight="1" x14ac:dyDescent="0.25">
      <c r="A22" s="74">
        <v>11</v>
      </c>
      <c r="B22" s="305"/>
      <c r="C22" s="305"/>
      <c r="D22" s="305"/>
      <c r="E22" s="312"/>
      <c r="F22" s="312"/>
      <c r="G22" s="313"/>
      <c r="H22" s="314"/>
      <c r="I22" s="31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row>
    <row r="23" spans="1:33" ht="20.100000000000001" customHeight="1" x14ac:dyDescent="0.25">
      <c r="A23" s="74">
        <v>12</v>
      </c>
      <c r="B23" s="305"/>
      <c r="C23" s="305"/>
      <c r="D23" s="305"/>
      <c r="E23" s="312"/>
      <c r="F23" s="312"/>
      <c r="G23" s="313"/>
      <c r="H23" s="314"/>
      <c r="I23" s="31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row>
    <row r="24" spans="1:33" ht="20.100000000000001" customHeight="1" x14ac:dyDescent="0.25">
      <c r="A24" s="74">
        <v>13</v>
      </c>
      <c r="B24" s="305"/>
      <c r="C24" s="305"/>
      <c r="D24" s="305"/>
      <c r="E24" s="312"/>
      <c r="F24" s="312"/>
      <c r="G24" s="313"/>
      <c r="H24" s="314"/>
      <c r="I24" s="31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row>
    <row r="25" spans="1:33" ht="20.100000000000001" customHeight="1" x14ac:dyDescent="0.25">
      <c r="A25" s="74">
        <v>14</v>
      </c>
      <c r="B25" s="305"/>
      <c r="C25" s="305"/>
      <c r="D25" s="305"/>
      <c r="E25" s="312"/>
      <c r="F25" s="312"/>
      <c r="G25" s="313"/>
      <c r="H25" s="314"/>
      <c r="I25" s="31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row>
    <row r="26" spans="1:33" ht="20.100000000000001" customHeight="1" x14ac:dyDescent="0.25">
      <c r="A26" s="74">
        <v>15</v>
      </c>
      <c r="B26" s="305"/>
      <c r="C26" s="305"/>
      <c r="D26" s="305"/>
      <c r="E26" s="312"/>
      <c r="F26" s="312"/>
      <c r="G26" s="313"/>
      <c r="H26" s="314"/>
      <c r="I26" s="31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row>
    <row r="27" spans="1:33" ht="20.100000000000001" customHeight="1" x14ac:dyDescent="0.25">
      <c r="A27" s="74">
        <v>16</v>
      </c>
      <c r="B27" s="305"/>
      <c r="C27" s="305"/>
      <c r="D27" s="305"/>
      <c r="E27" s="312"/>
      <c r="F27" s="312"/>
      <c r="G27" s="313"/>
      <c r="H27" s="314"/>
      <c r="I27" s="31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row>
    <row r="28" spans="1:33" ht="20.100000000000001" customHeight="1" x14ac:dyDescent="0.25">
      <c r="A28" s="74">
        <v>17</v>
      </c>
      <c r="B28" s="305"/>
      <c r="C28" s="305"/>
      <c r="D28" s="305"/>
      <c r="E28" s="312"/>
      <c r="F28" s="312"/>
      <c r="G28" s="313"/>
      <c r="H28" s="314"/>
      <c r="I28" s="31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row>
    <row r="29" spans="1:33" ht="20.100000000000001" customHeight="1" x14ac:dyDescent="0.25">
      <c r="A29" s="74">
        <v>18</v>
      </c>
      <c r="B29" s="305"/>
      <c r="C29" s="305"/>
      <c r="D29" s="305"/>
      <c r="E29" s="312"/>
      <c r="F29" s="312"/>
      <c r="G29" s="313"/>
      <c r="H29" s="314"/>
      <c r="I29" s="31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row>
    <row r="30" spans="1:33" ht="20.100000000000001" customHeight="1" x14ac:dyDescent="0.25">
      <c r="A30" s="74">
        <v>19</v>
      </c>
      <c r="B30" s="307"/>
      <c r="C30" s="305"/>
      <c r="D30" s="305"/>
      <c r="E30" s="312"/>
      <c r="F30" s="312"/>
      <c r="G30" s="313"/>
      <c r="H30" s="314"/>
      <c r="I30" s="31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row>
    <row r="31" spans="1:33" ht="20.100000000000001" customHeight="1" x14ac:dyDescent="0.25">
      <c r="A31" s="74">
        <v>20</v>
      </c>
      <c r="B31" s="305"/>
      <c r="C31" s="305"/>
      <c r="D31" s="305"/>
      <c r="E31" s="312"/>
      <c r="F31" s="312"/>
      <c r="G31" s="313"/>
      <c r="H31" s="314"/>
      <c r="I31" s="31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row>
    <row r="32" spans="1:33" ht="20.100000000000001" customHeight="1" x14ac:dyDescent="0.25">
      <c r="A32" s="74">
        <v>21</v>
      </c>
      <c r="B32" s="305"/>
      <c r="C32" s="305"/>
      <c r="D32" s="305"/>
      <c r="E32" s="312"/>
      <c r="F32" s="312"/>
      <c r="G32" s="313"/>
      <c r="H32" s="314"/>
      <c r="I32" s="31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row>
    <row r="33" spans="1:33" ht="20.100000000000001" customHeight="1" x14ac:dyDescent="0.25">
      <c r="A33" s="74">
        <v>22</v>
      </c>
      <c r="B33" s="305"/>
      <c r="C33" s="305"/>
      <c r="D33" s="305"/>
      <c r="E33" s="312"/>
      <c r="F33" s="312"/>
      <c r="G33" s="313"/>
      <c r="H33" s="314"/>
      <c r="I33" s="31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row>
    <row r="34" spans="1:33" ht="20.100000000000001" customHeight="1" x14ac:dyDescent="0.25">
      <c r="A34" s="74">
        <v>23</v>
      </c>
      <c r="B34" s="305"/>
      <c r="C34" s="305"/>
      <c r="D34" s="305"/>
      <c r="E34" s="312"/>
      <c r="F34" s="312"/>
      <c r="G34" s="313"/>
      <c r="H34" s="314"/>
      <c r="I34" s="31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row>
    <row r="35" spans="1:33" ht="20.100000000000001" customHeight="1" x14ac:dyDescent="0.25">
      <c r="A35" s="74">
        <v>24</v>
      </c>
      <c r="B35" s="305"/>
      <c r="C35" s="305"/>
      <c r="D35" s="305"/>
      <c r="E35" s="312"/>
      <c r="F35" s="312"/>
      <c r="G35" s="313"/>
      <c r="H35" s="314"/>
      <c r="I35" s="31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row>
    <row r="36" spans="1:33" ht="20.100000000000001" customHeight="1" x14ac:dyDescent="0.25">
      <c r="A36" s="74">
        <v>25</v>
      </c>
      <c r="B36" s="305"/>
      <c r="C36" s="305"/>
      <c r="D36" s="305"/>
      <c r="E36" s="312"/>
      <c r="F36" s="312"/>
      <c r="G36" s="313"/>
      <c r="H36" s="314"/>
      <c r="I36" s="31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row>
    <row r="37" spans="1:33" ht="20.100000000000001" customHeight="1" x14ac:dyDescent="0.25">
      <c r="A37" s="74">
        <v>26</v>
      </c>
      <c r="B37" s="305"/>
      <c r="C37" s="305"/>
      <c r="D37" s="305"/>
      <c r="E37" s="312"/>
      <c r="F37" s="312"/>
      <c r="G37" s="313"/>
      <c r="H37" s="314"/>
      <c r="I37" s="31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row>
    <row r="38" spans="1:33" ht="20.100000000000001" customHeight="1" x14ac:dyDescent="0.25">
      <c r="A38" s="74">
        <v>27</v>
      </c>
      <c r="B38" s="305"/>
      <c r="C38" s="305"/>
      <c r="D38" s="305"/>
      <c r="E38" s="312"/>
      <c r="F38" s="312"/>
      <c r="G38" s="313"/>
      <c r="H38" s="314"/>
      <c r="I38" s="31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row>
    <row r="39" spans="1:33" ht="20.100000000000001" customHeight="1" x14ac:dyDescent="0.25">
      <c r="A39" s="74">
        <v>28</v>
      </c>
      <c r="B39" s="305"/>
      <c r="C39" s="305"/>
      <c r="D39" s="305"/>
      <c r="E39" s="312"/>
      <c r="F39" s="312"/>
      <c r="G39" s="313"/>
      <c r="H39" s="314"/>
      <c r="I39" s="31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row>
    <row r="40" spans="1:33" ht="20.100000000000001" customHeight="1" x14ac:dyDescent="0.25">
      <c r="A40" s="74">
        <v>29</v>
      </c>
      <c r="B40" s="305"/>
      <c r="C40" s="305"/>
      <c r="D40" s="305"/>
      <c r="E40" s="312"/>
      <c r="F40" s="312"/>
      <c r="G40" s="313"/>
      <c r="H40" s="314"/>
      <c r="I40" s="31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row>
    <row r="41" spans="1:33" ht="20.100000000000001" customHeight="1" x14ac:dyDescent="0.25">
      <c r="A41" s="74">
        <v>30</v>
      </c>
      <c r="B41" s="305"/>
      <c r="C41" s="305"/>
      <c r="D41" s="305"/>
      <c r="E41" s="312"/>
      <c r="F41" s="312"/>
      <c r="G41" s="313"/>
      <c r="H41" s="314"/>
      <c r="I41" s="31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row>
    <row r="42" spans="1:33" ht="20.100000000000001" customHeight="1" x14ac:dyDescent="0.25">
      <c r="A42" s="74">
        <v>31</v>
      </c>
      <c r="B42" s="305"/>
      <c r="C42" s="305"/>
      <c r="D42" s="305"/>
      <c r="E42" s="312"/>
      <c r="F42" s="312"/>
      <c r="G42" s="313"/>
      <c r="H42" s="314"/>
      <c r="I42" s="31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row>
    <row r="43" spans="1:33" ht="20.100000000000001" customHeight="1" x14ac:dyDescent="0.25">
      <c r="A43" s="74">
        <v>32</v>
      </c>
      <c r="B43" s="305"/>
      <c r="C43" s="305"/>
      <c r="D43" s="305"/>
      <c r="E43" s="312"/>
      <c r="F43" s="312"/>
      <c r="G43" s="313"/>
      <c r="H43" s="314"/>
      <c r="I43" s="31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row>
    <row r="44" spans="1:33" ht="20.100000000000001" customHeight="1" x14ac:dyDescent="0.25">
      <c r="A44" s="74">
        <v>33</v>
      </c>
      <c r="B44" s="305"/>
      <c r="C44" s="305"/>
      <c r="D44" s="305"/>
      <c r="E44" s="312"/>
      <c r="F44" s="312"/>
      <c r="G44" s="313"/>
      <c r="H44" s="314"/>
      <c r="I44" s="31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row>
    <row r="45" spans="1:33" ht="20.100000000000001" customHeight="1" x14ac:dyDescent="0.25">
      <c r="A45" s="74">
        <v>34</v>
      </c>
      <c r="B45" s="305"/>
      <c r="C45" s="305"/>
      <c r="D45" s="305"/>
      <c r="E45" s="312"/>
      <c r="F45" s="312"/>
      <c r="G45" s="313"/>
      <c r="H45" s="314"/>
      <c r="I45" s="31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row>
    <row r="46" spans="1:33" ht="20.100000000000001" customHeight="1" x14ac:dyDescent="0.25">
      <c r="A46" s="74">
        <v>35</v>
      </c>
      <c r="B46" s="305"/>
      <c r="C46" s="305"/>
      <c r="D46" s="305"/>
      <c r="E46" s="312"/>
      <c r="F46" s="312"/>
      <c r="G46" s="313"/>
      <c r="H46" s="314"/>
      <c r="I46" s="31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row>
    <row r="47" spans="1:33" ht="20.100000000000001" customHeight="1" x14ac:dyDescent="0.25">
      <c r="A47" s="74">
        <v>36</v>
      </c>
      <c r="B47" s="305"/>
      <c r="C47" s="305"/>
      <c r="D47" s="305"/>
      <c r="E47" s="312"/>
      <c r="F47" s="312"/>
      <c r="G47" s="313"/>
      <c r="H47" s="314"/>
      <c r="I47" s="31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row>
    <row r="48" spans="1:33" ht="20.100000000000001" customHeight="1" x14ac:dyDescent="0.25">
      <c r="A48" s="74">
        <v>37</v>
      </c>
      <c r="B48" s="305"/>
      <c r="C48" s="305"/>
      <c r="D48" s="305"/>
      <c r="E48" s="312"/>
      <c r="F48" s="312"/>
      <c r="G48" s="313"/>
      <c r="H48" s="314"/>
      <c r="I48" s="31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row>
    <row r="49" spans="1:33" ht="20.100000000000001" customHeight="1" x14ac:dyDescent="0.25">
      <c r="A49" s="74">
        <v>38</v>
      </c>
      <c r="B49" s="305"/>
      <c r="C49" s="305"/>
      <c r="D49" s="305"/>
      <c r="E49" s="312"/>
      <c r="F49" s="312"/>
      <c r="G49" s="313"/>
      <c r="H49" s="314"/>
      <c r="I49" s="31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row>
    <row r="50" spans="1:33" ht="20.100000000000001" customHeight="1" x14ac:dyDescent="0.25">
      <c r="A50" s="74">
        <v>39</v>
      </c>
      <c r="B50" s="305"/>
      <c r="C50" s="305"/>
      <c r="D50" s="305"/>
      <c r="E50" s="312"/>
      <c r="F50" s="312"/>
      <c r="G50" s="313"/>
      <c r="H50" s="314"/>
      <c r="I50" s="31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row>
    <row r="51" spans="1:33" ht="20.100000000000001" customHeight="1" x14ac:dyDescent="0.25">
      <c r="A51" s="74">
        <v>40</v>
      </c>
      <c r="B51" s="305"/>
      <c r="C51" s="305"/>
      <c r="D51" s="305"/>
      <c r="E51" s="312"/>
      <c r="F51" s="312"/>
      <c r="G51" s="313"/>
      <c r="H51" s="314"/>
      <c r="I51" s="31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row>
  </sheetData>
  <sheetProtection sheet="1" objects="1" scenarios="1"/>
  <conditionalFormatting sqref="B3">
    <cfRule type="cellIs" dxfId="253" priority="7" operator="equal">
      <formula>"LME-MCO Not Entered On Set-Up Worksheet"</formula>
    </cfRule>
  </conditionalFormatting>
  <conditionalFormatting sqref="B2">
    <cfRule type="cellIs" dxfId="252" priority="6" operator="equal">
      <formula>"SFY And/Or Report Period Not Entered On Set-Up Worksheet"</formula>
    </cfRule>
  </conditionalFormatting>
  <conditionalFormatting sqref="J11:AD11 AF11:AG11">
    <cfRule type="cellIs" dxfId="251" priority="5" operator="equal">
      <formula>""</formula>
    </cfRule>
  </conditionalFormatting>
  <conditionalFormatting sqref="J3">
    <cfRule type="cellIs" dxfId="250" priority="4" operator="equal">
      <formula>"LME-MCO Not Entered On Set-Up Worksheet"</formula>
    </cfRule>
  </conditionalFormatting>
  <conditionalFormatting sqref="J2">
    <cfRule type="cellIs" dxfId="249" priority="3" operator="equal">
      <formula>"SFY And/Or Report Period Not Entered On Set-Up Worksheet"</formula>
    </cfRule>
  </conditionalFormatting>
  <conditionalFormatting sqref="I12:I51">
    <cfRule type="cellIs" dxfId="248" priority="2" operator="greaterThanOrEqual">
      <formula>$I$7</formula>
    </cfRule>
  </conditionalFormatting>
  <conditionalFormatting sqref="AE11">
    <cfRule type="cellIs" dxfId="247" priority="1" operator="equal">
      <formula>""</formula>
    </cfRule>
  </conditionalFormatting>
  <dataValidations count="3">
    <dataValidation type="decimal" allowBlank="1" showInputMessage="1" showErrorMessage="1" error="FTE must be a decimal number between 0 and 1." sqref="E12:F51">
      <formula1>0</formula1>
      <formula2>1</formula2>
    </dataValidation>
    <dataValidation type="list" allowBlank="1" showInputMessage="1" showErrorMessage="1" prompt="Enter certification status from the drop-down list." sqref="G12:G51">
      <formula1>"Certified,Registered,None"</formula1>
    </dataValidation>
    <dataValidation type="list" allowBlank="1" showInputMessage="1" showErrorMessage="1" promptTitle="To Enter Check Mark:" prompt="Select item from the drop-down list or type a capital &quot;P&quot;." sqref="J12:AG51">
      <formula1>"P"</formula1>
    </dataValidation>
  </dataValidations>
  <printOptions horizontalCentered="1"/>
  <pageMargins left="0.3" right="0.3" top="0.5" bottom="0.5" header="0.3" footer="0.3"/>
  <pageSetup scale="53" orientation="landscape" r:id="rId1"/>
  <headerFooter>
    <oddFooter>&amp;LNC DHHS DMH/DD/SAS-CPM-QMT&amp;CPage &amp;P of &amp;N&amp;R&amp;F</oddFooter>
  </headerFooter>
  <colBreaks count="1" manualBreakCount="1">
    <brk id="9" max="1048575"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9"/>
  <sheetViews>
    <sheetView showGridLines="0" workbookViewId="0">
      <selection activeCell="A15" sqref="A15"/>
    </sheetView>
  </sheetViews>
  <sheetFormatPr defaultColWidth="9.109375" defaultRowHeight="13.2" x14ac:dyDescent="0.25"/>
  <cols>
    <col min="1" max="1" width="130.6640625" style="1" customWidth="1"/>
    <col min="2" max="16384" width="9.109375" style="1"/>
  </cols>
  <sheetData>
    <row r="1" spans="1:1" ht="20.100000000000001" customHeight="1" x14ac:dyDescent="0.25">
      <c r="A1" s="202"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1" ht="20.100000000000001" customHeight="1" x14ac:dyDescent="0.25">
      <c r="A2" s="202" t="str">
        <f>IF('Set-Up Worksheet'!B4="","LME-MCO Not Entered On Set-Up Worksheet",'Set-Up Worksheet'!B4)</f>
        <v>LME-MCO Not Entered On Set-Up Worksheet</v>
      </c>
    </row>
    <row r="4" spans="1:1" ht="31.2" x14ac:dyDescent="0.25">
      <c r="A4" s="204" t="s">
        <v>425</v>
      </c>
    </row>
    <row r="6" spans="1:1" ht="20.100000000000001" customHeight="1" x14ac:dyDescent="0.25">
      <c r="A6" s="64" t="s">
        <v>256</v>
      </c>
    </row>
    <row r="8" spans="1:1" ht="50.1" customHeight="1" x14ac:dyDescent="0.25">
      <c r="A8" s="203" t="s">
        <v>257</v>
      </c>
    </row>
    <row r="9" spans="1:1" ht="50.1" customHeight="1" x14ac:dyDescent="0.25">
      <c r="A9" s="266" t="s">
        <v>455</v>
      </c>
    </row>
  </sheetData>
  <sheetProtection sheet="1" objects="1" scenarios="1"/>
  <conditionalFormatting sqref="A2">
    <cfRule type="cellIs" dxfId="246" priority="2" operator="equal">
      <formula>"LME-MCO Not Entered On Set-Up Worksheet"</formula>
    </cfRule>
  </conditionalFormatting>
  <conditionalFormatting sqref="A1">
    <cfRule type="cellIs" dxfId="245" priority="1" operator="equal">
      <formula>"SFY And/Or Report Period Not Entered On Set-Up Worksheet"</formula>
    </cfRule>
  </conditionalFormatting>
  <printOptions horizontalCentered="1"/>
  <pageMargins left="0.3" right="0.3" top="0.5" bottom="0.5" header="0.3" footer="0.3"/>
  <pageSetup scale="58" orientation="landscape" r:id="rId1"/>
  <headerFooter>
    <oddFooter>&amp;LNC DHHS DMH/DD/SAS-CPM-QMT&amp;CPage &amp;P of &amp;N&amp;R&amp;F</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15"/>
  <sheetViews>
    <sheetView showGridLines="0" workbookViewId="0">
      <pane ySplit="13" topLeftCell="A14" activePane="bottomLeft" state="frozen"/>
      <selection activeCell="D2" sqref="D2"/>
      <selection pane="bottomLeft" activeCell="A14" sqref="A14"/>
    </sheetView>
  </sheetViews>
  <sheetFormatPr defaultColWidth="9.109375" defaultRowHeight="13.2" x14ac:dyDescent="0.25"/>
  <cols>
    <col min="1" max="1" width="9.109375" style="1"/>
    <col min="2" max="3" width="9.6640625" style="1" customWidth="1"/>
    <col min="4" max="4" width="35.6640625" style="1" customWidth="1"/>
    <col min="5" max="7" width="25.6640625" style="1" customWidth="1"/>
    <col min="8" max="16" width="12.6640625" style="1" customWidth="1"/>
    <col min="17" max="16384" width="9.109375" style="1"/>
  </cols>
  <sheetData>
    <row r="1" spans="1:25" ht="29.25" customHeight="1" x14ac:dyDescent="0.25">
      <c r="A1" s="291" t="s">
        <v>435</v>
      </c>
      <c r="B1" s="291"/>
      <c r="C1" s="291"/>
      <c r="D1" s="224"/>
      <c r="E1" s="224"/>
      <c r="F1" s="224"/>
      <c r="G1" s="224"/>
      <c r="H1" s="224"/>
      <c r="I1" s="224"/>
      <c r="J1" s="224"/>
      <c r="K1" s="224"/>
      <c r="L1" s="224"/>
      <c r="M1" s="224"/>
      <c r="N1" s="224"/>
      <c r="O1" s="224"/>
      <c r="P1" s="224"/>
    </row>
    <row r="2" spans="1:25"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213"/>
      <c r="C2" s="213"/>
      <c r="D2" s="30"/>
      <c r="E2" s="30"/>
      <c r="F2" s="30"/>
      <c r="G2" s="30"/>
      <c r="H2" s="30"/>
      <c r="I2" s="30"/>
      <c r="J2" s="30"/>
      <c r="K2" s="30"/>
      <c r="L2" s="30"/>
      <c r="M2" s="30"/>
      <c r="N2" s="30"/>
      <c r="O2" s="30"/>
      <c r="P2" s="30"/>
    </row>
    <row r="3" spans="1:25" ht="20.100000000000001" customHeight="1" x14ac:dyDescent="0.25">
      <c r="A3" s="38" t="str">
        <f>IF('Set-Up Worksheet'!B4="","LME-MCO Not Entered On Set-Up Worksheet",'Set-Up Worksheet'!B4)</f>
        <v>LME-MCO Not Entered On Set-Up Worksheet</v>
      </c>
      <c r="B3" s="38"/>
      <c r="C3" s="38"/>
      <c r="D3" s="30"/>
      <c r="E3" s="30"/>
      <c r="F3" s="30"/>
      <c r="G3" s="30"/>
      <c r="H3" s="30"/>
      <c r="I3" s="30"/>
      <c r="J3" s="30"/>
      <c r="K3" s="30"/>
      <c r="L3" s="30"/>
      <c r="M3" s="30"/>
      <c r="N3" s="30"/>
      <c r="O3" s="30"/>
      <c r="P3" s="30"/>
    </row>
    <row r="5" spans="1:25" ht="15.6" x14ac:dyDescent="0.25">
      <c r="A5" s="64" t="s">
        <v>425</v>
      </c>
      <c r="B5" s="64"/>
      <c r="C5" s="64"/>
    </row>
    <row r="7" spans="1:25" ht="15.6" x14ac:dyDescent="0.25">
      <c r="A7" s="64" t="s">
        <v>258</v>
      </c>
      <c r="B7" s="64"/>
      <c r="C7" s="64"/>
    </row>
    <row r="8" spans="1:25" x14ac:dyDescent="0.25">
      <c r="A8" s="344"/>
      <c r="B8" s="344"/>
      <c r="C8" s="344"/>
    </row>
    <row r="9" spans="1:25" ht="45.75" customHeight="1" x14ac:dyDescent="0.25">
      <c r="A9" s="471" t="s">
        <v>456</v>
      </c>
      <c r="B9" s="471"/>
      <c r="C9" s="471"/>
      <c r="D9" s="471"/>
      <c r="E9" s="471"/>
      <c r="F9" s="471"/>
      <c r="G9" s="471"/>
      <c r="H9" s="471"/>
      <c r="I9" s="471"/>
      <c r="J9" s="471"/>
      <c r="K9" s="471"/>
      <c r="L9" s="471"/>
      <c r="M9" s="471"/>
      <c r="N9" s="471"/>
      <c r="O9" s="471"/>
      <c r="P9" s="471"/>
      <c r="Q9" s="203"/>
      <c r="R9" s="203"/>
      <c r="S9" s="203"/>
      <c r="T9" s="203"/>
      <c r="U9" s="203"/>
      <c r="V9" s="203"/>
      <c r="W9" s="203"/>
      <c r="X9" s="203"/>
      <c r="Y9" s="203"/>
    </row>
    <row r="10" spans="1:25" x14ac:dyDescent="0.25">
      <c r="I10" s="89" t="s">
        <v>225</v>
      </c>
      <c r="J10" s="89" t="s">
        <v>225</v>
      </c>
      <c r="K10" s="89" t="s">
        <v>225</v>
      </c>
      <c r="L10" s="89" t="s">
        <v>225</v>
      </c>
      <c r="M10" s="89" t="s">
        <v>225</v>
      </c>
      <c r="N10" s="89" t="s">
        <v>225</v>
      </c>
      <c r="O10" s="89" t="s">
        <v>225</v>
      </c>
      <c r="P10" s="89" t="s">
        <v>225</v>
      </c>
    </row>
    <row r="11" spans="1:25" ht="20.100000000000001" customHeight="1" x14ac:dyDescent="0.25">
      <c r="A11" s="191" t="s">
        <v>226</v>
      </c>
      <c r="B11" s="191" t="s">
        <v>226</v>
      </c>
      <c r="C11" s="191" t="s">
        <v>226</v>
      </c>
      <c r="D11" s="191" t="s">
        <v>226</v>
      </c>
      <c r="E11" s="191" t="s">
        <v>226</v>
      </c>
      <c r="F11" s="191" t="s">
        <v>226</v>
      </c>
      <c r="G11" s="191" t="s">
        <v>226</v>
      </c>
      <c r="H11" s="191" t="s">
        <v>226</v>
      </c>
      <c r="I11" s="209">
        <f>SUBTOTAL(9,I13:I313)</f>
        <v>0</v>
      </c>
      <c r="J11" s="209">
        <f t="shared" ref="J11" si="0">SUBTOTAL(9,J13:J313)</f>
        <v>0</v>
      </c>
      <c r="K11" s="209">
        <f>SUBTOTAL(9,K13:K313)</f>
        <v>0</v>
      </c>
      <c r="L11" s="209">
        <f t="shared" ref="L11:P11" si="1">SUBTOTAL(9,L13:L313)</f>
        <v>0</v>
      </c>
      <c r="M11" s="209">
        <f t="shared" si="1"/>
        <v>0</v>
      </c>
      <c r="N11" s="209">
        <f t="shared" si="1"/>
        <v>0</v>
      </c>
      <c r="O11" s="209">
        <f t="shared" si="1"/>
        <v>0</v>
      </c>
      <c r="P11" s="209">
        <f t="shared" si="1"/>
        <v>0</v>
      </c>
    </row>
    <row r="12" spans="1:25" ht="20.100000000000001" customHeight="1" x14ac:dyDescent="0.25">
      <c r="A12" s="209">
        <f t="shared" ref="A12:C12" si="2">SUBTOTAL(3,A14:A314)</f>
        <v>0</v>
      </c>
      <c r="B12" s="209">
        <f t="shared" si="2"/>
        <v>0</v>
      </c>
      <c r="C12" s="209">
        <f t="shared" si="2"/>
        <v>0</v>
      </c>
      <c r="D12" s="209">
        <f>SUBTOTAL(3,D14:D314)</f>
        <v>0</v>
      </c>
      <c r="E12" s="209">
        <f t="shared" ref="E12:H12" si="3">SUBTOTAL(3,E14:E314)</f>
        <v>0</v>
      </c>
      <c r="F12" s="209">
        <f t="shared" ref="F12" si="4">SUBTOTAL(3,F14:F314)</f>
        <v>0</v>
      </c>
      <c r="G12" s="209">
        <f t="shared" si="3"/>
        <v>0</v>
      </c>
      <c r="H12" s="209">
        <f t="shared" si="3"/>
        <v>0</v>
      </c>
      <c r="I12" s="58" t="s">
        <v>430</v>
      </c>
      <c r="J12" s="3"/>
      <c r="K12" s="58" t="s">
        <v>262</v>
      </c>
      <c r="L12" s="3"/>
      <c r="M12" s="58" t="s">
        <v>263</v>
      </c>
      <c r="N12" s="3"/>
      <c r="O12" s="58" t="s">
        <v>89</v>
      </c>
      <c r="P12" s="3"/>
    </row>
    <row r="13" spans="1:25" ht="39.6" x14ac:dyDescent="0.25">
      <c r="A13" s="71" t="s">
        <v>265</v>
      </c>
      <c r="B13" s="71" t="s">
        <v>432</v>
      </c>
      <c r="C13" s="71" t="s">
        <v>433</v>
      </c>
      <c r="D13" s="81" t="s">
        <v>427</v>
      </c>
      <c r="E13" s="205" t="s">
        <v>259</v>
      </c>
      <c r="F13" s="205" t="s">
        <v>429</v>
      </c>
      <c r="G13" s="71" t="s">
        <v>434</v>
      </c>
      <c r="H13" s="205" t="s">
        <v>260</v>
      </c>
      <c r="I13" s="206" t="s">
        <v>431</v>
      </c>
      <c r="J13" s="206" t="s">
        <v>378</v>
      </c>
      <c r="K13" s="206" t="s">
        <v>431</v>
      </c>
      <c r="L13" s="206" t="s">
        <v>378</v>
      </c>
      <c r="M13" s="206" t="s">
        <v>431</v>
      </c>
      <c r="N13" s="206" t="s">
        <v>378</v>
      </c>
      <c r="O13" s="206" t="s">
        <v>431</v>
      </c>
      <c r="P13" s="206" t="s">
        <v>378</v>
      </c>
    </row>
    <row r="14" spans="1:25" ht="18" customHeight="1" x14ac:dyDescent="0.25">
      <c r="A14" s="318"/>
      <c r="B14" s="359"/>
      <c r="C14" s="359"/>
      <c r="D14" s="319"/>
      <c r="E14" s="319"/>
      <c r="F14" s="319"/>
      <c r="G14" s="319"/>
      <c r="H14" s="319"/>
      <c r="I14" s="320"/>
      <c r="J14" s="320"/>
      <c r="K14" s="320"/>
      <c r="L14" s="320"/>
      <c r="M14" s="320"/>
      <c r="N14" s="320"/>
      <c r="O14" s="395">
        <f>SUM(I14,K14,M14)</f>
        <v>0</v>
      </c>
      <c r="P14" s="395">
        <f>SUM(J14,L14,N14)</f>
        <v>0</v>
      </c>
    </row>
    <row r="15" spans="1:25" ht="18" customHeight="1" x14ac:dyDescent="0.25">
      <c r="A15" s="321"/>
      <c r="B15" s="360"/>
      <c r="C15" s="360"/>
      <c r="D15" s="322"/>
      <c r="E15" s="322"/>
      <c r="F15" s="322"/>
      <c r="G15" s="322"/>
      <c r="H15" s="322"/>
      <c r="I15" s="323"/>
      <c r="J15" s="323"/>
      <c r="K15" s="323"/>
      <c r="L15" s="323"/>
      <c r="M15" s="323"/>
      <c r="N15" s="323"/>
      <c r="O15" s="396">
        <f t="shared" ref="O15:O78" si="5">SUM(I15,K15,M15)</f>
        <v>0</v>
      </c>
      <c r="P15" s="396">
        <f t="shared" ref="P15:P78" si="6">SUM(J15,L15,N15)</f>
        <v>0</v>
      </c>
    </row>
    <row r="16" spans="1:25" ht="18" customHeight="1" x14ac:dyDescent="0.25">
      <c r="A16" s="321"/>
      <c r="B16" s="360"/>
      <c r="C16" s="360"/>
      <c r="D16" s="322"/>
      <c r="E16" s="322"/>
      <c r="F16" s="322"/>
      <c r="G16" s="322"/>
      <c r="H16" s="322"/>
      <c r="I16" s="323"/>
      <c r="J16" s="323"/>
      <c r="K16" s="323"/>
      <c r="L16" s="323"/>
      <c r="M16" s="323"/>
      <c r="N16" s="323"/>
      <c r="O16" s="396">
        <f t="shared" si="5"/>
        <v>0</v>
      </c>
      <c r="P16" s="396">
        <f t="shared" si="6"/>
        <v>0</v>
      </c>
    </row>
    <row r="17" spans="1:16" ht="18" customHeight="1" x14ac:dyDescent="0.25">
      <c r="A17" s="321"/>
      <c r="B17" s="360"/>
      <c r="C17" s="360"/>
      <c r="D17" s="322"/>
      <c r="E17" s="322"/>
      <c r="F17" s="322"/>
      <c r="G17" s="322"/>
      <c r="H17" s="322"/>
      <c r="I17" s="323"/>
      <c r="J17" s="323"/>
      <c r="K17" s="323"/>
      <c r="L17" s="323"/>
      <c r="M17" s="323"/>
      <c r="N17" s="323"/>
      <c r="O17" s="396">
        <f t="shared" si="5"/>
        <v>0</v>
      </c>
      <c r="P17" s="396">
        <f t="shared" si="6"/>
        <v>0</v>
      </c>
    </row>
    <row r="18" spans="1:16" ht="18" customHeight="1" x14ac:dyDescent="0.25">
      <c r="A18" s="321"/>
      <c r="B18" s="360"/>
      <c r="C18" s="360"/>
      <c r="D18" s="322"/>
      <c r="E18" s="322"/>
      <c r="F18" s="322"/>
      <c r="G18" s="322"/>
      <c r="H18" s="322"/>
      <c r="I18" s="323"/>
      <c r="J18" s="323"/>
      <c r="K18" s="323"/>
      <c r="L18" s="323"/>
      <c r="M18" s="323"/>
      <c r="N18" s="323"/>
      <c r="O18" s="396">
        <f t="shared" si="5"/>
        <v>0</v>
      </c>
      <c r="P18" s="396">
        <f t="shared" si="6"/>
        <v>0</v>
      </c>
    </row>
    <row r="19" spans="1:16" ht="18" customHeight="1" x14ac:dyDescent="0.25">
      <c r="A19" s="321"/>
      <c r="B19" s="360"/>
      <c r="C19" s="360"/>
      <c r="D19" s="322"/>
      <c r="E19" s="322"/>
      <c r="F19" s="322"/>
      <c r="G19" s="322"/>
      <c r="H19" s="322"/>
      <c r="I19" s="323"/>
      <c r="J19" s="323"/>
      <c r="K19" s="323"/>
      <c r="L19" s="323"/>
      <c r="M19" s="323"/>
      <c r="N19" s="323"/>
      <c r="O19" s="396">
        <f t="shared" si="5"/>
        <v>0</v>
      </c>
      <c r="P19" s="396">
        <f t="shared" si="6"/>
        <v>0</v>
      </c>
    </row>
    <row r="20" spans="1:16" ht="18" customHeight="1" x14ac:dyDescent="0.25">
      <c r="A20" s="321"/>
      <c r="B20" s="360"/>
      <c r="C20" s="360"/>
      <c r="D20" s="322"/>
      <c r="E20" s="322"/>
      <c r="F20" s="322"/>
      <c r="G20" s="322"/>
      <c r="H20" s="322"/>
      <c r="I20" s="323"/>
      <c r="J20" s="323"/>
      <c r="K20" s="323"/>
      <c r="L20" s="323"/>
      <c r="M20" s="323"/>
      <c r="N20" s="323"/>
      <c r="O20" s="396">
        <f t="shared" si="5"/>
        <v>0</v>
      </c>
      <c r="P20" s="396">
        <f t="shared" si="6"/>
        <v>0</v>
      </c>
    </row>
    <row r="21" spans="1:16" ht="18" customHeight="1" x14ac:dyDescent="0.25">
      <c r="A21" s="321"/>
      <c r="B21" s="360"/>
      <c r="C21" s="360"/>
      <c r="D21" s="322"/>
      <c r="E21" s="322"/>
      <c r="F21" s="322"/>
      <c r="G21" s="322"/>
      <c r="H21" s="322"/>
      <c r="I21" s="323"/>
      <c r="J21" s="323"/>
      <c r="K21" s="323"/>
      <c r="L21" s="323"/>
      <c r="M21" s="323"/>
      <c r="N21" s="323"/>
      <c r="O21" s="396">
        <f t="shared" si="5"/>
        <v>0</v>
      </c>
      <c r="P21" s="396">
        <f t="shared" si="6"/>
        <v>0</v>
      </c>
    </row>
    <row r="22" spans="1:16" ht="18" customHeight="1" x14ac:dyDescent="0.25">
      <c r="A22" s="321"/>
      <c r="B22" s="360"/>
      <c r="C22" s="360"/>
      <c r="D22" s="322"/>
      <c r="E22" s="322"/>
      <c r="F22" s="322"/>
      <c r="G22" s="322"/>
      <c r="H22" s="322"/>
      <c r="I22" s="323"/>
      <c r="J22" s="323"/>
      <c r="K22" s="323"/>
      <c r="L22" s="323"/>
      <c r="M22" s="323"/>
      <c r="N22" s="323"/>
      <c r="O22" s="396">
        <f t="shared" si="5"/>
        <v>0</v>
      </c>
      <c r="P22" s="396">
        <f t="shared" si="6"/>
        <v>0</v>
      </c>
    </row>
    <row r="23" spans="1:16" ht="18" customHeight="1" x14ac:dyDescent="0.25">
      <c r="A23" s="321"/>
      <c r="B23" s="360"/>
      <c r="C23" s="360"/>
      <c r="D23" s="322"/>
      <c r="E23" s="322"/>
      <c r="F23" s="322"/>
      <c r="G23" s="322"/>
      <c r="H23" s="322"/>
      <c r="I23" s="323"/>
      <c r="J23" s="323"/>
      <c r="K23" s="323"/>
      <c r="L23" s="323"/>
      <c r="M23" s="323"/>
      <c r="N23" s="323"/>
      <c r="O23" s="396">
        <f t="shared" si="5"/>
        <v>0</v>
      </c>
      <c r="P23" s="396">
        <f t="shared" si="6"/>
        <v>0</v>
      </c>
    </row>
    <row r="24" spans="1:16" ht="18" customHeight="1" x14ac:dyDescent="0.25">
      <c r="A24" s="321"/>
      <c r="B24" s="360"/>
      <c r="C24" s="360"/>
      <c r="D24" s="322"/>
      <c r="E24" s="322"/>
      <c r="F24" s="322"/>
      <c r="G24" s="322"/>
      <c r="H24" s="322"/>
      <c r="I24" s="323"/>
      <c r="J24" s="323"/>
      <c r="K24" s="323"/>
      <c r="L24" s="323"/>
      <c r="M24" s="323"/>
      <c r="N24" s="323"/>
      <c r="O24" s="396">
        <f t="shared" si="5"/>
        <v>0</v>
      </c>
      <c r="P24" s="396">
        <f t="shared" si="6"/>
        <v>0</v>
      </c>
    </row>
    <row r="25" spans="1:16" ht="18" customHeight="1" x14ac:dyDescent="0.25">
      <c r="A25" s="321"/>
      <c r="B25" s="360"/>
      <c r="C25" s="360"/>
      <c r="D25" s="322"/>
      <c r="E25" s="322"/>
      <c r="F25" s="322"/>
      <c r="G25" s="322"/>
      <c r="H25" s="322"/>
      <c r="I25" s="323"/>
      <c r="J25" s="323"/>
      <c r="K25" s="323"/>
      <c r="L25" s="323"/>
      <c r="M25" s="323"/>
      <c r="N25" s="323"/>
      <c r="O25" s="396">
        <f t="shared" si="5"/>
        <v>0</v>
      </c>
      <c r="P25" s="396">
        <f t="shared" si="6"/>
        <v>0</v>
      </c>
    </row>
    <row r="26" spans="1:16" ht="18" customHeight="1" x14ac:dyDescent="0.25">
      <c r="A26" s="321"/>
      <c r="B26" s="360"/>
      <c r="C26" s="360"/>
      <c r="D26" s="322"/>
      <c r="E26" s="322"/>
      <c r="F26" s="322"/>
      <c r="G26" s="322"/>
      <c r="H26" s="322"/>
      <c r="I26" s="323"/>
      <c r="J26" s="323"/>
      <c r="K26" s="323"/>
      <c r="L26" s="323"/>
      <c r="M26" s="323"/>
      <c r="N26" s="323"/>
      <c r="O26" s="396">
        <f t="shared" si="5"/>
        <v>0</v>
      </c>
      <c r="P26" s="396">
        <f t="shared" si="6"/>
        <v>0</v>
      </c>
    </row>
    <row r="27" spans="1:16" ht="18" customHeight="1" x14ac:dyDescent="0.25">
      <c r="A27" s="321"/>
      <c r="B27" s="360"/>
      <c r="C27" s="360"/>
      <c r="D27" s="322"/>
      <c r="E27" s="322"/>
      <c r="F27" s="322"/>
      <c r="G27" s="322"/>
      <c r="H27" s="322"/>
      <c r="I27" s="323"/>
      <c r="J27" s="323"/>
      <c r="K27" s="323"/>
      <c r="L27" s="323"/>
      <c r="M27" s="323"/>
      <c r="N27" s="323"/>
      <c r="O27" s="396">
        <f t="shared" si="5"/>
        <v>0</v>
      </c>
      <c r="P27" s="396">
        <f t="shared" si="6"/>
        <v>0</v>
      </c>
    </row>
    <row r="28" spans="1:16" ht="18" customHeight="1" x14ac:dyDescent="0.25">
      <c r="A28" s="321"/>
      <c r="B28" s="360"/>
      <c r="C28" s="360"/>
      <c r="D28" s="322"/>
      <c r="E28" s="322"/>
      <c r="F28" s="322"/>
      <c r="G28" s="322"/>
      <c r="H28" s="322"/>
      <c r="I28" s="323"/>
      <c r="J28" s="323"/>
      <c r="K28" s="323"/>
      <c r="L28" s="323"/>
      <c r="M28" s="323"/>
      <c r="N28" s="323"/>
      <c r="O28" s="396">
        <f t="shared" si="5"/>
        <v>0</v>
      </c>
      <c r="P28" s="396">
        <f t="shared" si="6"/>
        <v>0</v>
      </c>
    </row>
    <row r="29" spans="1:16" ht="18" customHeight="1" x14ac:dyDescent="0.25">
      <c r="A29" s="321"/>
      <c r="B29" s="360"/>
      <c r="C29" s="360"/>
      <c r="D29" s="322"/>
      <c r="E29" s="322"/>
      <c r="F29" s="322"/>
      <c r="G29" s="322"/>
      <c r="H29" s="322"/>
      <c r="I29" s="323"/>
      <c r="J29" s="323"/>
      <c r="K29" s="323"/>
      <c r="L29" s="323"/>
      <c r="M29" s="323"/>
      <c r="N29" s="323"/>
      <c r="O29" s="396">
        <f t="shared" si="5"/>
        <v>0</v>
      </c>
      <c r="P29" s="396">
        <f t="shared" si="6"/>
        <v>0</v>
      </c>
    </row>
    <row r="30" spans="1:16" ht="18" customHeight="1" x14ac:dyDescent="0.25">
      <c r="A30" s="321"/>
      <c r="B30" s="360"/>
      <c r="C30" s="360"/>
      <c r="D30" s="322"/>
      <c r="E30" s="322"/>
      <c r="F30" s="322"/>
      <c r="G30" s="322"/>
      <c r="H30" s="322"/>
      <c r="I30" s="323"/>
      <c r="J30" s="323"/>
      <c r="K30" s="323"/>
      <c r="L30" s="323"/>
      <c r="M30" s="323"/>
      <c r="N30" s="323"/>
      <c r="O30" s="396">
        <f t="shared" si="5"/>
        <v>0</v>
      </c>
      <c r="P30" s="396">
        <f t="shared" si="6"/>
        <v>0</v>
      </c>
    </row>
    <row r="31" spans="1:16" ht="18" customHeight="1" x14ac:dyDescent="0.25">
      <c r="A31" s="321"/>
      <c r="B31" s="360"/>
      <c r="C31" s="360"/>
      <c r="D31" s="322"/>
      <c r="E31" s="322"/>
      <c r="F31" s="322"/>
      <c r="G31" s="322"/>
      <c r="H31" s="322"/>
      <c r="I31" s="323"/>
      <c r="J31" s="323"/>
      <c r="K31" s="323"/>
      <c r="L31" s="323"/>
      <c r="M31" s="323"/>
      <c r="N31" s="323"/>
      <c r="O31" s="396">
        <f t="shared" si="5"/>
        <v>0</v>
      </c>
      <c r="P31" s="396">
        <f t="shared" si="6"/>
        <v>0</v>
      </c>
    </row>
    <row r="32" spans="1:16" ht="18" customHeight="1" x14ac:dyDescent="0.25">
      <c r="A32" s="321"/>
      <c r="B32" s="360"/>
      <c r="C32" s="360"/>
      <c r="D32" s="322"/>
      <c r="E32" s="322"/>
      <c r="F32" s="322"/>
      <c r="G32" s="322"/>
      <c r="H32" s="322"/>
      <c r="I32" s="323"/>
      <c r="J32" s="323"/>
      <c r="K32" s="323"/>
      <c r="L32" s="323"/>
      <c r="M32" s="323"/>
      <c r="N32" s="323"/>
      <c r="O32" s="396">
        <f t="shared" si="5"/>
        <v>0</v>
      </c>
      <c r="P32" s="396">
        <f t="shared" si="6"/>
        <v>0</v>
      </c>
    </row>
    <row r="33" spans="1:16" ht="18" customHeight="1" x14ac:dyDescent="0.25">
      <c r="A33" s="321"/>
      <c r="B33" s="360"/>
      <c r="C33" s="360"/>
      <c r="D33" s="322"/>
      <c r="E33" s="322"/>
      <c r="F33" s="322"/>
      <c r="G33" s="322"/>
      <c r="H33" s="322"/>
      <c r="I33" s="323"/>
      <c r="J33" s="323"/>
      <c r="K33" s="323"/>
      <c r="L33" s="323"/>
      <c r="M33" s="323"/>
      <c r="N33" s="323"/>
      <c r="O33" s="396">
        <f t="shared" si="5"/>
        <v>0</v>
      </c>
      <c r="P33" s="396">
        <f t="shared" si="6"/>
        <v>0</v>
      </c>
    </row>
    <row r="34" spans="1:16" ht="18" customHeight="1" x14ac:dyDescent="0.25">
      <c r="A34" s="321"/>
      <c r="B34" s="360"/>
      <c r="C34" s="360"/>
      <c r="D34" s="322"/>
      <c r="E34" s="322"/>
      <c r="F34" s="322"/>
      <c r="G34" s="322"/>
      <c r="H34" s="322"/>
      <c r="I34" s="323"/>
      <c r="J34" s="323"/>
      <c r="K34" s="323"/>
      <c r="L34" s="323"/>
      <c r="M34" s="323"/>
      <c r="N34" s="323"/>
      <c r="O34" s="396">
        <f t="shared" si="5"/>
        <v>0</v>
      </c>
      <c r="P34" s="396">
        <f t="shared" si="6"/>
        <v>0</v>
      </c>
    </row>
    <row r="35" spans="1:16" ht="18" customHeight="1" x14ac:dyDescent="0.25">
      <c r="A35" s="321"/>
      <c r="B35" s="360"/>
      <c r="C35" s="360"/>
      <c r="D35" s="322"/>
      <c r="E35" s="322"/>
      <c r="F35" s="322"/>
      <c r="G35" s="322"/>
      <c r="H35" s="322"/>
      <c r="I35" s="323"/>
      <c r="J35" s="323"/>
      <c r="K35" s="323"/>
      <c r="L35" s="323"/>
      <c r="M35" s="323"/>
      <c r="N35" s="323"/>
      <c r="O35" s="396">
        <f t="shared" si="5"/>
        <v>0</v>
      </c>
      <c r="P35" s="396">
        <f t="shared" si="6"/>
        <v>0</v>
      </c>
    </row>
    <row r="36" spans="1:16" ht="18" customHeight="1" x14ac:dyDescent="0.25">
      <c r="A36" s="321"/>
      <c r="B36" s="360"/>
      <c r="C36" s="360"/>
      <c r="D36" s="322"/>
      <c r="E36" s="322"/>
      <c r="F36" s="322"/>
      <c r="G36" s="322"/>
      <c r="H36" s="322"/>
      <c r="I36" s="323"/>
      <c r="J36" s="323"/>
      <c r="K36" s="323"/>
      <c r="L36" s="323"/>
      <c r="M36" s="323"/>
      <c r="N36" s="323"/>
      <c r="O36" s="396">
        <f t="shared" si="5"/>
        <v>0</v>
      </c>
      <c r="P36" s="396">
        <f t="shared" si="6"/>
        <v>0</v>
      </c>
    </row>
    <row r="37" spans="1:16" ht="18" customHeight="1" x14ac:dyDescent="0.25">
      <c r="A37" s="321"/>
      <c r="B37" s="360"/>
      <c r="C37" s="360"/>
      <c r="D37" s="322"/>
      <c r="E37" s="322"/>
      <c r="F37" s="322"/>
      <c r="G37" s="322"/>
      <c r="H37" s="322"/>
      <c r="I37" s="323"/>
      <c r="J37" s="323"/>
      <c r="K37" s="323"/>
      <c r="L37" s="323"/>
      <c r="M37" s="323"/>
      <c r="N37" s="323"/>
      <c r="O37" s="396">
        <f t="shared" si="5"/>
        <v>0</v>
      </c>
      <c r="P37" s="396">
        <f t="shared" si="6"/>
        <v>0</v>
      </c>
    </row>
    <row r="38" spans="1:16" ht="18" customHeight="1" x14ac:dyDescent="0.25">
      <c r="A38" s="321"/>
      <c r="B38" s="360"/>
      <c r="C38" s="360"/>
      <c r="D38" s="322"/>
      <c r="E38" s="322"/>
      <c r="F38" s="322"/>
      <c r="G38" s="322"/>
      <c r="H38" s="322"/>
      <c r="I38" s="323"/>
      <c r="J38" s="323"/>
      <c r="K38" s="323"/>
      <c r="L38" s="323"/>
      <c r="M38" s="323"/>
      <c r="N38" s="323"/>
      <c r="O38" s="396">
        <f t="shared" si="5"/>
        <v>0</v>
      </c>
      <c r="P38" s="396">
        <f t="shared" si="6"/>
        <v>0</v>
      </c>
    </row>
    <row r="39" spans="1:16" ht="18" customHeight="1" x14ac:dyDescent="0.25">
      <c r="A39" s="321"/>
      <c r="B39" s="360"/>
      <c r="C39" s="360"/>
      <c r="D39" s="322"/>
      <c r="E39" s="322"/>
      <c r="F39" s="322"/>
      <c r="G39" s="322"/>
      <c r="H39" s="322"/>
      <c r="I39" s="323"/>
      <c r="J39" s="323"/>
      <c r="K39" s="323"/>
      <c r="L39" s="323"/>
      <c r="M39" s="323"/>
      <c r="N39" s="323"/>
      <c r="O39" s="396">
        <f t="shared" si="5"/>
        <v>0</v>
      </c>
      <c r="P39" s="396">
        <f t="shared" si="6"/>
        <v>0</v>
      </c>
    </row>
    <row r="40" spans="1:16" ht="18" customHeight="1" x14ac:dyDescent="0.25">
      <c r="A40" s="321"/>
      <c r="B40" s="360"/>
      <c r="C40" s="360"/>
      <c r="D40" s="322"/>
      <c r="E40" s="322"/>
      <c r="F40" s="322"/>
      <c r="G40" s="322"/>
      <c r="H40" s="322"/>
      <c r="I40" s="323"/>
      <c r="J40" s="323"/>
      <c r="K40" s="323"/>
      <c r="L40" s="323"/>
      <c r="M40" s="323"/>
      <c r="N40" s="323"/>
      <c r="O40" s="396">
        <f t="shared" si="5"/>
        <v>0</v>
      </c>
      <c r="P40" s="396">
        <f t="shared" si="6"/>
        <v>0</v>
      </c>
    </row>
    <row r="41" spans="1:16" ht="18" customHeight="1" x14ac:dyDescent="0.25">
      <c r="A41" s="321"/>
      <c r="B41" s="360"/>
      <c r="C41" s="360"/>
      <c r="D41" s="322"/>
      <c r="E41" s="322"/>
      <c r="F41" s="322"/>
      <c r="G41" s="322"/>
      <c r="H41" s="322"/>
      <c r="I41" s="323"/>
      <c r="J41" s="323"/>
      <c r="K41" s="323"/>
      <c r="L41" s="323"/>
      <c r="M41" s="323"/>
      <c r="N41" s="323"/>
      <c r="O41" s="396">
        <f t="shared" si="5"/>
        <v>0</v>
      </c>
      <c r="P41" s="396">
        <f t="shared" si="6"/>
        <v>0</v>
      </c>
    </row>
    <row r="42" spans="1:16" ht="18" customHeight="1" x14ac:dyDescent="0.25">
      <c r="A42" s="321"/>
      <c r="B42" s="360"/>
      <c r="C42" s="360"/>
      <c r="D42" s="322"/>
      <c r="E42" s="322"/>
      <c r="F42" s="322"/>
      <c r="G42" s="322"/>
      <c r="H42" s="322"/>
      <c r="I42" s="323"/>
      <c r="J42" s="323"/>
      <c r="K42" s="323"/>
      <c r="L42" s="323"/>
      <c r="M42" s="323"/>
      <c r="N42" s="323"/>
      <c r="O42" s="396">
        <f t="shared" si="5"/>
        <v>0</v>
      </c>
      <c r="P42" s="396">
        <f t="shared" si="6"/>
        <v>0</v>
      </c>
    </row>
    <row r="43" spans="1:16" ht="18" customHeight="1" x14ac:dyDescent="0.25">
      <c r="A43" s="321"/>
      <c r="B43" s="360"/>
      <c r="C43" s="360"/>
      <c r="D43" s="322"/>
      <c r="E43" s="322"/>
      <c r="F43" s="322"/>
      <c r="G43" s="322"/>
      <c r="H43" s="322"/>
      <c r="I43" s="323"/>
      <c r="J43" s="323"/>
      <c r="K43" s="323"/>
      <c r="L43" s="323"/>
      <c r="M43" s="323"/>
      <c r="N43" s="323"/>
      <c r="O43" s="396">
        <f t="shared" si="5"/>
        <v>0</v>
      </c>
      <c r="P43" s="396">
        <f t="shared" si="6"/>
        <v>0</v>
      </c>
    </row>
    <row r="44" spans="1:16" ht="18" customHeight="1" x14ac:dyDescent="0.25">
      <c r="A44" s="321"/>
      <c r="B44" s="360"/>
      <c r="C44" s="360"/>
      <c r="D44" s="322"/>
      <c r="E44" s="322"/>
      <c r="F44" s="322"/>
      <c r="G44" s="322"/>
      <c r="H44" s="322"/>
      <c r="I44" s="323"/>
      <c r="J44" s="323"/>
      <c r="K44" s="323"/>
      <c r="L44" s="323"/>
      <c r="M44" s="323"/>
      <c r="N44" s="323"/>
      <c r="O44" s="396">
        <f t="shared" si="5"/>
        <v>0</v>
      </c>
      <c r="P44" s="396">
        <f t="shared" si="6"/>
        <v>0</v>
      </c>
    </row>
    <row r="45" spans="1:16" ht="18" customHeight="1" x14ac:dyDescent="0.25">
      <c r="A45" s="321"/>
      <c r="B45" s="360"/>
      <c r="C45" s="360"/>
      <c r="D45" s="322"/>
      <c r="E45" s="322"/>
      <c r="F45" s="322"/>
      <c r="G45" s="322"/>
      <c r="H45" s="322"/>
      <c r="I45" s="323"/>
      <c r="J45" s="323"/>
      <c r="K45" s="323"/>
      <c r="L45" s="323"/>
      <c r="M45" s="323"/>
      <c r="N45" s="323"/>
      <c r="O45" s="396">
        <f t="shared" si="5"/>
        <v>0</v>
      </c>
      <c r="P45" s="396">
        <f t="shared" si="6"/>
        <v>0</v>
      </c>
    </row>
    <row r="46" spans="1:16" ht="18" customHeight="1" x14ac:dyDescent="0.25">
      <c r="A46" s="321"/>
      <c r="B46" s="360"/>
      <c r="C46" s="360"/>
      <c r="D46" s="322"/>
      <c r="E46" s="322"/>
      <c r="F46" s="322"/>
      <c r="G46" s="322"/>
      <c r="H46" s="322"/>
      <c r="I46" s="323"/>
      <c r="J46" s="323"/>
      <c r="K46" s="323"/>
      <c r="L46" s="323"/>
      <c r="M46" s="323"/>
      <c r="N46" s="323"/>
      <c r="O46" s="396">
        <f t="shared" si="5"/>
        <v>0</v>
      </c>
      <c r="P46" s="396">
        <f t="shared" si="6"/>
        <v>0</v>
      </c>
    </row>
    <row r="47" spans="1:16" ht="18" customHeight="1" x14ac:dyDescent="0.25">
      <c r="A47" s="321"/>
      <c r="B47" s="360"/>
      <c r="C47" s="360"/>
      <c r="D47" s="322"/>
      <c r="E47" s="322"/>
      <c r="F47" s="322"/>
      <c r="G47" s="322"/>
      <c r="H47" s="322"/>
      <c r="I47" s="323"/>
      <c r="J47" s="323"/>
      <c r="K47" s="323"/>
      <c r="L47" s="323"/>
      <c r="M47" s="323"/>
      <c r="N47" s="323"/>
      <c r="O47" s="396">
        <f t="shared" si="5"/>
        <v>0</v>
      </c>
      <c r="P47" s="396">
        <f t="shared" si="6"/>
        <v>0</v>
      </c>
    </row>
    <row r="48" spans="1:16" ht="18" customHeight="1" x14ac:dyDescent="0.25">
      <c r="A48" s="321"/>
      <c r="B48" s="360"/>
      <c r="C48" s="360"/>
      <c r="D48" s="322"/>
      <c r="E48" s="322"/>
      <c r="F48" s="322"/>
      <c r="G48" s="322"/>
      <c r="H48" s="322"/>
      <c r="I48" s="323"/>
      <c r="J48" s="323"/>
      <c r="K48" s="323"/>
      <c r="L48" s="323"/>
      <c r="M48" s="323"/>
      <c r="N48" s="323"/>
      <c r="O48" s="396">
        <f t="shared" si="5"/>
        <v>0</v>
      </c>
      <c r="P48" s="396">
        <f t="shared" si="6"/>
        <v>0</v>
      </c>
    </row>
    <row r="49" spans="1:16" ht="18" customHeight="1" x14ac:dyDescent="0.25">
      <c r="A49" s="321"/>
      <c r="B49" s="360"/>
      <c r="C49" s="360"/>
      <c r="D49" s="322"/>
      <c r="E49" s="322"/>
      <c r="F49" s="322"/>
      <c r="G49" s="322"/>
      <c r="H49" s="322"/>
      <c r="I49" s="323"/>
      <c r="J49" s="323"/>
      <c r="K49" s="323"/>
      <c r="L49" s="323"/>
      <c r="M49" s="323"/>
      <c r="N49" s="323"/>
      <c r="O49" s="396">
        <f t="shared" si="5"/>
        <v>0</v>
      </c>
      <c r="P49" s="396">
        <f t="shared" si="6"/>
        <v>0</v>
      </c>
    </row>
    <row r="50" spans="1:16" ht="18" customHeight="1" x14ac:dyDescent="0.25">
      <c r="A50" s="321"/>
      <c r="B50" s="360"/>
      <c r="C50" s="360"/>
      <c r="D50" s="322"/>
      <c r="E50" s="322"/>
      <c r="F50" s="322"/>
      <c r="G50" s="322"/>
      <c r="H50" s="322"/>
      <c r="I50" s="323"/>
      <c r="J50" s="323"/>
      <c r="K50" s="323"/>
      <c r="L50" s="323"/>
      <c r="M50" s="323"/>
      <c r="N50" s="323"/>
      <c r="O50" s="396">
        <f t="shared" si="5"/>
        <v>0</v>
      </c>
      <c r="P50" s="396">
        <f t="shared" si="6"/>
        <v>0</v>
      </c>
    </row>
    <row r="51" spans="1:16" ht="18" customHeight="1" x14ac:dyDescent="0.25">
      <c r="A51" s="321"/>
      <c r="B51" s="360"/>
      <c r="C51" s="360"/>
      <c r="D51" s="322"/>
      <c r="E51" s="322"/>
      <c r="F51" s="322"/>
      <c r="G51" s="322"/>
      <c r="H51" s="322"/>
      <c r="I51" s="323"/>
      <c r="J51" s="323"/>
      <c r="K51" s="323"/>
      <c r="L51" s="323"/>
      <c r="M51" s="323"/>
      <c r="N51" s="323"/>
      <c r="O51" s="396">
        <f t="shared" si="5"/>
        <v>0</v>
      </c>
      <c r="P51" s="396">
        <f t="shared" si="6"/>
        <v>0</v>
      </c>
    </row>
    <row r="52" spans="1:16" ht="18" customHeight="1" x14ac:dyDescent="0.25">
      <c r="A52" s="321"/>
      <c r="B52" s="360"/>
      <c r="C52" s="360"/>
      <c r="D52" s="322"/>
      <c r="E52" s="322"/>
      <c r="F52" s="322"/>
      <c r="G52" s="322"/>
      <c r="H52" s="322"/>
      <c r="I52" s="323"/>
      <c r="J52" s="323"/>
      <c r="K52" s="323"/>
      <c r="L52" s="323"/>
      <c r="M52" s="323"/>
      <c r="N52" s="323"/>
      <c r="O52" s="396">
        <f t="shared" si="5"/>
        <v>0</v>
      </c>
      <c r="P52" s="396">
        <f t="shared" si="6"/>
        <v>0</v>
      </c>
    </row>
    <row r="53" spans="1:16" ht="18" customHeight="1" x14ac:dyDescent="0.25">
      <c r="A53" s="321"/>
      <c r="B53" s="360"/>
      <c r="C53" s="360"/>
      <c r="D53" s="322"/>
      <c r="E53" s="322"/>
      <c r="F53" s="322"/>
      <c r="G53" s="322"/>
      <c r="H53" s="322"/>
      <c r="I53" s="323"/>
      <c r="J53" s="323"/>
      <c r="K53" s="323"/>
      <c r="L53" s="323"/>
      <c r="M53" s="323"/>
      <c r="N53" s="323"/>
      <c r="O53" s="396">
        <f t="shared" si="5"/>
        <v>0</v>
      </c>
      <c r="P53" s="396">
        <f t="shared" si="6"/>
        <v>0</v>
      </c>
    </row>
    <row r="54" spans="1:16" ht="18" customHeight="1" x14ac:dyDescent="0.25">
      <c r="A54" s="321"/>
      <c r="B54" s="360"/>
      <c r="C54" s="360"/>
      <c r="D54" s="322"/>
      <c r="E54" s="322"/>
      <c r="F54" s="322"/>
      <c r="G54" s="322"/>
      <c r="H54" s="322"/>
      <c r="I54" s="323"/>
      <c r="J54" s="323"/>
      <c r="K54" s="323"/>
      <c r="L54" s="323"/>
      <c r="M54" s="323"/>
      <c r="N54" s="323"/>
      <c r="O54" s="396">
        <f t="shared" si="5"/>
        <v>0</v>
      </c>
      <c r="P54" s="396">
        <f t="shared" si="6"/>
        <v>0</v>
      </c>
    </row>
    <row r="55" spans="1:16" ht="18" customHeight="1" x14ac:dyDescent="0.25">
      <c r="A55" s="321"/>
      <c r="B55" s="360"/>
      <c r="C55" s="360"/>
      <c r="D55" s="322"/>
      <c r="E55" s="322"/>
      <c r="F55" s="322"/>
      <c r="G55" s="322"/>
      <c r="H55" s="322"/>
      <c r="I55" s="323"/>
      <c r="J55" s="323"/>
      <c r="K55" s="323"/>
      <c r="L55" s="323"/>
      <c r="M55" s="323"/>
      <c r="N55" s="323"/>
      <c r="O55" s="396">
        <f t="shared" si="5"/>
        <v>0</v>
      </c>
      <c r="P55" s="396">
        <f t="shared" si="6"/>
        <v>0</v>
      </c>
    </row>
    <row r="56" spans="1:16" ht="18" customHeight="1" x14ac:dyDescent="0.25">
      <c r="A56" s="321"/>
      <c r="B56" s="360"/>
      <c r="C56" s="360"/>
      <c r="D56" s="322"/>
      <c r="E56" s="322"/>
      <c r="F56" s="322"/>
      <c r="G56" s="322"/>
      <c r="H56" s="322"/>
      <c r="I56" s="323"/>
      <c r="J56" s="323"/>
      <c r="K56" s="323"/>
      <c r="L56" s="323"/>
      <c r="M56" s="323"/>
      <c r="N56" s="323"/>
      <c r="O56" s="396">
        <f t="shared" si="5"/>
        <v>0</v>
      </c>
      <c r="P56" s="396">
        <f t="shared" si="6"/>
        <v>0</v>
      </c>
    </row>
    <row r="57" spans="1:16" ht="18" customHeight="1" x14ac:dyDescent="0.25">
      <c r="A57" s="321"/>
      <c r="B57" s="360"/>
      <c r="C57" s="360"/>
      <c r="D57" s="322"/>
      <c r="E57" s="322"/>
      <c r="F57" s="322"/>
      <c r="G57" s="322"/>
      <c r="H57" s="322"/>
      <c r="I57" s="323"/>
      <c r="J57" s="323"/>
      <c r="K57" s="323"/>
      <c r="L57" s="323"/>
      <c r="M57" s="323"/>
      <c r="N57" s="323"/>
      <c r="O57" s="396">
        <f t="shared" si="5"/>
        <v>0</v>
      </c>
      <c r="P57" s="396">
        <f t="shared" si="6"/>
        <v>0</v>
      </c>
    </row>
    <row r="58" spans="1:16" ht="18" customHeight="1" x14ac:dyDescent="0.25">
      <c r="A58" s="321"/>
      <c r="B58" s="360"/>
      <c r="C58" s="360"/>
      <c r="D58" s="322"/>
      <c r="E58" s="322"/>
      <c r="F58" s="322"/>
      <c r="G58" s="322"/>
      <c r="H58" s="322"/>
      <c r="I58" s="323"/>
      <c r="J58" s="323"/>
      <c r="K58" s="323"/>
      <c r="L58" s="323"/>
      <c r="M58" s="323"/>
      <c r="N58" s="323"/>
      <c r="O58" s="396">
        <f t="shared" si="5"/>
        <v>0</v>
      </c>
      <c r="P58" s="396">
        <f t="shared" si="6"/>
        <v>0</v>
      </c>
    </row>
    <row r="59" spans="1:16" ht="18" customHeight="1" x14ac:dyDescent="0.25">
      <c r="A59" s="321"/>
      <c r="B59" s="360"/>
      <c r="C59" s="360"/>
      <c r="D59" s="322"/>
      <c r="E59" s="322"/>
      <c r="F59" s="322"/>
      <c r="G59" s="322"/>
      <c r="H59" s="322"/>
      <c r="I59" s="323"/>
      <c r="J59" s="323"/>
      <c r="K59" s="323"/>
      <c r="L59" s="323"/>
      <c r="M59" s="323"/>
      <c r="N59" s="323"/>
      <c r="O59" s="396">
        <f t="shared" si="5"/>
        <v>0</v>
      </c>
      <c r="P59" s="396">
        <f t="shared" si="6"/>
        <v>0</v>
      </c>
    </row>
    <row r="60" spans="1:16" ht="18" customHeight="1" x14ac:dyDescent="0.25">
      <c r="A60" s="321"/>
      <c r="B60" s="360"/>
      <c r="C60" s="360"/>
      <c r="D60" s="322"/>
      <c r="E60" s="322"/>
      <c r="F60" s="322"/>
      <c r="G60" s="322"/>
      <c r="H60" s="322"/>
      <c r="I60" s="323"/>
      <c r="J60" s="323"/>
      <c r="K60" s="323"/>
      <c r="L60" s="323"/>
      <c r="M60" s="323"/>
      <c r="N60" s="323"/>
      <c r="O60" s="396">
        <f t="shared" si="5"/>
        <v>0</v>
      </c>
      <c r="P60" s="396">
        <f t="shared" si="6"/>
        <v>0</v>
      </c>
    </row>
    <row r="61" spans="1:16" ht="18" customHeight="1" x14ac:dyDescent="0.25">
      <c r="A61" s="321"/>
      <c r="B61" s="360"/>
      <c r="C61" s="360"/>
      <c r="D61" s="322"/>
      <c r="E61" s="322"/>
      <c r="F61" s="322"/>
      <c r="G61" s="322"/>
      <c r="H61" s="322"/>
      <c r="I61" s="323"/>
      <c r="J61" s="323"/>
      <c r="K61" s="323"/>
      <c r="L61" s="323"/>
      <c r="M61" s="323"/>
      <c r="N61" s="323"/>
      <c r="O61" s="396">
        <f t="shared" si="5"/>
        <v>0</v>
      </c>
      <c r="P61" s="396">
        <f t="shared" si="6"/>
        <v>0</v>
      </c>
    </row>
    <row r="62" spans="1:16" ht="18" customHeight="1" x14ac:dyDescent="0.25">
      <c r="A62" s="321"/>
      <c r="B62" s="360"/>
      <c r="C62" s="360"/>
      <c r="D62" s="322"/>
      <c r="E62" s="322"/>
      <c r="F62" s="322"/>
      <c r="G62" s="322"/>
      <c r="H62" s="322"/>
      <c r="I62" s="323"/>
      <c r="J62" s="323"/>
      <c r="K62" s="323"/>
      <c r="L62" s="323"/>
      <c r="M62" s="323"/>
      <c r="N62" s="323"/>
      <c r="O62" s="396">
        <f t="shared" si="5"/>
        <v>0</v>
      </c>
      <c r="P62" s="396">
        <f t="shared" si="6"/>
        <v>0</v>
      </c>
    </row>
    <row r="63" spans="1:16" ht="18" customHeight="1" x14ac:dyDescent="0.25">
      <c r="A63" s="321"/>
      <c r="B63" s="360"/>
      <c r="C63" s="360"/>
      <c r="D63" s="322"/>
      <c r="E63" s="322"/>
      <c r="F63" s="322"/>
      <c r="G63" s="322"/>
      <c r="H63" s="322"/>
      <c r="I63" s="323"/>
      <c r="J63" s="323"/>
      <c r="K63" s="323"/>
      <c r="L63" s="323"/>
      <c r="M63" s="323"/>
      <c r="N63" s="323"/>
      <c r="O63" s="396">
        <f t="shared" si="5"/>
        <v>0</v>
      </c>
      <c r="P63" s="396">
        <f t="shared" si="6"/>
        <v>0</v>
      </c>
    </row>
    <row r="64" spans="1:16" ht="18" customHeight="1" x14ac:dyDescent="0.25">
      <c r="A64" s="321"/>
      <c r="B64" s="360"/>
      <c r="C64" s="360"/>
      <c r="D64" s="322"/>
      <c r="E64" s="322"/>
      <c r="F64" s="322"/>
      <c r="G64" s="322"/>
      <c r="H64" s="322"/>
      <c r="I64" s="323"/>
      <c r="J64" s="323"/>
      <c r="K64" s="323"/>
      <c r="L64" s="323"/>
      <c r="M64" s="323"/>
      <c r="N64" s="323"/>
      <c r="O64" s="396">
        <f t="shared" si="5"/>
        <v>0</v>
      </c>
      <c r="P64" s="396">
        <f t="shared" si="6"/>
        <v>0</v>
      </c>
    </row>
    <row r="65" spans="1:16" ht="18" customHeight="1" x14ac:dyDescent="0.25">
      <c r="A65" s="321"/>
      <c r="B65" s="360"/>
      <c r="C65" s="360"/>
      <c r="D65" s="322"/>
      <c r="E65" s="322"/>
      <c r="F65" s="322"/>
      <c r="G65" s="322"/>
      <c r="H65" s="322"/>
      <c r="I65" s="323"/>
      <c r="J65" s="323"/>
      <c r="K65" s="323"/>
      <c r="L65" s="323"/>
      <c r="M65" s="323"/>
      <c r="N65" s="323"/>
      <c r="O65" s="396">
        <f t="shared" si="5"/>
        <v>0</v>
      </c>
      <c r="P65" s="396">
        <f t="shared" si="6"/>
        <v>0</v>
      </c>
    </row>
    <row r="66" spans="1:16" ht="18" customHeight="1" x14ac:dyDescent="0.25">
      <c r="A66" s="321"/>
      <c r="B66" s="360"/>
      <c r="C66" s="360"/>
      <c r="D66" s="322"/>
      <c r="E66" s="322"/>
      <c r="F66" s="322"/>
      <c r="G66" s="322"/>
      <c r="H66" s="322"/>
      <c r="I66" s="323"/>
      <c r="J66" s="323"/>
      <c r="K66" s="323"/>
      <c r="L66" s="323"/>
      <c r="M66" s="323"/>
      <c r="N66" s="323"/>
      <c r="O66" s="396">
        <f t="shared" si="5"/>
        <v>0</v>
      </c>
      <c r="P66" s="396">
        <f t="shared" si="6"/>
        <v>0</v>
      </c>
    </row>
    <row r="67" spans="1:16" ht="18" customHeight="1" x14ac:dyDescent="0.25">
      <c r="A67" s="321"/>
      <c r="B67" s="360"/>
      <c r="C67" s="360"/>
      <c r="D67" s="322"/>
      <c r="E67" s="322"/>
      <c r="F67" s="322"/>
      <c r="G67" s="322"/>
      <c r="H67" s="322"/>
      <c r="I67" s="323"/>
      <c r="J67" s="323"/>
      <c r="K67" s="323"/>
      <c r="L67" s="323"/>
      <c r="M67" s="323"/>
      <c r="N67" s="323"/>
      <c r="O67" s="396">
        <f t="shared" si="5"/>
        <v>0</v>
      </c>
      <c r="P67" s="396">
        <f t="shared" si="6"/>
        <v>0</v>
      </c>
    </row>
    <row r="68" spans="1:16" ht="18" customHeight="1" x14ac:dyDescent="0.25">
      <c r="A68" s="321"/>
      <c r="B68" s="360"/>
      <c r="C68" s="360"/>
      <c r="D68" s="322"/>
      <c r="E68" s="322"/>
      <c r="F68" s="322"/>
      <c r="G68" s="322"/>
      <c r="H68" s="322"/>
      <c r="I68" s="323"/>
      <c r="J68" s="323"/>
      <c r="K68" s="323"/>
      <c r="L68" s="323"/>
      <c r="M68" s="323"/>
      <c r="N68" s="323"/>
      <c r="O68" s="396">
        <f t="shared" si="5"/>
        <v>0</v>
      </c>
      <c r="P68" s="396">
        <f t="shared" si="6"/>
        <v>0</v>
      </c>
    </row>
    <row r="69" spans="1:16" ht="18" customHeight="1" x14ac:dyDescent="0.25">
      <c r="A69" s="321"/>
      <c r="B69" s="360"/>
      <c r="C69" s="360"/>
      <c r="D69" s="322"/>
      <c r="E69" s="322"/>
      <c r="F69" s="322"/>
      <c r="G69" s="322"/>
      <c r="H69" s="322"/>
      <c r="I69" s="323"/>
      <c r="J69" s="323"/>
      <c r="K69" s="323"/>
      <c r="L69" s="323"/>
      <c r="M69" s="323"/>
      <c r="N69" s="323"/>
      <c r="O69" s="396">
        <f t="shared" si="5"/>
        <v>0</v>
      </c>
      <c r="P69" s="396">
        <f t="shared" si="6"/>
        <v>0</v>
      </c>
    </row>
    <row r="70" spans="1:16" ht="18" customHeight="1" x14ac:dyDescent="0.25">
      <c r="A70" s="321"/>
      <c r="B70" s="360"/>
      <c r="C70" s="360"/>
      <c r="D70" s="322"/>
      <c r="E70" s="322"/>
      <c r="F70" s="322"/>
      <c r="G70" s="322"/>
      <c r="H70" s="322"/>
      <c r="I70" s="323"/>
      <c r="J70" s="323"/>
      <c r="K70" s="323"/>
      <c r="L70" s="323"/>
      <c r="M70" s="323"/>
      <c r="N70" s="323"/>
      <c r="O70" s="396">
        <f t="shared" si="5"/>
        <v>0</v>
      </c>
      <c r="P70" s="396">
        <f t="shared" si="6"/>
        <v>0</v>
      </c>
    </row>
    <row r="71" spans="1:16" ht="18" customHeight="1" x14ac:dyDescent="0.25">
      <c r="A71" s="321"/>
      <c r="B71" s="360"/>
      <c r="C71" s="360"/>
      <c r="D71" s="322"/>
      <c r="E71" s="322"/>
      <c r="F71" s="322"/>
      <c r="G71" s="322"/>
      <c r="H71" s="322"/>
      <c r="I71" s="323"/>
      <c r="J71" s="323"/>
      <c r="K71" s="323"/>
      <c r="L71" s="323"/>
      <c r="M71" s="323"/>
      <c r="N71" s="323"/>
      <c r="O71" s="396">
        <f t="shared" si="5"/>
        <v>0</v>
      </c>
      <c r="P71" s="396">
        <f t="shared" si="6"/>
        <v>0</v>
      </c>
    </row>
    <row r="72" spans="1:16" ht="18" customHeight="1" x14ac:dyDescent="0.25">
      <c r="A72" s="321"/>
      <c r="B72" s="360"/>
      <c r="C72" s="360"/>
      <c r="D72" s="322"/>
      <c r="E72" s="322"/>
      <c r="F72" s="322"/>
      <c r="G72" s="322"/>
      <c r="H72" s="322"/>
      <c r="I72" s="323"/>
      <c r="J72" s="323"/>
      <c r="K72" s="323"/>
      <c r="L72" s="323"/>
      <c r="M72" s="323"/>
      <c r="N72" s="323"/>
      <c r="O72" s="396">
        <f t="shared" si="5"/>
        <v>0</v>
      </c>
      <c r="P72" s="396">
        <f t="shared" si="6"/>
        <v>0</v>
      </c>
    </row>
    <row r="73" spans="1:16" ht="18" customHeight="1" x14ac:dyDescent="0.25">
      <c r="A73" s="321"/>
      <c r="B73" s="360"/>
      <c r="C73" s="360"/>
      <c r="D73" s="322"/>
      <c r="E73" s="322"/>
      <c r="F73" s="322"/>
      <c r="G73" s="322"/>
      <c r="H73" s="322"/>
      <c r="I73" s="323"/>
      <c r="J73" s="323"/>
      <c r="K73" s="323"/>
      <c r="L73" s="323"/>
      <c r="M73" s="323"/>
      <c r="N73" s="323"/>
      <c r="O73" s="396">
        <f t="shared" si="5"/>
        <v>0</v>
      </c>
      <c r="P73" s="396">
        <f t="shared" si="6"/>
        <v>0</v>
      </c>
    </row>
    <row r="74" spans="1:16" ht="18" customHeight="1" x14ac:dyDescent="0.25">
      <c r="A74" s="321"/>
      <c r="B74" s="360"/>
      <c r="C74" s="360"/>
      <c r="D74" s="322"/>
      <c r="E74" s="322"/>
      <c r="F74" s="322"/>
      <c r="G74" s="322"/>
      <c r="H74" s="322"/>
      <c r="I74" s="323"/>
      <c r="J74" s="323"/>
      <c r="K74" s="323"/>
      <c r="L74" s="323"/>
      <c r="M74" s="323"/>
      <c r="N74" s="323"/>
      <c r="O74" s="396">
        <f t="shared" si="5"/>
        <v>0</v>
      </c>
      <c r="P74" s="396">
        <f t="shared" si="6"/>
        <v>0</v>
      </c>
    </row>
    <row r="75" spans="1:16" ht="18" customHeight="1" x14ac:dyDescent="0.25">
      <c r="A75" s="321"/>
      <c r="B75" s="360"/>
      <c r="C75" s="360"/>
      <c r="D75" s="322"/>
      <c r="E75" s="322"/>
      <c r="F75" s="322"/>
      <c r="G75" s="322"/>
      <c r="H75" s="322"/>
      <c r="I75" s="323"/>
      <c r="J75" s="323"/>
      <c r="K75" s="323"/>
      <c r="L75" s="323"/>
      <c r="M75" s="323"/>
      <c r="N75" s="323"/>
      <c r="O75" s="396">
        <f t="shared" si="5"/>
        <v>0</v>
      </c>
      <c r="P75" s="396">
        <f t="shared" si="6"/>
        <v>0</v>
      </c>
    </row>
    <row r="76" spans="1:16" ht="18" customHeight="1" x14ac:dyDescent="0.25">
      <c r="A76" s="321"/>
      <c r="B76" s="360"/>
      <c r="C76" s="360"/>
      <c r="D76" s="322"/>
      <c r="E76" s="322"/>
      <c r="F76" s="322"/>
      <c r="G76" s="322"/>
      <c r="H76" s="322"/>
      <c r="I76" s="323"/>
      <c r="J76" s="323"/>
      <c r="K76" s="323"/>
      <c r="L76" s="323"/>
      <c r="M76" s="323"/>
      <c r="N76" s="323"/>
      <c r="O76" s="396">
        <f t="shared" si="5"/>
        <v>0</v>
      </c>
      <c r="P76" s="396">
        <f t="shared" si="6"/>
        <v>0</v>
      </c>
    </row>
    <row r="77" spans="1:16" ht="18" customHeight="1" x14ac:dyDescent="0.25">
      <c r="A77" s="321"/>
      <c r="B77" s="360"/>
      <c r="C77" s="360"/>
      <c r="D77" s="322"/>
      <c r="E77" s="322"/>
      <c r="F77" s="322"/>
      <c r="G77" s="322"/>
      <c r="H77" s="322"/>
      <c r="I77" s="323"/>
      <c r="J77" s="323"/>
      <c r="K77" s="323"/>
      <c r="L77" s="323"/>
      <c r="M77" s="323"/>
      <c r="N77" s="323"/>
      <c r="O77" s="396">
        <f t="shared" si="5"/>
        <v>0</v>
      </c>
      <c r="P77" s="396">
        <f t="shared" si="6"/>
        <v>0</v>
      </c>
    </row>
    <row r="78" spans="1:16" ht="18" customHeight="1" x14ac:dyDescent="0.25">
      <c r="A78" s="321"/>
      <c r="B78" s="360"/>
      <c r="C78" s="360"/>
      <c r="D78" s="322"/>
      <c r="E78" s="322"/>
      <c r="F78" s="322"/>
      <c r="G78" s="322"/>
      <c r="H78" s="322"/>
      <c r="I78" s="323"/>
      <c r="J78" s="323"/>
      <c r="K78" s="323"/>
      <c r="L78" s="323"/>
      <c r="M78" s="323"/>
      <c r="N78" s="323"/>
      <c r="O78" s="396">
        <f t="shared" si="5"/>
        <v>0</v>
      </c>
      <c r="P78" s="396">
        <f t="shared" si="6"/>
        <v>0</v>
      </c>
    </row>
    <row r="79" spans="1:16" ht="18" customHeight="1" x14ac:dyDescent="0.25">
      <c r="A79" s="321"/>
      <c r="B79" s="360"/>
      <c r="C79" s="360"/>
      <c r="D79" s="322"/>
      <c r="E79" s="322"/>
      <c r="F79" s="322"/>
      <c r="G79" s="322"/>
      <c r="H79" s="322"/>
      <c r="I79" s="323"/>
      <c r="J79" s="323"/>
      <c r="K79" s="323"/>
      <c r="L79" s="323"/>
      <c r="M79" s="323"/>
      <c r="N79" s="323"/>
      <c r="O79" s="396">
        <f t="shared" ref="O79:O142" si="7">SUM(I79,K79,M79)</f>
        <v>0</v>
      </c>
      <c r="P79" s="396">
        <f t="shared" ref="P79:P142" si="8">SUM(J79,L79,N79)</f>
        <v>0</v>
      </c>
    </row>
    <row r="80" spans="1:16" ht="18" customHeight="1" x14ac:dyDescent="0.25">
      <c r="A80" s="321"/>
      <c r="B80" s="360"/>
      <c r="C80" s="360"/>
      <c r="D80" s="322"/>
      <c r="E80" s="322"/>
      <c r="F80" s="322"/>
      <c r="G80" s="322"/>
      <c r="H80" s="322"/>
      <c r="I80" s="323"/>
      <c r="J80" s="323"/>
      <c r="K80" s="323"/>
      <c r="L80" s="323"/>
      <c r="M80" s="323"/>
      <c r="N80" s="323"/>
      <c r="O80" s="396">
        <f t="shared" si="7"/>
        <v>0</v>
      </c>
      <c r="P80" s="396">
        <f t="shared" si="8"/>
        <v>0</v>
      </c>
    </row>
    <row r="81" spans="1:16" ht="18" customHeight="1" x14ac:dyDescent="0.25">
      <c r="A81" s="321"/>
      <c r="B81" s="360"/>
      <c r="C81" s="360"/>
      <c r="D81" s="322"/>
      <c r="E81" s="322"/>
      <c r="F81" s="322"/>
      <c r="G81" s="322"/>
      <c r="H81" s="322"/>
      <c r="I81" s="323"/>
      <c r="J81" s="323"/>
      <c r="K81" s="323"/>
      <c r="L81" s="323"/>
      <c r="M81" s="323"/>
      <c r="N81" s="323"/>
      <c r="O81" s="396">
        <f t="shared" si="7"/>
        <v>0</v>
      </c>
      <c r="P81" s="396">
        <f t="shared" si="8"/>
        <v>0</v>
      </c>
    </row>
    <row r="82" spans="1:16" ht="18" customHeight="1" x14ac:dyDescent="0.25">
      <c r="A82" s="321"/>
      <c r="B82" s="360"/>
      <c r="C82" s="360"/>
      <c r="D82" s="322"/>
      <c r="E82" s="322"/>
      <c r="F82" s="322"/>
      <c r="G82" s="322"/>
      <c r="H82" s="322"/>
      <c r="I82" s="323"/>
      <c r="J82" s="323"/>
      <c r="K82" s="323"/>
      <c r="L82" s="323"/>
      <c r="M82" s="323"/>
      <c r="N82" s="323"/>
      <c r="O82" s="396">
        <f t="shared" si="7"/>
        <v>0</v>
      </c>
      <c r="P82" s="396">
        <f t="shared" si="8"/>
        <v>0</v>
      </c>
    </row>
    <row r="83" spans="1:16" ht="18" customHeight="1" x14ac:dyDescent="0.25">
      <c r="A83" s="321"/>
      <c r="B83" s="360"/>
      <c r="C83" s="360"/>
      <c r="D83" s="322"/>
      <c r="E83" s="322"/>
      <c r="F83" s="322"/>
      <c r="G83" s="322"/>
      <c r="H83" s="322"/>
      <c r="I83" s="323"/>
      <c r="J83" s="323"/>
      <c r="K83" s="323"/>
      <c r="L83" s="323"/>
      <c r="M83" s="323"/>
      <c r="N83" s="323"/>
      <c r="O83" s="396">
        <f t="shared" si="7"/>
        <v>0</v>
      </c>
      <c r="P83" s="396">
        <f t="shared" si="8"/>
        <v>0</v>
      </c>
    </row>
    <row r="84" spans="1:16" ht="18" customHeight="1" x14ac:dyDescent="0.25">
      <c r="A84" s="321"/>
      <c r="B84" s="360"/>
      <c r="C84" s="360"/>
      <c r="D84" s="322"/>
      <c r="E84" s="322"/>
      <c r="F84" s="322"/>
      <c r="G84" s="322"/>
      <c r="H84" s="322"/>
      <c r="I84" s="323"/>
      <c r="J84" s="323"/>
      <c r="K84" s="323"/>
      <c r="L84" s="323"/>
      <c r="M84" s="323"/>
      <c r="N84" s="323"/>
      <c r="O84" s="396">
        <f t="shared" si="7"/>
        <v>0</v>
      </c>
      <c r="P84" s="396">
        <f t="shared" si="8"/>
        <v>0</v>
      </c>
    </row>
    <row r="85" spans="1:16" ht="18" customHeight="1" x14ac:dyDescent="0.25">
      <c r="A85" s="321"/>
      <c r="B85" s="360"/>
      <c r="C85" s="360"/>
      <c r="D85" s="322"/>
      <c r="E85" s="322"/>
      <c r="F85" s="322"/>
      <c r="G85" s="322"/>
      <c r="H85" s="322"/>
      <c r="I85" s="323"/>
      <c r="J85" s="323"/>
      <c r="K85" s="323"/>
      <c r="L85" s="323"/>
      <c r="M85" s="323"/>
      <c r="N85" s="323"/>
      <c r="O85" s="396">
        <f t="shared" si="7"/>
        <v>0</v>
      </c>
      <c r="P85" s="396">
        <f t="shared" si="8"/>
        <v>0</v>
      </c>
    </row>
    <row r="86" spans="1:16" ht="18" customHeight="1" x14ac:dyDescent="0.25">
      <c r="A86" s="321"/>
      <c r="B86" s="360"/>
      <c r="C86" s="360"/>
      <c r="D86" s="322"/>
      <c r="E86" s="322"/>
      <c r="F86" s="322"/>
      <c r="G86" s="322"/>
      <c r="H86" s="322"/>
      <c r="I86" s="323"/>
      <c r="J86" s="323"/>
      <c r="K86" s="323"/>
      <c r="L86" s="323"/>
      <c r="M86" s="323"/>
      <c r="N86" s="323"/>
      <c r="O86" s="396">
        <f t="shared" si="7"/>
        <v>0</v>
      </c>
      <c r="P86" s="396">
        <f t="shared" si="8"/>
        <v>0</v>
      </c>
    </row>
    <row r="87" spans="1:16" ht="18" customHeight="1" x14ac:dyDescent="0.25">
      <c r="A87" s="321"/>
      <c r="B87" s="360"/>
      <c r="C87" s="360"/>
      <c r="D87" s="322"/>
      <c r="E87" s="322"/>
      <c r="F87" s="322"/>
      <c r="G87" s="322"/>
      <c r="H87" s="322"/>
      <c r="I87" s="323"/>
      <c r="J87" s="323"/>
      <c r="K87" s="323"/>
      <c r="L87" s="323"/>
      <c r="M87" s="323"/>
      <c r="N87" s="323"/>
      <c r="O87" s="396">
        <f t="shared" si="7"/>
        <v>0</v>
      </c>
      <c r="P87" s="396">
        <f t="shared" si="8"/>
        <v>0</v>
      </c>
    </row>
    <row r="88" spans="1:16" ht="18" customHeight="1" x14ac:dyDescent="0.25">
      <c r="A88" s="321"/>
      <c r="B88" s="360"/>
      <c r="C88" s="360"/>
      <c r="D88" s="322"/>
      <c r="E88" s="322"/>
      <c r="F88" s="322"/>
      <c r="G88" s="322"/>
      <c r="H88" s="322"/>
      <c r="I88" s="323"/>
      <c r="J88" s="323"/>
      <c r="K88" s="323"/>
      <c r="L88" s="323"/>
      <c r="M88" s="323"/>
      <c r="N88" s="323"/>
      <c r="O88" s="396">
        <f t="shared" si="7"/>
        <v>0</v>
      </c>
      <c r="P88" s="396">
        <f t="shared" si="8"/>
        <v>0</v>
      </c>
    </row>
    <row r="89" spans="1:16" ht="18" customHeight="1" x14ac:dyDescent="0.25">
      <c r="A89" s="321"/>
      <c r="B89" s="360"/>
      <c r="C89" s="360"/>
      <c r="D89" s="322"/>
      <c r="E89" s="322"/>
      <c r="F89" s="322"/>
      <c r="G89" s="322"/>
      <c r="H89" s="322"/>
      <c r="I89" s="323"/>
      <c r="J89" s="323"/>
      <c r="K89" s="323"/>
      <c r="L89" s="323"/>
      <c r="M89" s="323"/>
      <c r="N89" s="323"/>
      <c r="O89" s="396">
        <f t="shared" si="7"/>
        <v>0</v>
      </c>
      <c r="P89" s="396">
        <f t="shared" si="8"/>
        <v>0</v>
      </c>
    </row>
    <row r="90" spans="1:16" ht="18" customHeight="1" x14ac:dyDescent="0.25">
      <c r="A90" s="321"/>
      <c r="B90" s="360"/>
      <c r="C90" s="360"/>
      <c r="D90" s="322"/>
      <c r="E90" s="322"/>
      <c r="F90" s="322"/>
      <c r="G90" s="322"/>
      <c r="H90" s="322"/>
      <c r="I90" s="323"/>
      <c r="J90" s="323"/>
      <c r="K90" s="323"/>
      <c r="L90" s="323"/>
      <c r="M90" s="323"/>
      <c r="N90" s="323"/>
      <c r="O90" s="396">
        <f t="shared" si="7"/>
        <v>0</v>
      </c>
      <c r="P90" s="396">
        <f t="shared" si="8"/>
        <v>0</v>
      </c>
    </row>
    <row r="91" spans="1:16" ht="18" customHeight="1" x14ac:dyDescent="0.25">
      <c r="A91" s="321"/>
      <c r="B91" s="360"/>
      <c r="C91" s="360"/>
      <c r="D91" s="322"/>
      <c r="E91" s="322"/>
      <c r="F91" s="322"/>
      <c r="G91" s="322"/>
      <c r="H91" s="322"/>
      <c r="I91" s="323"/>
      <c r="J91" s="323"/>
      <c r="K91" s="323"/>
      <c r="L91" s="323"/>
      <c r="M91" s="323"/>
      <c r="N91" s="323"/>
      <c r="O91" s="396">
        <f t="shared" si="7"/>
        <v>0</v>
      </c>
      <c r="P91" s="396">
        <f t="shared" si="8"/>
        <v>0</v>
      </c>
    </row>
    <row r="92" spans="1:16" ht="18" customHeight="1" x14ac:dyDescent="0.25">
      <c r="A92" s="321"/>
      <c r="B92" s="360"/>
      <c r="C92" s="360"/>
      <c r="D92" s="322"/>
      <c r="E92" s="322"/>
      <c r="F92" s="322"/>
      <c r="G92" s="322"/>
      <c r="H92" s="322"/>
      <c r="I92" s="323"/>
      <c r="J92" s="323"/>
      <c r="K92" s="323"/>
      <c r="L92" s="323"/>
      <c r="M92" s="323"/>
      <c r="N92" s="323"/>
      <c r="O92" s="396">
        <f t="shared" si="7"/>
        <v>0</v>
      </c>
      <c r="P92" s="396">
        <f t="shared" si="8"/>
        <v>0</v>
      </c>
    </row>
    <row r="93" spans="1:16" ht="18" customHeight="1" x14ac:dyDescent="0.25">
      <c r="A93" s="321"/>
      <c r="B93" s="360"/>
      <c r="C93" s="360"/>
      <c r="D93" s="322"/>
      <c r="E93" s="322"/>
      <c r="F93" s="322"/>
      <c r="G93" s="322"/>
      <c r="H93" s="322"/>
      <c r="I93" s="323"/>
      <c r="J93" s="323"/>
      <c r="K93" s="323"/>
      <c r="L93" s="323"/>
      <c r="M93" s="323"/>
      <c r="N93" s="323"/>
      <c r="O93" s="396">
        <f t="shared" si="7"/>
        <v>0</v>
      </c>
      <c r="P93" s="396">
        <f t="shared" si="8"/>
        <v>0</v>
      </c>
    </row>
    <row r="94" spans="1:16" ht="18" customHeight="1" x14ac:dyDescent="0.25">
      <c r="A94" s="321"/>
      <c r="B94" s="360"/>
      <c r="C94" s="360"/>
      <c r="D94" s="322"/>
      <c r="E94" s="322"/>
      <c r="F94" s="322"/>
      <c r="G94" s="322"/>
      <c r="H94" s="322"/>
      <c r="I94" s="323"/>
      <c r="J94" s="323"/>
      <c r="K94" s="323"/>
      <c r="L94" s="323"/>
      <c r="M94" s="323"/>
      <c r="N94" s="323"/>
      <c r="O94" s="396">
        <f t="shared" si="7"/>
        <v>0</v>
      </c>
      <c r="P94" s="396">
        <f t="shared" si="8"/>
        <v>0</v>
      </c>
    </row>
    <row r="95" spans="1:16" ht="18" customHeight="1" x14ac:dyDescent="0.25">
      <c r="A95" s="321"/>
      <c r="B95" s="360"/>
      <c r="C95" s="360"/>
      <c r="D95" s="322"/>
      <c r="E95" s="322"/>
      <c r="F95" s="322"/>
      <c r="G95" s="322"/>
      <c r="H95" s="322"/>
      <c r="I95" s="323"/>
      <c r="J95" s="323"/>
      <c r="K95" s="323"/>
      <c r="L95" s="323"/>
      <c r="M95" s="323"/>
      <c r="N95" s="323"/>
      <c r="O95" s="396">
        <f t="shared" si="7"/>
        <v>0</v>
      </c>
      <c r="P95" s="396">
        <f t="shared" si="8"/>
        <v>0</v>
      </c>
    </row>
    <row r="96" spans="1:16" ht="18" customHeight="1" x14ac:dyDescent="0.25">
      <c r="A96" s="321"/>
      <c r="B96" s="360"/>
      <c r="C96" s="360"/>
      <c r="D96" s="322"/>
      <c r="E96" s="322"/>
      <c r="F96" s="322"/>
      <c r="G96" s="322"/>
      <c r="H96" s="322"/>
      <c r="I96" s="323"/>
      <c r="J96" s="323"/>
      <c r="K96" s="323"/>
      <c r="L96" s="323"/>
      <c r="M96" s="323"/>
      <c r="N96" s="323"/>
      <c r="O96" s="396">
        <f t="shared" si="7"/>
        <v>0</v>
      </c>
      <c r="P96" s="396">
        <f t="shared" si="8"/>
        <v>0</v>
      </c>
    </row>
    <row r="97" spans="1:16" ht="18" customHeight="1" x14ac:dyDescent="0.25">
      <c r="A97" s="321"/>
      <c r="B97" s="360"/>
      <c r="C97" s="360"/>
      <c r="D97" s="322"/>
      <c r="E97" s="322"/>
      <c r="F97" s="322"/>
      <c r="G97" s="322"/>
      <c r="H97" s="322"/>
      <c r="I97" s="323"/>
      <c r="J97" s="323"/>
      <c r="K97" s="323"/>
      <c r="L97" s="323"/>
      <c r="M97" s="323"/>
      <c r="N97" s="323"/>
      <c r="O97" s="396">
        <f t="shared" si="7"/>
        <v>0</v>
      </c>
      <c r="P97" s="396">
        <f t="shared" si="8"/>
        <v>0</v>
      </c>
    </row>
    <row r="98" spans="1:16" ht="18" customHeight="1" x14ac:dyDescent="0.25">
      <c r="A98" s="321"/>
      <c r="B98" s="360"/>
      <c r="C98" s="360"/>
      <c r="D98" s="322"/>
      <c r="E98" s="322"/>
      <c r="F98" s="322"/>
      <c r="G98" s="322"/>
      <c r="H98" s="322"/>
      <c r="I98" s="323"/>
      <c r="J98" s="323"/>
      <c r="K98" s="323"/>
      <c r="L98" s="323"/>
      <c r="M98" s="323"/>
      <c r="N98" s="323"/>
      <c r="O98" s="396">
        <f t="shared" si="7"/>
        <v>0</v>
      </c>
      <c r="P98" s="396">
        <f t="shared" si="8"/>
        <v>0</v>
      </c>
    </row>
    <row r="99" spans="1:16" ht="18" customHeight="1" x14ac:dyDescent="0.25">
      <c r="A99" s="321"/>
      <c r="B99" s="360"/>
      <c r="C99" s="360"/>
      <c r="D99" s="322"/>
      <c r="E99" s="322"/>
      <c r="F99" s="322"/>
      <c r="G99" s="322"/>
      <c r="H99" s="322"/>
      <c r="I99" s="323"/>
      <c r="J99" s="323"/>
      <c r="K99" s="323"/>
      <c r="L99" s="323"/>
      <c r="M99" s="323"/>
      <c r="N99" s="323"/>
      <c r="O99" s="396">
        <f t="shared" si="7"/>
        <v>0</v>
      </c>
      <c r="P99" s="396">
        <f t="shared" si="8"/>
        <v>0</v>
      </c>
    </row>
    <row r="100" spans="1:16" ht="18" customHeight="1" x14ac:dyDescent="0.25">
      <c r="A100" s="321"/>
      <c r="B100" s="360"/>
      <c r="C100" s="360"/>
      <c r="D100" s="322"/>
      <c r="E100" s="322"/>
      <c r="F100" s="322"/>
      <c r="G100" s="322"/>
      <c r="H100" s="322"/>
      <c r="I100" s="323"/>
      <c r="J100" s="323"/>
      <c r="K100" s="323"/>
      <c r="L100" s="323"/>
      <c r="M100" s="323"/>
      <c r="N100" s="323"/>
      <c r="O100" s="396">
        <f t="shared" si="7"/>
        <v>0</v>
      </c>
      <c r="P100" s="396">
        <f t="shared" si="8"/>
        <v>0</v>
      </c>
    </row>
    <row r="101" spans="1:16" ht="18" customHeight="1" x14ac:dyDescent="0.25">
      <c r="A101" s="321"/>
      <c r="B101" s="360"/>
      <c r="C101" s="360"/>
      <c r="D101" s="322"/>
      <c r="E101" s="322"/>
      <c r="F101" s="322"/>
      <c r="G101" s="322"/>
      <c r="H101" s="322"/>
      <c r="I101" s="323"/>
      <c r="J101" s="323"/>
      <c r="K101" s="323"/>
      <c r="L101" s="323"/>
      <c r="M101" s="323"/>
      <c r="N101" s="323"/>
      <c r="O101" s="396">
        <f t="shared" si="7"/>
        <v>0</v>
      </c>
      <c r="P101" s="396">
        <f t="shared" si="8"/>
        <v>0</v>
      </c>
    </row>
    <row r="102" spans="1:16" ht="18" customHeight="1" x14ac:dyDescent="0.25">
      <c r="A102" s="321"/>
      <c r="B102" s="360"/>
      <c r="C102" s="360"/>
      <c r="D102" s="322"/>
      <c r="E102" s="322"/>
      <c r="F102" s="322"/>
      <c r="G102" s="322"/>
      <c r="H102" s="322"/>
      <c r="I102" s="323"/>
      <c r="J102" s="323"/>
      <c r="K102" s="323"/>
      <c r="L102" s="323"/>
      <c r="M102" s="323"/>
      <c r="N102" s="323"/>
      <c r="O102" s="396">
        <f t="shared" si="7"/>
        <v>0</v>
      </c>
      <c r="P102" s="396">
        <f t="shared" si="8"/>
        <v>0</v>
      </c>
    </row>
    <row r="103" spans="1:16" ht="18" customHeight="1" x14ac:dyDescent="0.25">
      <c r="A103" s="321"/>
      <c r="B103" s="360"/>
      <c r="C103" s="360"/>
      <c r="D103" s="322"/>
      <c r="E103" s="322"/>
      <c r="F103" s="322"/>
      <c r="G103" s="322"/>
      <c r="H103" s="322"/>
      <c r="I103" s="323"/>
      <c r="J103" s="323"/>
      <c r="K103" s="323"/>
      <c r="L103" s="323"/>
      <c r="M103" s="323"/>
      <c r="N103" s="323"/>
      <c r="O103" s="396">
        <f t="shared" si="7"/>
        <v>0</v>
      </c>
      <c r="P103" s="396">
        <f t="shared" si="8"/>
        <v>0</v>
      </c>
    </row>
    <row r="104" spans="1:16" ht="18" customHeight="1" x14ac:dyDescent="0.25">
      <c r="A104" s="321"/>
      <c r="B104" s="360"/>
      <c r="C104" s="360"/>
      <c r="D104" s="322"/>
      <c r="E104" s="322"/>
      <c r="F104" s="322"/>
      <c r="G104" s="322"/>
      <c r="H104" s="322"/>
      <c r="I104" s="323"/>
      <c r="J104" s="323"/>
      <c r="K104" s="323"/>
      <c r="L104" s="323"/>
      <c r="M104" s="323"/>
      <c r="N104" s="323"/>
      <c r="O104" s="396">
        <f t="shared" si="7"/>
        <v>0</v>
      </c>
      <c r="P104" s="396">
        <f t="shared" si="8"/>
        <v>0</v>
      </c>
    </row>
    <row r="105" spans="1:16" ht="18" customHeight="1" x14ac:dyDescent="0.25">
      <c r="A105" s="321"/>
      <c r="B105" s="360"/>
      <c r="C105" s="360"/>
      <c r="D105" s="322"/>
      <c r="E105" s="322"/>
      <c r="F105" s="322"/>
      <c r="G105" s="322"/>
      <c r="H105" s="322"/>
      <c r="I105" s="323"/>
      <c r="J105" s="323"/>
      <c r="K105" s="323"/>
      <c r="L105" s="323"/>
      <c r="M105" s="323"/>
      <c r="N105" s="323"/>
      <c r="O105" s="396">
        <f t="shared" si="7"/>
        <v>0</v>
      </c>
      <c r="P105" s="396">
        <f t="shared" si="8"/>
        <v>0</v>
      </c>
    </row>
    <row r="106" spans="1:16" ht="18" customHeight="1" x14ac:dyDescent="0.25">
      <c r="A106" s="321"/>
      <c r="B106" s="360"/>
      <c r="C106" s="360"/>
      <c r="D106" s="322"/>
      <c r="E106" s="322"/>
      <c r="F106" s="322"/>
      <c r="G106" s="322"/>
      <c r="H106" s="322"/>
      <c r="I106" s="323"/>
      <c r="J106" s="323"/>
      <c r="K106" s="323"/>
      <c r="L106" s="323"/>
      <c r="M106" s="323"/>
      <c r="N106" s="323"/>
      <c r="O106" s="396">
        <f t="shared" si="7"/>
        <v>0</v>
      </c>
      <c r="P106" s="396">
        <f t="shared" si="8"/>
        <v>0</v>
      </c>
    </row>
    <row r="107" spans="1:16" ht="18" customHeight="1" x14ac:dyDescent="0.25">
      <c r="A107" s="321"/>
      <c r="B107" s="360"/>
      <c r="C107" s="360"/>
      <c r="D107" s="322"/>
      <c r="E107" s="322"/>
      <c r="F107" s="322"/>
      <c r="G107" s="322"/>
      <c r="H107" s="322"/>
      <c r="I107" s="323"/>
      <c r="J107" s="323"/>
      <c r="K107" s="323"/>
      <c r="L107" s="323"/>
      <c r="M107" s="323"/>
      <c r="N107" s="323"/>
      <c r="O107" s="396">
        <f t="shared" si="7"/>
        <v>0</v>
      </c>
      <c r="P107" s="396">
        <f t="shared" si="8"/>
        <v>0</v>
      </c>
    </row>
    <row r="108" spans="1:16" ht="18" customHeight="1" x14ac:dyDescent="0.25">
      <c r="A108" s="321"/>
      <c r="B108" s="360"/>
      <c r="C108" s="360"/>
      <c r="D108" s="322"/>
      <c r="E108" s="322"/>
      <c r="F108" s="322"/>
      <c r="G108" s="322"/>
      <c r="H108" s="322"/>
      <c r="I108" s="323"/>
      <c r="J108" s="323"/>
      <c r="K108" s="323"/>
      <c r="L108" s="323"/>
      <c r="M108" s="323"/>
      <c r="N108" s="323"/>
      <c r="O108" s="396">
        <f t="shared" si="7"/>
        <v>0</v>
      </c>
      <c r="P108" s="396">
        <f t="shared" si="8"/>
        <v>0</v>
      </c>
    </row>
    <row r="109" spans="1:16" ht="18" customHeight="1" x14ac:dyDescent="0.25">
      <c r="A109" s="321"/>
      <c r="B109" s="360"/>
      <c r="C109" s="360"/>
      <c r="D109" s="322"/>
      <c r="E109" s="322"/>
      <c r="F109" s="322"/>
      <c r="G109" s="322"/>
      <c r="H109" s="322"/>
      <c r="I109" s="323"/>
      <c r="J109" s="323"/>
      <c r="K109" s="323"/>
      <c r="L109" s="323"/>
      <c r="M109" s="323"/>
      <c r="N109" s="323"/>
      <c r="O109" s="396">
        <f t="shared" si="7"/>
        <v>0</v>
      </c>
      <c r="P109" s="396">
        <f t="shared" si="8"/>
        <v>0</v>
      </c>
    </row>
    <row r="110" spans="1:16" ht="18" customHeight="1" x14ac:dyDescent="0.25">
      <c r="A110" s="321"/>
      <c r="B110" s="360"/>
      <c r="C110" s="360"/>
      <c r="D110" s="322"/>
      <c r="E110" s="322"/>
      <c r="F110" s="322"/>
      <c r="G110" s="322"/>
      <c r="H110" s="322"/>
      <c r="I110" s="323"/>
      <c r="J110" s="323"/>
      <c r="K110" s="323"/>
      <c r="L110" s="323"/>
      <c r="M110" s="323"/>
      <c r="N110" s="323"/>
      <c r="O110" s="396">
        <f t="shared" si="7"/>
        <v>0</v>
      </c>
      <c r="P110" s="396">
        <f t="shared" si="8"/>
        <v>0</v>
      </c>
    </row>
    <row r="111" spans="1:16" ht="18" customHeight="1" x14ac:dyDescent="0.25">
      <c r="A111" s="321"/>
      <c r="B111" s="360"/>
      <c r="C111" s="360"/>
      <c r="D111" s="322"/>
      <c r="E111" s="322"/>
      <c r="F111" s="322"/>
      <c r="G111" s="322"/>
      <c r="H111" s="322"/>
      <c r="I111" s="323"/>
      <c r="J111" s="323"/>
      <c r="K111" s="323"/>
      <c r="L111" s="323"/>
      <c r="M111" s="323"/>
      <c r="N111" s="323"/>
      <c r="O111" s="396">
        <f t="shared" si="7"/>
        <v>0</v>
      </c>
      <c r="P111" s="396">
        <f t="shared" si="8"/>
        <v>0</v>
      </c>
    </row>
    <row r="112" spans="1:16" ht="18" customHeight="1" x14ac:dyDescent="0.25">
      <c r="A112" s="321"/>
      <c r="B112" s="360"/>
      <c r="C112" s="360"/>
      <c r="D112" s="322"/>
      <c r="E112" s="322"/>
      <c r="F112" s="322"/>
      <c r="G112" s="322"/>
      <c r="H112" s="322"/>
      <c r="I112" s="323"/>
      <c r="J112" s="323"/>
      <c r="K112" s="323"/>
      <c r="L112" s="323"/>
      <c r="M112" s="323"/>
      <c r="N112" s="323"/>
      <c r="O112" s="396">
        <f t="shared" si="7"/>
        <v>0</v>
      </c>
      <c r="P112" s="396">
        <f t="shared" si="8"/>
        <v>0</v>
      </c>
    </row>
    <row r="113" spans="1:16" ht="18" customHeight="1" x14ac:dyDescent="0.25">
      <c r="A113" s="321"/>
      <c r="B113" s="360"/>
      <c r="C113" s="360"/>
      <c r="D113" s="322"/>
      <c r="E113" s="322"/>
      <c r="F113" s="322"/>
      <c r="G113" s="322"/>
      <c r="H113" s="322"/>
      <c r="I113" s="323"/>
      <c r="J113" s="323"/>
      <c r="K113" s="323"/>
      <c r="L113" s="323"/>
      <c r="M113" s="323"/>
      <c r="N113" s="323"/>
      <c r="O113" s="396">
        <f t="shared" si="7"/>
        <v>0</v>
      </c>
      <c r="P113" s="396">
        <f t="shared" si="8"/>
        <v>0</v>
      </c>
    </row>
    <row r="114" spans="1:16" ht="18" customHeight="1" x14ac:dyDescent="0.25">
      <c r="A114" s="321"/>
      <c r="B114" s="360"/>
      <c r="C114" s="360"/>
      <c r="D114" s="322"/>
      <c r="E114" s="322"/>
      <c r="F114" s="322"/>
      <c r="G114" s="322"/>
      <c r="H114" s="322"/>
      <c r="I114" s="323"/>
      <c r="J114" s="323"/>
      <c r="K114" s="323"/>
      <c r="L114" s="323"/>
      <c r="M114" s="323"/>
      <c r="N114" s="323"/>
      <c r="O114" s="396">
        <f t="shared" si="7"/>
        <v>0</v>
      </c>
      <c r="P114" s="396">
        <f t="shared" si="8"/>
        <v>0</v>
      </c>
    </row>
    <row r="115" spans="1:16" ht="18" customHeight="1" x14ac:dyDescent="0.25">
      <c r="A115" s="321"/>
      <c r="B115" s="360"/>
      <c r="C115" s="360"/>
      <c r="D115" s="322"/>
      <c r="E115" s="322"/>
      <c r="F115" s="322"/>
      <c r="G115" s="322"/>
      <c r="H115" s="322"/>
      <c r="I115" s="323"/>
      <c r="J115" s="323"/>
      <c r="K115" s="323"/>
      <c r="L115" s="323"/>
      <c r="M115" s="323"/>
      <c r="N115" s="323"/>
      <c r="O115" s="396">
        <f t="shared" si="7"/>
        <v>0</v>
      </c>
      <c r="P115" s="396">
        <f t="shared" si="8"/>
        <v>0</v>
      </c>
    </row>
    <row r="116" spans="1:16" ht="18" customHeight="1" x14ac:dyDescent="0.25">
      <c r="A116" s="321"/>
      <c r="B116" s="360"/>
      <c r="C116" s="360"/>
      <c r="D116" s="322"/>
      <c r="E116" s="322"/>
      <c r="F116" s="322"/>
      <c r="G116" s="322"/>
      <c r="H116" s="322"/>
      <c r="I116" s="323"/>
      <c r="J116" s="323"/>
      <c r="K116" s="323"/>
      <c r="L116" s="323"/>
      <c r="M116" s="323"/>
      <c r="N116" s="323"/>
      <c r="O116" s="396">
        <f t="shared" si="7"/>
        <v>0</v>
      </c>
      <c r="P116" s="396">
        <f t="shared" si="8"/>
        <v>0</v>
      </c>
    </row>
    <row r="117" spans="1:16" ht="18" customHeight="1" x14ac:dyDescent="0.25">
      <c r="A117" s="321"/>
      <c r="B117" s="360"/>
      <c r="C117" s="360"/>
      <c r="D117" s="322"/>
      <c r="E117" s="322"/>
      <c r="F117" s="322"/>
      <c r="G117" s="322"/>
      <c r="H117" s="322"/>
      <c r="I117" s="323"/>
      <c r="J117" s="323"/>
      <c r="K117" s="323"/>
      <c r="L117" s="323"/>
      <c r="M117" s="323"/>
      <c r="N117" s="323"/>
      <c r="O117" s="396">
        <f t="shared" si="7"/>
        <v>0</v>
      </c>
      <c r="P117" s="396">
        <f t="shared" si="8"/>
        <v>0</v>
      </c>
    </row>
    <row r="118" spans="1:16" ht="18" customHeight="1" x14ac:dyDescent="0.25">
      <c r="A118" s="321"/>
      <c r="B118" s="360"/>
      <c r="C118" s="360"/>
      <c r="D118" s="322"/>
      <c r="E118" s="322"/>
      <c r="F118" s="322"/>
      <c r="G118" s="322"/>
      <c r="H118" s="322"/>
      <c r="I118" s="323"/>
      <c r="J118" s="323"/>
      <c r="K118" s="323"/>
      <c r="L118" s="323"/>
      <c r="M118" s="323"/>
      <c r="N118" s="323"/>
      <c r="O118" s="396">
        <f t="shared" si="7"/>
        <v>0</v>
      </c>
      <c r="P118" s="396">
        <f t="shared" si="8"/>
        <v>0</v>
      </c>
    </row>
    <row r="119" spans="1:16" ht="18" customHeight="1" x14ac:dyDescent="0.25">
      <c r="A119" s="321"/>
      <c r="B119" s="360"/>
      <c r="C119" s="360"/>
      <c r="D119" s="322"/>
      <c r="E119" s="322"/>
      <c r="F119" s="322"/>
      <c r="G119" s="322"/>
      <c r="H119" s="322"/>
      <c r="I119" s="323"/>
      <c r="J119" s="323"/>
      <c r="K119" s="323"/>
      <c r="L119" s="323"/>
      <c r="M119" s="323"/>
      <c r="N119" s="323"/>
      <c r="O119" s="396">
        <f t="shared" si="7"/>
        <v>0</v>
      </c>
      <c r="P119" s="396">
        <f t="shared" si="8"/>
        <v>0</v>
      </c>
    </row>
    <row r="120" spans="1:16" ht="18" customHeight="1" x14ac:dyDescent="0.25">
      <c r="A120" s="321"/>
      <c r="B120" s="360"/>
      <c r="C120" s="360"/>
      <c r="D120" s="322"/>
      <c r="E120" s="322"/>
      <c r="F120" s="322"/>
      <c r="G120" s="322"/>
      <c r="H120" s="322"/>
      <c r="I120" s="323"/>
      <c r="J120" s="323"/>
      <c r="K120" s="323"/>
      <c r="L120" s="323"/>
      <c r="M120" s="323"/>
      <c r="N120" s="323"/>
      <c r="O120" s="396">
        <f t="shared" si="7"/>
        <v>0</v>
      </c>
      <c r="P120" s="396">
        <f t="shared" si="8"/>
        <v>0</v>
      </c>
    </row>
    <row r="121" spans="1:16" ht="18" customHeight="1" x14ac:dyDescent="0.25">
      <c r="A121" s="321"/>
      <c r="B121" s="360"/>
      <c r="C121" s="360"/>
      <c r="D121" s="322"/>
      <c r="E121" s="322"/>
      <c r="F121" s="322"/>
      <c r="G121" s="322"/>
      <c r="H121" s="322"/>
      <c r="I121" s="323"/>
      <c r="J121" s="323"/>
      <c r="K121" s="323"/>
      <c r="L121" s="323"/>
      <c r="M121" s="323"/>
      <c r="N121" s="323"/>
      <c r="O121" s="396">
        <f t="shared" si="7"/>
        <v>0</v>
      </c>
      <c r="P121" s="396">
        <f t="shared" si="8"/>
        <v>0</v>
      </c>
    </row>
    <row r="122" spans="1:16" ht="18" customHeight="1" x14ac:dyDescent="0.25">
      <c r="A122" s="321"/>
      <c r="B122" s="360"/>
      <c r="C122" s="360"/>
      <c r="D122" s="322"/>
      <c r="E122" s="322"/>
      <c r="F122" s="322"/>
      <c r="G122" s="322"/>
      <c r="H122" s="322"/>
      <c r="I122" s="323"/>
      <c r="J122" s="323"/>
      <c r="K122" s="323"/>
      <c r="L122" s="323"/>
      <c r="M122" s="323"/>
      <c r="N122" s="323"/>
      <c r="O122" s="396">
        <f t="shared" si="7"/>
        <v>0</v>
      </c>
      <c r="P122" s="396">
        <f t="shared" si="8"/>
        <v>0</v>
      </c>
    </row>
    <row r="123" spans="1:16" ht="18" customHeight="1" x14ac:dyDescent="0.25">
      <c r="A123" s="321"/>
      <c r="B123" s="360"/>
      <c r="C123" s="360"/>
      <c r="D123" s="322"/>
      <c r="E123" s="322"/>
      <c r="F123" s="322"/>
      <c r="G123" s="322"/>
      <c r="H123" s="322"/>
      <c r="I123" s="323"/>
      <c r="J123" s="323"/>
      <c r="K123" s="323"/>
      <c r="L123" s="323"/>
      <c r="M123" s="323"/>
      <c r="N123" s="323"/>
      <c r="O123" s="396">
        <f t="shared" si="7"/>
        <v>0</v>
      </c>
      <c r="P123" s="396">
        <f t="shared" si="8"/>
        <v>0</v>
      </c>
    </row>
    <row r="124" spans="1:16" ht="18" customHeight="1" x14ac:dyDescent="0.25">
      <c r="A124" s="321"/>
      <c r="B124" s="360"/>
      <c r="C124" s="360"/>
      <c r="D124" s="322"/>
      <c r="E124" s="322"/>
      <c r="F124" s="322"/>
      <c r="G124" s="322"/>
      <c r="H124" s="322"/>
      <c r="I124" s="323"/>
      <c r="J124" s="323"/>
      <c r="K124" s="323"/>
      <c r="L124" s="323"/>
      <c r="M124" s="323"/>
      <c r="N124" s="323"/>
      <c r="O124" s="396">
        <f t="shared" si="7"/>
        <v>0</v>
      </c>
      <c r="P124" s="396">
        <f t="shared" si="8"/>
        <v>0</v>
      </c>
    </row>
    <row r="125" spans="1:16" ht="18" customHeight="1" x14ac:dyDescent="0.25">
      <c r="A125" s="321"/>
      <c r="B125" s="360"/>
      <c r="C125" s="360"/>
      <c r="D125" s="322"/>
      <c r="E125" s="322"/>
      <c r="F125" s="322"/>
      <c r="G125" s="322"/>
      <c r="H125" s="322"/>
      <c r="I125" s="323"/>
      <c r="J125" s="323"/>
      <c r="K125" s="323"/>
      <c r="L125" s="323"/>
      <c r="M125" s="323"/>
      <c r="N125" s="323"/>
      <c r="O125" s="396">
        <f t="shared" si="7"/>
        <v>0</v>
      </c>
      <c r="P125" s="396">
        <f t="shared" si="8"/>
        <v>0</v>
      </c>
    </row>
    <row r="126" spans="1:16" ht="18" customHeight="1" x14ac:dyDescent="0.25">
      <c r="A126" s="321"/>
      <c r="B126" s="360"/>
      <c r="C126" s="360"/>
      <c r="D126" s="322"/>
      <c r="E126" s="322"/>
      <c r="F126" s="322"/>
      <c r="G126" s="322"/>
      <c r="H126" s="322"/>
      <c r="I126" s="323"/>
      <c r="J126" s="323"/>
      <c r="K126" s="323"/>
      <c r="L126" s="323"/>
      <c r="M126" s="323"/>
      <c r="N126" s="323"/>
      <c r="O126" s="396">
        <f t="shared" si="7"/>
        <v>0</v>
      </c>
      <c r="P126" s="396">
        <f t="shared" si="8"/>
        <v>0</v>
      </c>
    </row>
    <row r="127" spans="1:16" ht="18" customHeight="1" x14ac:dyDescent="0.25">
      <c r="A127" s="321"/>
      <c r="B127" s="360"/>
      <c r="C127" s="360"/>
      <c r="D127" s="322"/>
      <c r="E127" s="322"/>
      <c r="F127" s="322"/>
      <c r="G127" s="322"/>
      <c r="H127" s="322"/>
      <c r="I127" s="323"/>
      <c r="J127" s="323"/>
      <c r="K127" s="323"/>
      <c r="L127" s="323"/>
      <c r="M127" s="323"/>
      <c r="N127" s="323"/>
      <c r="O127" s="396">
        <f t="shared" si="7"/>
        <v>0</v>
      </c>
      <c r="P127" s="396">
        <f t="shared" si="8"/>
        <v>0</v>
      </c>
    </row>
    <row r="128" spans="1:16" ht="18" customHeight="1" x14ac:dyDescent="0.25">
      <c r="A128" s="321"/>
      <c r="B128" s="360"/>
      <c r="C128" s="360"/>
      <c r="D128" s="322"/>
      <c r="E128" s="322"/>
      <c r="F128" s="322"/>
      <c r="G128" s="322"/>
      <c r="H128" s="322"/>
      <c r="I128" s="323"/>
      <c r="J128" s="323"/>
      <c r="K128" s="323"/>
      <c r="L128" s="323"/>
      <c r="M128" s="323"/>
      <c r="N128" s="323"/>
      <c r="O128" s="396">
        <f t="shared" si="7"/>
        <v>0</v>
      </c>
      <c r="P128" s="396">
        <f t="shared" si="8"/>
        <v>0</v>
      </c>
    </row>
    <row r="129" spans="1:16" ht="18" customHeight="1" x14ac:dyDescent="0.25">
      <c r="A129" s="321"/>
      <c r="B129" s="360"/>
      <c r="C129" s="360"/>
      <c r="D129" s="322"/>
      <c r="E129" s="322"/>
      <c r="F129" s="322"/>
      <c r="G129" s="322"/>
      <c r="H129" s="322"/>
      <c r="I129" s="323"/>
      <c r="J129" s="323"/>
      <c r="K129" s="323"/>
      <c r="L129" s="323"/>
      <c r="M129" s="323"/>
      <c r="N129" s="323"/>
      <c r="O129" s="396">
        <f t="shared" si="7"/>
        <v>0</v>
      </c>
      <c r="P129" s="396">
        <f t="shared" si="8"/>
        <v>0</v>
      </c>
    </row>
    <row r="130" spans="1:16" ht="18" customHeight="1" x14ac:dyDescent="0.25">
      <c r="A130" s="321"/>
      <c r="B130" s="360"/>
      <c r="C130" s="360"/>
      <c r="D130" s="322"/>
      <c r="E130" s="322"/>
      <c r="F130" s="322"/>
      <c r="G130" s="322"/>
      <c r="H130" s="322"/>
      <c r="I130" s="323"/>
      <c r="J130" s="323"/>
      <c r="K130" s="323"/>
      <c r="L130" s="323"/>
      <c r="M130" s="323"/>
      <c r="N130" s="323"/>
      <c r="O130" s="396">
        <f t="shared" si="7"/>
        <v>0</v>
      </c>
      <c r="P130" s="396">
        <f t="shared" si="8"/>
        <v>0</v>
      </c>
    </row>
    <row r="131" spans="1:16" ht="18" customHeight="1" x14ac:dyDescent="0.25">
      <c r="A131" s="321"/>
      <c r="B131" s="360"/>
      <c r="C131" s="360"/>
      <c r="D131" s="322"/>
      <c r="E131" s="322"/>
      <c r="F131" s="322"/>
      <c r="G131" s="322"/>
      <c r="H131" s="322"/>
      <c r="I131" s="323"/>
      <c r="J131" s="323"/>
      <c r="K131" s="323"/>
      <c r="L131" s="323"/>
      <c r="M131" s="323"/>
      <c r="N131" s="323"/>
      <c r="O131" s="396">
        <f t="shared" si="7"/>
        <v>0</v>
      </c>
      <c r="P131" s="396">
        <f t="shared" si="8"/>
        <v>0</v>
      </c>
    </row>
    <row r="132" spans="1:16" ht="18" customHeight="1" x14ac:dyDescent="0.25">
      <c r="A132" s="321"/>
      <c r="B132" s="360"/>
      <c r="C132" s="360"/>
      <c r="D132" s="322"/>
      <c r="E132" s="322"/>
      <c r="F132" s="322"/>
      <c r="G132" s="322"/>
      <c r="H132" s="322"/>
      <c r="I132" s="323"/>
      <c r="J132" s="323"/>
      <c r="K132" s="323"/>
      <c r="L132" s="323"/>
      <c r="M132" s="323"/>
      <c r="N132" s="323"/>
      <c r="O132" s="396">
        <f t="shared" si="7"/>
        <v>0</v>
      </c>
      <c r="P132" s="396">
        <f t="shared" si="8"/>
        <v>0</v>
      </c>
    </row>
    <row r="133" spans="1:16" ht="18" customHeight="1" x14ac:dyDescent="0.25">
      <c r="A133" s="321"/>
      <c r="B133" s="360"/>
      <c r="C133" s="360"/>
      <c r="D133" s="322"/>
      <c r="E133" s="322"/>
      <c r="F133" s="322"/>
      <c r="G133" s="322"/>
      <c r="H133" s="322"/>
      <c r="I133" s="323"/>
      <c r="J133" s="323"/>
      <c r="K133" s="323"/>
      <c r="L133" s="323"/>
      <c r="M133" s="323"/>
      <c r="N133" s="323"/>
      <c r="O133" s="396">
        <f t="shared" si="7"/>
        <v>0</v>
      </c>
      <c r="P133" s="396">
        <f t="shared" si="8"/>
        <v>0</v>
      </c>
    </row>
    <row r="134" spans="1:16" ht="18" customHeight="1" x14ac:dyDescent="0.25">
      <c r="A134" s="321"/>
      <c r="B134" s="360"/>
      <c r="C134" s="360"/>
      <c r="D134" s="322"/>
      <c r="E134" s="322"/>
      <c r="F134" s="322"/>
      <c r="G134" s="322"/>
      <c r="H134" s="322"/>
      <c r="I134" s="323"/>
      <c r="J134" s="323"/>
      <c r="K134" s="323"/>
      <c r="L134" s="323"/>
      <c r="M134" s="323"/>
      <c r="N134" s="323"/>
      <c r="O134" s="396">
        <f t="shared" si="7"/>
        <v>0</v>
      </c>
      <c r="P134" s="396">
        <f t="shared" si="8"/>
        <v>0</v>
      </c>
    </row>
    <row r="135" spans="1:16" ht="18" customHeight="1" x14ac:dyDescent="0.25">
      <c r="A135" s="321"/>
      <c r="B135" s="360"/>
      <c r="C135" s="360"/>
      <c r="D135" s="322"/>
      <c r="E135" s="322"/>
      <c r="F135" s="322"/>
      <c r="G135" s="322"/>
      <c r="H135" s="322"/>
      <c r="I135" s="323"/>
      <c r="J135" s="323"/>
      <c r="K135" s="323"/>
      <c r="L135" s="323"/>
      <c r="M135" s="323"/>
      <c r="N135" s="323"/>
      <c r="O135" s="396">
        <f t="shared" si="7"/>
        <v>0</v>
      </c>
      <c r="P135" s="396">
        <f t="shared" si="8"/>
        <v>0</v>
      </c>
    </row>
    <row r="136" spans="1:16" ht="18" customHeight="1" x14ac:dyDescent="0.25">
      <c r="A136" s="321"/>
      <c r="B136" s="360"/>
      <c r="C136" s="360"/>
      <c r="D136" s="322"/>
      <c r="E136" s="322"/>
      <c r="F136" s="322"/>
      <c r="G136" s="322"/>
      <c r="H136" s="322"/>
      <c r="I136" s="323"/>
      <c r="J136" s="323"/>
      <c r="K136" s="323"/>
      <c r="L136" s="323"/>
      <c r="M136" s="323"/>
      <c r="N136" s="323"/>
      <c r="O136" s="396">
        <f t="shared" si="7"/>
        <v>0</v>
      </c>
      <c r="P136" s="396">
        <f t="shared" si="8"/>
        <v>0</v>
      </c>
    </row>
    <row r="137" spans="1:16" ht="18" customHeight="1" x14ac:dyDescent="0.25">
      <c r="A137" s="321"/>
      <c r="B137" s="360"/>
      <c r="C137" s="360"/>
      <c r="D137" s="322"/>
      <c r="E137" s="322"/>
      <c r="F137" s="322"/>
      <c r="G137" s="322"/>
      <c r="H137" s="322"/>
      <c r="I137" s="323"/>
      <c r="J137" s="323"/>
      <c r="K137" s="323"/>
      <c r="L137" s="323"/>
      <c r="M137" s="323"/>
      <c r="N137" s="323"/>
      <c r="O137" s="396">
        <f t="shared" si="7"/>
        <v>0</v>
      </c>
      <c r="P137" s="396">
        <f t="shared" si="8"/>
        <v>0</v>
      </c>
    </row>
    <row r="138" spans="1:16" ht="18" customHeight="1" x14ac:dyDescent="0.25">
      <c r="A138" s="321"/>
      <c r="B138" s="360"/>
      <c r="C138" s="360"/>
      <c r="D138" s="322"/>
      <c r="E138" s="322"/>
      <c r="F138" s="322"/>
      <c r="G138" s="322"/>
      <c r="H138" s="322"/>
      <c r="I138" s="323"/>
      <c r="J138" s="323"/>
      <c r="K138" s="323"/>
      <c r="L138" s="323"/>
      <c r="M138" s="323"/>
      <c r="N138" s="323"/>
      <c r="O138" s="396">
        <f t="shared" si="7"/>
        <v>0</v>
      </c>
      <c r="P138" s="396">
        <f t="shared" si="8"/>
        <v>0</v>
      </c>
    </row>
    <row r="139" spans="1:16" ht="18" customHeight="1" x14ac:dyDescent="0.25">
      <c r="A139" s="321"/>
      <c r="B139" s="360"/>
      <c r="C139" s="360"/>
      <c r="D139" s="322"/>
      <c r="E139" s="322"/>
      <c r="F139" s="322"/>
      <c r="G139" s="322"/>
      <c r="H139" s="322"/>
      <c r="I139" s="323"/>
      <c r="J139" s="323"/>
      <c r="K139" s="323"/>
      <c r="L139" s="323"/>
      <c r="M139" s="323"/>
      <c r="N139" s="323"/>
      <c r="O139" s="396">
        <f t="shared" si="7"/>
        <v>0</v>
      </c>
      <c r="P139" s="396">
        <f t="shared" si="8"/>
        <v>0</v>
      </c>
    </row>
    <row r="140" spans="1:16" ht="18" customHeight="1" x14ac:dyDescent="0.25">
      <c r="A140" s="321"/>
      <c r="B140" s="360"/>
      <c r="C140" s="360"/>
      <c r="D140" s="322"/>
      <c r="E140" s="322"/>
      <c r="F140" s="322"/>
      <c r="G140" s="322"/>
      <c r="H140" s="322"/>
      <c r="I140" s="323"/>
      <c r="J140" s="323"/>
      <c r="K140" s="323"/>
      <c r="L140" s="323"/>
      <c r="M140" s="323"/>
      <c r="N140" s="323"/>
      <c r="O140" s="396">
        <f t="shared" si="7"/>
        <v>0</v>
      </c>
      <c r="P140" s="396">
        <f t="shared" si="8"/>
        <v>0</v>
      </c>
    </row>
    <row r="141" spans="1:16" ht="18" customHeight="1" x14ac:dyDescent="0.25">
      <c r="A141" s="321"/>
      <c r="B141" s="360"/>
      <c r="C141" s="360"/>
      <c r="D141" s="322"/>
      <c r="E141" s="322"/>
      <c r="F141" s="322"/>
      <c r="G141" s="322"/>
      <c r="H141" s="322"/>
      <c r="I141" s="323"/>
      <c r="J141" s="323"/>
      <c r="K141" s="323"/>
      <c r="L141" s="323"/>
      <c r="M141" s="323"/>
      <c r="N141" s="323"/>
      <c r="O141" s="396">
        <f t="shared" si="7"/>
        <v>0</v>
      </c>
      <c r="P141" s="396">
        <f t="shared" si="8"/>
        <v>0</v>
      </c>
    </row>
    <row r="142" spans="1:16" ht="18" customHeight="1" x14ac:dyDescent="0.25">
      <c r="A142" s="321"/>
      <c r="B142" s="360"/>
      <c r="C142" s="360"/>
      <c r="D142" s="322"/>
      <c r="E142" s="322"/>
      <c r="F142" s="322"/>
      <c r="G142" s="322"/>
      <c r="H142" s="322"/>
      <c r="I142" s="323"/>
      <c r="J142" s="323"/>
      <c r="K142" s="323"/>
      <c r="L142" s="323"/>
      <c r="M142" s="323"/>
      <c r="N142" s="323"/>
      <c r="O142" s="396">
        <f t="shared" si="7"/>
        <v>0</v>
      </c>
      <c r="P142" s="396">
        <f t="shared" si="8"/>
        <v>0</v>
      </c>
    </row>
    <row r="143" spans="1:16" ht="18" customHeight="1" x14ac:dyDescent="0.25">
      <c r="A143" s="321"/>
      <c r="B143" s="360"/>
      <c r="C143" s="360"/>
      <c r="D143" s="322"/>
      <c r="E143" s="322"/>
      <c r="F143" s="322"/>
      <c r="G143" s="322"/>
      <c r="H143" s="322"/>
      <c r="I143" s="323"/>
      <c r="J143" s="323"/>
      <c r="K143" s="323"/>
      <c r="L143" s="323"/>
      <c r="M143" s="323"/>
      <c r="N143" s="323"/>
      <c r="O143" s="396">
        <f t="shared" ref="O143:O206" si="9">SUM(I143,K143,M143)</f>
        <v>0</v>
      </c>
      <c r="P143" s="396">
        <f t="shared" ref="P143:P206" si="10">SUM(J143,L143,N143)</f>
        <v>0</v>
      </c>
    </row>
    <row r="144" spans="1:16" ht="18" customHeight="1" x14ac:dyDescent="0.25">
      <c r="A144" s="321"/>
      <c r="B144" s="360"/>
      <c r="C144" s="360"/>
      <c r="D144" s="322"/>
      <c r="E144" s="322"/>
      <c r="F144" s="322"/>
      <c r="G144" s="322"/>
      <c r="H144" s="322"/>
      <c r="I144" s="323"/>
      <c r="J144" s="323"/>
      <c r="K144" s="323"/>
      <c r="L144" s="323"/>
      <c r="M144" s="323"/>
      <c r="N144" s="323"/>
      <c r="O144" s="396">
        <f t="shared" si="9"/>
        <v>0</v>
      </c>
      <c r="P144" s="396">
        <f t="shared" si="10"/>
        <v>0</v>
      </c>
    </row>
    <row r="145" spans="1:16" ht="18" customHeight="1" x14ac:dyDescent="0.25">
      <c r="A145" s="321"/>
      <c r="B145" s="360"/>
      <c r="C145" s="360"/>
      <c r="D145" s="322"/>
      <c r="E145" s="322"/>
      <c r="F145" s="322"/>
      <c r="G145" s="322"/>
      <c r="H145" s="322"/>
      <c r="I145" s="323"/>
      <c r="J145" s="323"/>
      <c r="K145" s="323"/>
      <c r="L145" s="323"/>
      <c r="M145" s="323"/>
      <c r="N145" s="323"/>
      <c r="O145" s="396">
        <f t="shared" si="9"/>
        <v>0</v>
      </c>
      <c r="P145" s="396">
        <f t="shared" si="10"/>
        <v>0</v>
      </c>
    </row>
    <row r="146" spans="1:16" ht="18" customHeight="1" x14ac:dyDescent="0.25">
      <c r="A146" s="321"/>
      <c r="B146" s="360"/>
      <c r="C146" s="360"/>
      <c r="D146" s="322"/>
      <c r="E146" s="322"/>
      <c r="F146" s="322"/>
      <c r="G146" s="322"/>
      <c r="H146" s="322"/>
      <c r="I146" s="323"/>
      <c r="J146" s="323"/>
      <c r="K146" s="323"/>
      <c r="L146" s="323"/>
      <c r="M146" s="323"/>
      <c r="N146" s="323"/>
      <c r="O146" s="396">
        <f t="shared" si="9"/>
        <v>0</v>
      </c>
      <c r="P146" s="396">
        <f t="shared" si="10"/>
        <v>0</v>
      </c>
    </row>
    <row r="147" spans="1:16" ht="18" customHeight="1" x14ac:dyDescent="0.25">
      <c r="A147" s="321"/>
      <c r="B147" s="360"/>
      <c r="C147" s="360"/>
      <c r="D147" s="322"/>
      <c r="E147" s="322"/>
      <c r="F147" s="322"/>
      <c r="G147" s="322"/>
      <c r="H147" s="322"/>
      <c r="I147" s="323"/>
      <c r="J147" s="323"/>
      <c r="K147" s="323"/>
      <c r="L147" s="323"/>
      <c r="M147" s="323"/>
      <c r="N147" s="323"/>
      <c r="O147" s="396">
        <f t="shared" si="9"/>
        <v>0</v>
      </c>
      <c r="P147" s="396">
        <f t="shared" si="10"/>
        <v>0</v>
      </c>
    </row>
    <row r="148" spans="1:16" ht="18" customHeight="1" x14ac:dyDescent="0.25">
      <c r="A148" s="321"/>
      <c r="B148" s="360"/>
      <c r="C148" s="360"/>
      <c r="D148" s="322"/>
      <c r="E148" s="322"/>
      <c r="F148" s="322"/>
      <c r="G148" s="322"/>
      <c r="H148" s="322"/>
      <c r="I148" s="323"/>
      <c r="J148" s="323"/>
      <c r="K148" s="323"/>
      <c r="L148" s="323"/>
      <c r="M148" s="323"/>
      <c r="N148" s="323"/>
      <c r="O148" s="396">
        <f t="shared" si="9"/>
        <v>0</v>
      </c>
      <c r="P148" s="396">
        <f t="shared" si="10"/>
        <v>0</v>
      </c>
    </row>
    <row r="149" spans="1:16" ht="18" customHeight="1" x14ac:dyDescent="0.25">
      <c r="A149" s="321"/>
      <c r="B149" s="360"/>
      <c r="C149" s="360"/>
      <c r="D149" s="322"/>
      <c r="E149" s="322"/>
      <c r="F149" s="322"/>
      <c r="G149" s="322"/>
      <c r="H149" s="322"/>
      <c r="I149" s="323"/>
      <c r="J149" s="323"/>
      <c r="K149" s="323"/>
      <c r="L149" s="323"/>
      <c r="M149" s="323"/>
      <c r="N149" s="323"/>
      <c r="O149" s="396">
        <f t="shared" si="9"/>
        <v>0</v>
      </c>
      <c r="P149" s="396">
        <f t="shared" si="10"/>
        <v>0</v>
      </c>
    </row>
    <row r="150" spans="1:16" ht="18" customHeight="1" x14ac:dyDescent="0.25">
      <c r="A150" s="321"/>
      <c r="B150" s="360"/>
      <c r="C150" s="360"/>
      <c r="D150" s="322"/>
      <c r="E150" s="322"/>
      <c r="F150" s="322"/>
      <c r="G150" s="322"/>
      <c r="H150" s="322"/>
      <c r="I150" s="323"/>
      <c r="J150" s="323"/>
      <c r="K150" s="323"/>
      <c r="L150" s="323"/>
      <c r="M150" s="323"/>
      <c r="N150" s="323"/>
      <c r="O150" s="396">
        <f t="shared" si="9"/>
        <v>0</v>
      </c>
      <c r="P150" s="396">
        <f t="shared" si="10"/>
        <v>0</v>
      </c>
    </row>
    <row r="151" spans="1:16" ht="18" customHeight="1" x14ac:dyDescent="0.25">
      <c r="A151" s="321"/>
      <c r="B151" s="360"/>
      <c r="C151" s="360"/>
      <c r="D151" s="322"/>
      <c r="E151" s="322"/>
      <c r="F151" s="322"/>
      <c r="G151" s="322"/>
      <c r="H151" s="322"/>
      <c r="I151" s="323"/>
      <c r="J151" s="323"/>
      <c r="K151" s="323"/>
      <c r="L151" s="323"/>
      <c r="M151" s="323"/>
      <c r="N151" s="323"/>
      <c r="O151" s="396">
        <f t="shared" si="9"/>
        <v>0</v>
      </c>
      <c r="P151" s="396">
        <f t="shared" si="10"/>
        <v>0</v>
      </c>
    </row>
    <row r="152" spans="1:16" ht="18" customHeight="1" x14ac:dyDescent="0.25">
      <c r="A152" s="321"/>
      <c r="B152" s="360"/>
      <c r="C152" s="360"/>
      <c r="D152" s="322"/>
      <c r="E152" s="322"/>
      <c r="F152" s="322"/>
      <c r="G152" s="322"/>
      <c r="H152" s="322"/>
      <c r="I152" s="323"/>
      <c r="J152" s="323"/>
      <c r="K152" s="323"/>
      <c r="L152" s="323"/>
      <c r="M152" s="323"/>
      <c r="N152" s="323"/>
      <c r="O152" s="396">
        <f t="shared" si="9"/>
        <v>0</v>
      </c>
      <c r="P152" s="396">
        <f t="shared" si="10"/>
        <v>0</v>
      </c>
    </row>
    <row r="153" spans="1:16" ht="18" customHeight="1" x14ac:dyDescent="0.25">
      <c r="A153" s="321"/>
      <c r="B153" s="360"/>
      <c r="C153" s="360"/>
      <c r="D153" s="322"/>
      <c r="E153" s="322"/>
      <c r="F153" s="322"/>
      <c r="G153" s="322"/>
      <c r="H153" s="322"/>
      <c r="I153" s="323"/>
      <c r="J153" s="323"/>
      <c r="K153" s="323"/>
      <c r="L153" s="323"/>
      <c r="M153" s="323"/>
      <c r="N153" s="323"/>
      <c r="O153" s="396">
        <f t="shared" si="9"/>
        <v>0</v>
      </c>
      <c r="P153" s="396">
        <f t="shared" si="10"/>
        <v>0</v>
      </c>
    </row>
    <row r="154" spans="1:16" ht="18" customHeight="1" x14ac:dyDescent="0.25">
      <c r="A154" s="321"/>
      <c r="B154" s="360"/>
      <c r="C154" s="360"/>
      <c r="D154" s="322"/>
      <c r="E154" s="322"/>
      <c r="F154" s="322"/>
      <c r="G154" s="322"/>
      <c r="H154" s="322"/>
      <c r="I154" s="323"/>
      <c r="J154" s="323"/>
      <c r="K154" s="323"/>
      <c r="L154" s="323"/>
      <c r="M154" s="323"/>
      <c r="N154" s="323"/>
      <c r="O154" s="396">
        <f t="shared" si="9"/>
        <v>0</v>
      </c>
      <c r="P154" s="396">
        <f t="shared" si="10"/>
        <v>0</v>
      </c>
    </row>
    <row r="155" spans="1:16" ht="18" customHeight="1" x14ac:dyDescent="0.25">
      <c r="A155" s="321"/>
      <c r="B155" s="360"/>
      <c r="C155" s="360"/>
      <c r="D155" s="322"/>
      <c r="E155" s="322"/>
      <c r="F155" s="322"/>
      <c r="G155" s="322"/>
      <c r="H155" s="322"/>
      <c r="I155" s="323"/>
      <c r="J155" s="323"/>
      <c r="K155" s="323"/>
      <c r="L155" s="323"/>
      <c r="M155" s="323"/>
      <c r="N155" s="323"/>
      <c r="O155" s="396">
        <f t="shared" si="9"/>
        <v>0</v>
      </c>
      <c r="P155" s="396">
        <f t="shared" si="10"/>
        <v>0</v>
      </c>
    </row>
    <row r="156" spans="1:16" ht="18" customHeight="1" x14ac:dyDescent="0.25">
      <c r="A156" s="321"/>
      <c r="B156" s="360"/>
      <c r="C156" s="360"/>
      <c r="D156" s="322"/>
      <c r="E156" s="322"/>
      <c r="F156" s="322"/>
      <c r="G156" s="322"/>
      <c r="H156" s="322"/>
      <c r="I156" s="323"/>
      <c r="J156" s="323"/>
      <c r="K156" s="323"/>
      <c r="L156" s="323"/>
      <c r="M156" s="323"/>
      <c r="N156" s="323"/>
      <c r="O156" s="396">
        <f t="shared" si="9"/>
        <v>0</v>
      </c>
      <c r="P156" s="396">
        <f t="shared" si="10"/>
        <v>0</v>
      </c>
    </row>
    <row r="157" spans="1:16" ht="18" customHeight="1" x14ac:dyDescent="0.25">
      <c r="A157" s="321"/>
      <c r="B157" s="360"/>
      <c r="C157" s="360"/>
      <c r="D157" s="322"/>
      <c r="E157" s="322"/>
      <c r="F157" s="322"/>
      <c r="G157" s="322"/>
      <c r="H157" s="322"/>
      <c r="I157" s="323"/>
      <c r="J157" s="323"/>
      <c r="K157" s="323"/>
      <c r="L157" s="323"/>
      <c r="M157" s="323"/>
      <c r="N157" s="323"/>
      <c r="O157" s="396">
        <f t="shared" si="9"/>
        <v>0</v>
      </c>
      <c r="P157" s="396">
        <f t="shared" si="10"/>
        <v>0</v>
      </c>
    </row>
    <row r="158" spans="1:16" ht="18" customHeight="1" x14ac:dyDescent="0.25">
      <c r="A158" s="321"/>
      <c r="B158" s="360"/>
      <c r="C158" s="360"/>
      <c r="D158" s="322"/>
      <c r="E158" s="322"/>
      <c r="F158" s="322"/>
      <c r="G158" s="322"/>
      <c r="H158" s="322"/>
      <c r="I158" s="323"/>
      <c r="J158" s="323"/>
      <c r="K158" s="323"/>
      <c r="L158" s="323"/>
      <c r="M158" s="323"/>
      <c r="N158" s="323"/>
      <c r="O158" s="396">
        <f t="shared" si="9"/>
        <v>0</v>
      </c>
      <c r="P158" s="396">
        <f t="shared" si="10"/>
        <v>0</v>
      </c>
    </row>
    <row r="159" spans="1:16" ht="18" customHeight="1" x14ac:dyDescent="0.25">
      <c r="A159" s="321"/>
      <c r="B159" s="360"/>
      <c r="C159" s="360"/>
      <c r="D159" s="322"/>
      <c r="E159" s="322"/>
      <c r="F159" s="322"/>
      <c r="G159" s="322"/>
      <c r="H159" s="322"/>
      <c r="I159" s="323"/>
      <c r="J159" s="323"/>
      <c r="K159" s="323"/>
      <c r="L159" s="323"/>
      <c r="M159" s="323"/>
      <c r="N159" s="323"/>
      <c r="O159" s="396">
        <f t="shared" si="9"/>
        <v>0</v>
      </c>
      <c r="P159" s="396">
        <f t="shared" si="10"/>
        <v>0</v>
      </c>
    </row>
    <row r="160" spans="1:16" ht="18" customHeight="1" x14ac:dyDescent="0.25">
      <c r="A160" s="321"/>
      <c r="B160" s="360"/>
      <c r="C160" s="360"/>
      <c r="D160" s="322"/>
      <c r="E160" s="322"/>
      <c r="F160" s="322"/>
      <c r="G160" s="322"/>
      <c r="H160" s="322"/>
      <c r="I160" s="323"/>
      <c r="J160" s="323"/>
      <c r="K160" s="323"/>
      <c r="L160" s="323"/>
      <c r="M160" s="323"/>
      <c r="N160" s="323"/>
      <c r="O160" s="396">
        <f t="shared" si="9"/>
        <v>0</v>
      </c>
      <c r="P160" s="396">
        <f t="shared" si="10"/>
        <v>0</v>
      </c>
    </row>
    <row r="161" spans="1:16" ht="18" customHeight="1" x14ac:dyDescent="0.25">
      <c r="A161" s="321"/>
      <c r="B161" s="360"/>
      <c r="C161" s="360"/>
      <c r="D161" s="322"/>
      <c r="E161" s="322"/>
      <c r="F161" s="322"/>
      <c r="G161" s="322"/>
      <c r="H161" s="322"/>
      <c r="I161" s="323"/>
      <c r="J161" s="323"/>
      <c r="K161" s="323"/>
      <c r="L161" s="323"/>
      <c r="M161" s="323"/>
      <c r="N161" s="323"/>
      <c r="O161" s="396">
        <f t="shared" si="9"/>
        <v>0</v>
      </c>
      <c r="P161" s="396">
        <f t="shared" si="10"/>
        <v>0</v>
      </c>
    </row>
    <row r="162" spans="1:16" ht="18" customHeight="1" x14ac:dyDescent="0.25">
      <c r="A162" s="321"/>
      <c r="B162" s="360"/>
      <c r="C162" s="360"/>
      <c r="D162" s="322"/>
      <c r="E162" s="322"/>
      <c r="F162" s="322"/>
      <c r="G162" s="322"/>
      <c r="H162" s="322"/>
      <c r="I162" s="323"/>
      <c r="J162" s="323"/>
      <c r="K162" s="323"/>
      <c r="L162" s="323"/>
      <c r="M162" s="323"/>
      <c r="N162" s="323"/>
      <c r="O162" s="396">
        <f t="shared" si="9"/>
        <v>0</v>
      </c>
      <c r="P162" s="396">
        <f t="shared" si="10"/>
        <v>0</v>
      </c>
    </row>
    <row r="163" spans="1:16" ht="18" customHeight="1" x14ac:dyDescent="0.25">
      <c r="A163" s="321"/>
      <c r="B163" s="360"/>
      <c r="C163" s="360"/>
      <c r="D163" s="322"/>
      <c r="E163" s="322"/>
      <c r="F163" s="322"/>
      <c r="G163" s="322"/>
      <c r="H163" s="322"/>
      <c r="I163" s="323"/>
      <c r="J163" s="323"/>
      <c r="K163" s="323"/>
      <c r="L163" s="323"/>
      <c r="M163" s="323"/>
      <c r="N163" s="323"/>
      <c r="O163" s="396">
        <f t="shared" si="9"/>
        <v>0</v>
      </c>
      <c r="P163" s="396">
        <f t="shared" si="10"/>
        <v>0</v>
      </c>
    </row>
    <row r="164" spans="1:16" ht="18" customHeight="1" x14ac:dyDescent="0.25">
      <c r="A164" s="321"/>
      <c r="B164" s="360"/>
      <c r="C164" s="360"/>
      <c r="D164" s="322"/>
      <c r="E164" s="322"/>
      <c r="F164" s="322"/>
      <c r="G164" s="322"/>
      <c r="H164" s="322"/>
      <c r="I164" s="323"/>
      <c r="J164" s="323"/>
      <c r="K164" s="323"/>
      <c r="L164" s="323"/>
      <c r="M164" s="323"/>
      <c r="N164" s="323"/>
      <c r="O164" s="396">
        <f t="shared" si="9"/>
        <v>0</v>
      </c>
      <c r="P164" s="396">
        <f t="shared" si="10"/>
        <v>0</v>
      </c>
    </row>
    <row r="165" spans="1:16" ht="18" customHeight="1" x14ac:dyDescent="0.25">
      <c r="A165" s="321"/>
      <c r="B165" s="360"/>
      <c r="C165" s="360"/>
      <c r="D165" s="322"/>
      <c r="E165" s="322"/>
      <c r="F165" s="322"/>
      <c r="G165" s="322"/>
      <c r="H165" s="322"/>
      <c r="I165" s="323"/>
      <c r="J165" s="323"/>
      <c r="K165" s="323"/>
      <c r="L165" s="323"/>
      <c r="M165" s="323"/>
      <c r="N165" s="323"/>
      <c r="O165" s="396">
        <f t="shared" si="9"/>
        <v>0</v>
      </c>
      <c r="P165" s="396">
        <f t="shared" si="10"/>
        <v>0</v>
      </c>
    </row>
    <row r="166" spans="1:16" ht="18" customHeight="1" x14ac:dyDescent="0.25">
      <c r="A166" s="321"/>
      <c r="B166" s="360"/>
      <c r="C166" s="360"/>
      <c r="D166" s="322"/>
      <c r="E166" s="322"/>
      <c r="F166" s="322"/>
      <c r="G166" s="322"/>
      <c r="H166" s="322"/>
      <c r="I166" s="323"/>
      <c r="J166" s="323"/>
      <c r="K166" s="323"/>
      <c r="L166" s="323"/>
      <c r="M166" s="323"/>
      <c r="N166" s="323"/>
      <c r="O166" s="396">
        <f t="shared" si="9"/>
        <v>0</v>
      </c>
      <c r="P166" s="396">
        <f t="shared" si="10"/>
        <v>0</v>
      </c>
    </row>
    <row r="167" spans="1:16" ht="18" customHeight="1" x14ac:dyDescent="0.25">
      <c r="A167" s="321"/>
      <c r="B167" s="360"/>
      <c r="C167" s="360"/>
      <c r="D167" s="322"/>
      <c r="E167" s="322"/>
      <c r="F167" s="322"/>
      <c r="G167" s="322"/>
      <c r="H167" s="322"/>
      <c r="I167" s="323"/>
      <c r="J167" s="323"/>
      <c r="K167" s="323"/>
      <c r="L167" s="323"/>
      <c r="M167" s="323"/>
      <c r="N167" s="323"/>
      <c r="O167" s="396">
        <f t="shared" si="9"/>
        <v>0</v>
      </c>
      <c r="P167" s="396">
        <f t="shared" si="10"/>
        <v>0</v>
      </c>
    </row>
    <row r="168" spans="1:16" ht="18" customHeight="1" x14ac:dyDescent="0.25">
      <c r="A168" s="321"/>
      <c r="B168" s="360"/>
      <c r="C168" s="360"/>
      <c r="D168" s="322"/>
      <c r="E168" s="322"/>
      <c r="F168" s="322"/>
      <c r="G168" s="322"/>
      <c r="H168" s="322"/>
      <c r="I168" s="323"/>
      <c r="J168" s="323"/>
      <c r="K168" s="323"/>
      <c r="L168" s="323"/>
      <c r="M168" s="323"/>
      <c r="N168" s="323"/>
      <c r="O168" s="396">
        <f t="shared" si="9"/>
        <v>0</v>
      </c>
      <c r="P168" s="396">
        <f t="shared" si="10"/>
        <v>0</v>
      </c>
    </row>
    <row r="169" spans="1:16" ht="18" customHeight="1" x14ac:dyDescent="0.25">
      <c r="A169" s="321"/>
      <c r="B169" s="360"/>
      <c r="C169" s="360"/>
      <c r="D169" s="322"/>
      <c r="E169" s="322"/>
      <c r="F169" s="322"/>
      <c r="G169" s="322"/>
      <c r="H169" s="322"/>
      <c r="I169" s="323"/>
      <c r="J169" s="323"/>
      <c r="K169" s="323"/>
      <c r="L169" s="323"/>
      <c r="M169" s="323"/>
      <c r="N169" s="323"/>
      <c r="O169" s="396">
        <f t="shared" si="9"/>
        <v>0</v>
      </c>
      <c r="P169" s="396">
        <f t="shared" si="10"/>
        <v>0</v>
      </c>
    </row>
    <row r="170" spans="1:16" ht="18" customHeight="1" x14ac:dyDescent="0.25">
      <c r="A170" s="321"/>
      <c r="B170" s="360"/>
      <c r="C170" s="360"/>
      <c r="D170" s="322"/>
      <c r="E170" s="322"/>
      <c r="F170" s="322"/>
      <c r="G170" s="322"/>
      <c r="H170" s="322"/>
      <c r="I170" s="323"/>
      <c r="J170" s="323"/>
      <c r="K170" s="323"/>
      <c r="L170" s="323"/>
      <c r="M170" s="323"/>
      <c r="N170" s="323"/>
      <c r="O170" s="396">
        <f t="shared" si="9"/>
        <v>0</v>
      </c>
      <c r="P170" s="396">
        <f t="shared" si="10"/>
        <v>0</v>
      </c>
    </row>
    <row r="171" spans="1:16" ht="18" customHeight="1" x14ac:dyDescent="0.25">
      <c r="A171" s="321"/>
      <c r="B171" s="360"/>
      <c r="C171" s="360"/>
      <c r="D171" s="322"/>
      <c r="E171" s="322"/>
      <c r="F171" s="322"/>
      <c r="G171" s="322"/>
      <c r="H171" s="322"/>
      <c r="I171" s="323"/>
      <c r="J171" s="323"/>
      <c r="K171" s="323"/>
      <c r="L171" s="323"/>
      <c r="M171" s="323"/>
      <c r="N171" s="323"/>
      <c r="O171" s="396">
        <f t="shared" si="9"/>
        <v>0</v>
      </c>
      <c r="P171" s="396">
        <f t="shared" si="10"/>
        <v>0</v>
      </c>
    </row>
    <row r="172" spans="1:16" ht="18" customHeight="1" x14ac:dyDescent="0.25">
      <c r="A172" s="321"/>
      <c r="B172" s="360"/>
      <c r="C172" s="360"/>
      <c r="D172" s="322"/>
      <c r="E172" s="322"/>
      <c r="F172" s="322"/>
      <c r="G172" s="322"/>
      <c r="H172" s="322"/>
      <c r="I172" s="323"/>
      <c r="J172" s="323"/>
      <c r="K172" s="323"/>
      <c r="L172" s="323"/>
      <c r="M172" s="323"/>
      <c r="N172" s="323"/>
      <c r="O172" s="396">
        <f t="shared" si="9"/>
        <v>0</v>
      </c>
      <c r="P172" s="396">
        <f t="shared" si="10"/>
        <v>0</v>
      </c>
    </row>
    <row r="173" spans="1:16" ht="18" customHeight="1" x14ac:dyDescent="0.25">
      <c r="A173" s="321"/>
      <c r="B173" s="360"/>
      <c r="C173" s="360"/>
      <c r="D173" s="322"/>
      <c r="E173" s="322"/>
      <c r="F173" s="322"/>
      <c r="G173" s="322"/>
      <c r="H173" s="322"/>
      <c r="I173" s="323"/>
      <c r="J173" s="323"/>
      <c r="K173" s="323"/>
      <c r="L173" s="323"/>
      <c r="M173" s="323"/>
      <c r="N173" s="323"/>
      <c r="O173" s="396">
        <f t="shared" si="9"/>
        <v>0</v>
      </c>
      <c r="P173" s="396">
        <f t="shared" si="10"/>
        <v>0</v>
      </c>
    </row>
    <row r="174" spans="1:16" ht="18" customHeight="1" x14ac:dyDescent="0.25">
      <c r="A174" s="321"/>
      <c r="B174" s="360"/>
      <c r="C174" s="360"/>
      <c r="D174" s="322"/>
      <c r="E174" s="322"/>
      <c r="F174" s="322"/>
      <c r="G174" s="322"/>
      <c r="H174" s="322"/>
      <c r="I174" s="323"/>
      <c r="J174" s="323"/>
      <c r="K174" s="323"/>
      <c r="L174" s="323"/>
      <c r="M174" s="323"/>
      <c r="N174" s="323"/>
      <c r="O174" s="396">
        <f t="shared" si="9"/>
        <v>0</v>
      </c>
      <c r="P174" s="396">
        <f t="shared" si="10"/>
        <v>0</v>
      </c>
    </row>
    <row r="175" spans="1:16" ht="18" customHeight="1" x14ac:dyDescent="0.25">
      <c r="A175" s="321"/>
      <c r="B175" s="360"/>
      <c r="C175" s="360"/>
      <c r="D175" s="322"/>
      <c r="E175" s="322"/>
      <c r="F175" s="322"/>
      <c r="G175" s="322"/>
      <c r="H175" s="322"/>
      <c r="I175" s="323"/>
      <c r="J175" s="323"/>
      <c r="K175" s="323"/>
      <c r="L175" s="323"/>
      <c r="M175" s="323"/>
      <c r="N175" s="323"/>
      <c r="O175" s="396">
        <f t="shared" si="9"/>
        <v>0</v>
      </c>
      <c r="P175" s="396">
        <f t="shared" si="10"/>
        <v>0</v>
      </c>
    </row>
    <row r="176" spans="1:16" ht="18" customHeight="1" x14ac:dyDescent="0.25">
      <c r="A176" s="321"/>
      <c r="B176" s="360"/>
      <c r="C176" s="360"/>
      <c r="D176" s="322"/>
      <c r="E176" s="322"/>
      <c r="F176" s="322"/>
      <c r="G176" s="322"/>
      <c r="H176" s="322"/>
      <c r="I176" s="323"/>
      <c r="J176" s="323"/>
      <c r="K176" s="323"/>
      <c r="L176" s="323"/>
      <c r="M176" s="323"/>
      <c r="N176" s="323"/>
      <c r="O176" s="396">
        <f t="shared" si="9"/>
        <v>0</v>
      </c>
      <c r="P176" s="396">
        <f t="shared" si="10"/>
        <v>0</v>
      </c>
    </row>
    <row r="177" spans="1:16" ht="18" customHeight="1" x14ac:dyDescent="0.25">
      <c r="A177" s="321"/>
      <c r="B177" s="360"/>
      <c r="C177" s="360"/>
      <c r="D177" s="322"/>
      <c r="E177" s="322"/>
      <c r="F177" s="322"/>
      <c r="G177" s="322"/>
      <c r="H177" s="322"/>
      <c r="I177" s="323"/>
      <c r="J177" s="323"/>
      <c r="K177" s="323"/>
      <c r="L177" s="323"/>
      <c r="M177" s="323"/>
      <c r="N177" s="323"/>
      <c r="O177" s="396">
        <f t="shared" si="9"/>
        <v>0</v>
      </c>
      <c r="P177" s="396">
        <f t="shared" si="10"/>
        <v>0</v>
      </c>
    </row>
    <row r="178" spans="1:16" ht="18" customHeight="1" x14ac:dyDescent="0.25">
      <c r="A178" s="321"/>
      <c r="B178" s="360"/>
      <c r="C178" s="360"/>
      <c r="D178" s="322"/>
      <c r="E178" s="322"/>
      <c r="F178" s="322"/>
      <c r="G178" s="322"/>
      <c r="H178" s="322"/>
      <c r="I178" s="323"/>
      <c r="J178" s="323"/>
      <c r="K178" s="323"/>
      <c r="L178" s="323"/>
      <c r="M178" s="323"/>
      <c r="N178" s="323"/>
      <c r="O178" s="396">
        <f t="shared" si="9"/>
        <v>0</v>
      </c>
      <c r="P178" s="396">
        <f t="shared" si="10"/>
        <v>0</v>
      </c>
    </row>
    <row r="179" spans="1:16" ht="18" customHeight="1" x14ac:dyDescent="0.25">
      <c r="A179" s="321"/>
      <c r="B179" s="360"/>
      <c r="C179" s="360"/>
      <c r="D179" s="322"/>
      <c r="E179" s="322"/>
      <c r="F179" s="322"/>
      <c r="G179" s="322"/>
      <c r="H179" s="322"/>
      <c r="I179" s="323"/>
      <c r="J179" s="323"/>
      <c r="K179" s="323"/>
      <c r="L179" s="323"/>
      <c r="M179" s="323"/>
      <c r="N179" s="323"/>
      <c r="O179" s="396">
        <f t="shared" si="9"/>
        <v>0</v>
      </c>
      <c r="P179" s="396">
        <f t="shared" si="10"/>
        <v>0</v>
      </c>
    </row>
    <row r="180" spans="1:16" ht="18" customHeight="1" x14ac:dyDescent="0.25">
      <c r="A180" s="321"/>
      <c r="B180" s="360"/>
      <c r="C180" s="360"/>
      <c r="D180" s="322"/>
      <c r="E180" s="322"/>
      <c r="F180" s="322"/>
      <c r="G180" s="322"/>
      <c r="H180" s="322"/>
      <c r="I180" s="323"/>
      <c r="J180" s="323"/>
      <c r="K180" s="323"/>
      <c r="L180" s="323"/>
      <c r="M180" s="323"/>
      <c r="N180" s="323"/>
      <c r="O180" s="396">
        <f t="shared" si="9"/>
        <v>0</v>
      </c>
      <c r="P180" s="396">
        <f t="shared" si="10"/>
        <v>0</v>
      </c>
    </row>
    <row r="181" spans="1:16" ht="18" customHeight="1" x14ac:dyDescent="0.25">
      <c r="A181" s="321"/>
      <c r="B181" s="360"/>
      <c r="C181" s="360"/>
      <c r="D181" s="322"/>
      <c r="E181" s="322"/>
      <c r="F181" s="322"/>
      <c r="G181" s="322"/>
      <c r="H181" s="322"/>
      <c r="I181" s="323"/>
      <c r="J181" s="323"/>
      <c r="K181" s="323"/>
      <c r="L181" s="323"/>
      <c r="M181" s="323"/>
      <c r="N181" s="323"/>
      <c r="O181" s="396">
        <f t="shared" si="9"/>
        <v>0</v>
      </c>
      <c r="P181" s="396">
        <f t="shared" si="10"/>
        <v>0</v>
      </c>
    </row>
    <row r="182" spans="1:16" ht="18" customHeight="1" x14ac:dyDescent="0.25">
      <c r="A182" s="321"/>
      <c r="B182" s="360"/>
      <c r="C182" s="360"/>
      <c r="D182" s="322"/>
      <c r="E182" s="322"/>
      <c r="F182" s="322"/>
      <c r="G182" s="322"/>
      <c r="H182" s="322"/>
      <c r="I182" s="323"/>
      <c r="J182" s="323"/>
      <c r="K182" s="323"/>
      <c r="L182" s="323"/>
      <c r="M182" s="323"/>
      <c r="N182" s="323"/>
      <c r="O182" s="396">
        <f t="shared" si="9"/>
        <v>0</v>
      </c>
      <c r="P182" s="396">
        <f t="shared" si="10"/>
        <v>0</v>
      </c>
    </row>
    <row r="183" spans="1:16" ht="18" customHeight="1" x14ac:dyDescent="0.25">
      <c r="A183" s="321"/>
      <c r="B183" s="360"/>
      <c r="C183" s="360"/>
      <c r="D183" s="322"/>
      <c r="E183" s="322"/>
      <c r="F183" s="322"/>
      <c r="G183" s="322"/>
      <c r="H183" s="322"/>
      <c r="I183" s="323"/>
      <c r="J183" s="323"/>
      <c r="K183" s="323"/>
      <c r="L183" s="323"/>
      <c r="M183" s="323"/>
      <c r="N183" s="323"/>
      <c r="O183" s="396">
        <f t="shared" si="9"/>
        <v>0</v>
      </c>
      <c r="P183" s="396">
        <f t="shared" si="10"/>
        <v>0</v>
      </c>
    </row>
    <row r="184" spans="1:16" ht="18" customHeight="1" x14ac:dyDescent="0.25">
      <c r="A184" s="321"/>
      <c r="B184" s="360"/>
      <c r="C184" s="360"/>
      <c r="D184" s="322"/>
      <c r="E184" s="322"/>
      <c r="F184" s="322"/>
      <c r="G184" s="322"/>
      <c r="H184" s="322"/>
      <c r="I184" s="323"/>
      <c r="J184" s="323"/>
      <c r="K184" s="323"/>
      <c r="L184" s="323"/>
      <c r="M184" s="323"/>
      <c r="N184" s="323"/>
      <c r="O184" s="396">
        <f t="shared" si="9"/>
        <v>0</v>
      </c>
      <c r="P184" s="396">
        <f t="shared" si="10"/>
        <v>0</v>
      </c>
    </row>
    <row r="185" spans="1:16" ht="18" customHeight="1" x14ac:dyDescent="0.25">
      <c r="A185" s="321"/>
      <c r="B185" s="360"/>
      <c r="C185" s="360"/>
      <c r="D185" s="322"/>
      <c r="E185" s="322"/>
      <c r="F185" s="322"/>
      <c r="G185" s="322"/>
      <c r="H185" s="322"/>
      <c r="I185" s="323"/>
      <c r="J185" s="323"/>
      <c r="K185" s="323"/>
      <c r="L185" s="323"/>
      <c r="M185" s="323"/>
      <c r="N185" s="323"/>
      <c r="O185" s="396">
        <f t="shared" si="9"/>
        <v>0</v>
      </c>
      <c r="P185" s="396">
        <f t="shared" si="10"/>
        <v>0</v>
      </c>
    </row>
    <row r="186" spans="1:16" ht="18" customHeight="1" x14ac:dyDescent="0.25">
      <c r="A186" s="321"/>
      <c r="B186" s="360"/>
      <c r="C186" s="360"/>
      <c r="D186" s="322"/>
      <c r="E186" s="322"/>
      <c r="F186" s="322"/>
      <c r="G186" s="322"/>
      <c r="H186" s="322"/>
      <c r="I186" s="323"/>
      <c r="J186" s="323"/>
      <c r="K186" s="323"/>
      <c r="L186" s="323"/>
      <c r="M186" s="323"/>
      <c r="N186" s="323"/>
      <c r="O186" s="396">
        <f t="shared" si="9"/>
        <v>0</v>
      </c>
      <c r="P186" s="396">
        <f t="shared" si="10"/>
        <v>0</v>
      </c>
    </row>
    <row r="187" spans="1:16" ht="18" customHeight="1" x14ac:dyDescent="0.25">
      <c r="A187" s="321"/>
      <c r="B187" s="360"/>
      <c r="C187" s="360"/>
      <c r="D187" s="322"/>
      <c r="E187" s="322"/>
      <c r="F187" s="322"/>
      <c r="G187" s="322"/>
      <c r="H187" s="322"/>
      <c r="I187" s="323"/>
      <c r="J187" s="323"/>
      <c r="K187" s="323"/>
      <c r="L187" s="323"/>
      <c r="M187" s="323"/>
      <c r="N187" s="323"/>
      <c r="O187" s="396">
        <f t="shared" si="9"/>
        <v>0</v>
      </c>
      <c r="P187" s="396">
        <f t="shared" si="10"/>
        <v>0</v>
      </c>
    </row>
    <row r="188" spans="1:16" ht="18" customHeight="1" x14ac:dyDescent="0.25">
      <c r="A188" s="321"/>
      <c r="B188" s="360"/>
      <c r="C188" s="360"/>
      <c r="D188" s="322"/>
      <c r="E188" s="322"/>
      <c r="F188" s="322"/>
      <c r="G188" s="322"/>
      <c r="H188" s="322"/>
      <c r="I188" s="323"/>
      <c r="J188" s="323"/>
      <c r="K188" s="323"/>
      <c r="L188" s="323"/>
      <c r="M188" s="323"/>
      <c r="N188" s="323"/>
      <c r="O188" s="396">
        <f t="shared" si="9"/>
        <v>0</v>
      </c>
      <c r="P188" s="396">
        <f t="shared" si="10"/>
        <v>0</v>
      </c>
    </row>
    <row r="189" spans="1:16" ht="18" customHeight="1" x14ac:dyDescent="0.25">
      <c r="A189" s="321"/>
      <c r="B189" s="360"/>
      <c r="C189" s="360"/>
      <c r="D189" s="322"/>
      <c r="E189" s="322"/>
      <c r="F189" s="322"/>
      <c r="G189" s="322"/>
      <c r="H189" s="322"/>
      <c r="I189" s="323"/>
      <c r="J189" s="323"/>
      <c r="K189" s="323"/>
      <c r="L189" s="323"/>
      <c r="M189" s="323"/>
      <c r="N189" s="323"/>
      <c r="O189" s="396">
        <f t="shared" si="9"/>
        <v>0</v>
      </c>
      <c r="P189" s="396">
        <f t="shared" si="10"/>
        <v>0</v>
      </c>
    </row>
    <row r="190" spans="1:16" ht="18" customHeight="1" x14ac:dyDescent="0.25">
      <c r="A190" s="321"/>
      <c r="B190" s="360"/>
      <c r="C190" s="360"/>
      <c r="D190" s="322"/>
      <c r="E190" s="322"/>
      <c r="F190" s="322"/>
      <c r="G190" s="322"/>
      <c r="H190" s="322"/>
      <c r="I190" s="323"/>
      <c r="J190" s="323"/>
      <c r="K190" s="323"/>
      <c r="L190" s="323"/>
      <c r="M190" s="323"/>
      <c r="N190" s="323"/>
      <c r="O190" s="396">
        <f t="shared" si="9"/>
        <v>0</v>
      </c>
      <c r="P190" s="396">
        <f t="shared" si="10"/>
        <v>0</v>
      </c>
    </row>
    <row r="191" spans="1:16" ht="18" customHeight="1" x14ac:dyDescent="0.25">
      <c r="A191" s="321"/>
      <c r="B191" s="360"/>
      <c r="C191" s="360"/>
      <c r="D191" s="322"/>
      <c r="E191" s="322"/>
      <c r="F191" s="322"/>
      <c r="G191" s="322"/>
      <c r="H191" s="322"/>
      <c r="I191" s="323"/>
      <c r="J191" s="323"/>
      <c r="K191" s="323"/>
      <c r="L191" s="323"/>
      <c r="M191" s="323"/>
      <c r="N191" s="323"/>
      <c r="O191" s="396">
        <f t="shared" si="9"/>
        <v>0</v>
      </c>
      <c r="P191" s="396">
        <f t="shared" si="10"/>
        <v>0</v>
      </c>
    </row>
    <row r="192" spans="1:16" ht="18" customHeight="1" x14ac:dyDescent="0.25">
      <c r="A192" s="321"/>
      <c r="B192" s="360"/>
      <c r="C192" s="360"/>
      <c r="D192" s="322"/>
      <c r="E192" s="322"/>
      <c r="F192" s="322"/>
      <c r="G192" s="322"/>
      <c r="H192" s="322"/>
      <c r="I192" s="323"/>
      <c r="J192" s="323"/>
      <c r="K192" s="323"/>
      <c r="L192" s="323"/>
      <c r="M192" s="323"/>
      <c r="N192" s="323"/>
      <c r="O192" s="396">
        <f t="shared" si="9"/>
        <v>0</v>
      </c>
      <c r="P192" s="396">
        <f t="shared" si="10"/>
        <v>0</v>
      </c>
    </row>
    <row r="193" spans="1:16" ht="18" customHeight="1" x14ac:dyDescent="0.25">
      <c r="A193" s="321"/>
      <c r="B193" s="360"/>
      <c r="C193" s="360"/>
      <c r="D193" s="322"/>
      <c r="E193" s="322"/>
      <c r="F193" s="322"/>
      <c r="G193" s="322"/>
      <c r="H193" s="322"/>
      <c r="I193" s="323"/>
      <c r="J193" s="323"/>
      <c r="K193" s="323"/>
      <c r="L193" s="323"/>
      <c r="M193" s="323"/>
      <c r="N193" s="323"/>
      <c r="O193" s="396">
        <f t="shared" si="9"/>
        <v>0</v>
      </c>
      <c r="P193" s="396">
        <f t="shared" si="10"/>
        <v>0</v>
      </c>
    </row>
    <row r="194" spans="1:16" ht="18" customHeight="1" x14ac:dyDescent="0.25">
      <c r="A194" s="321"/>
      <c r="B194" s="360"/>
      <c r="C194" s="360"/>
      <c r="D194" s="322"/>
      <c r="E194" s="322"/>
      <c r="F194" s="322"/>
      <c r="G194" s="322"/>
      <c r="H194" s="322"/>
      <c r="I194" s="323"/>
      <c r="J194" s="323"/>
      <c r="K194" s="323"/>
      <c r="L194" s="323"/>
      <c r="M194" s="323"/>
      <c r="N194" s="323"/>
      <c r="O194" s="396">
        <f t="shared" si="9"/>
        <v>0</v>
      </c>
      <c r="P194" s="396">
        <f t="shared" si="10"/>
        <v>0</v>
      </c>
    </row>
    <row r="195" spans="1:16" ht="18" customHeight="1" x14ac:dyDescent="0.25">
      <c r="A195" s="321"/>
      <c r="B195" s="360"/>
      <c r="C195" s="360"/>
      <c r="D195" s="322"/>
      <c r="E195" s="322"/>
      <c r="F195" s="322"/>
      <c r="G195" s="322"/>
      <c r="H195" s="322"/>
      <c r="I195" s="323"/>
      <c r="J195" s="323"/>
      <c r="K195" s="323"/>
      <c r="L195" s="323"/>
      <c r="M195" s="323"/>
      <c r="N195" s="323"/>
      <c r="O195" s="396">
        <f t="shared" si="9"/>
        <v>0</v>
      </c>
      <c r="P195" s="396">
        <f t="shared" si="10"/>
        <v>0</v>
      </c>
    </row>
    <row r="196" spans="1:16" ht="18" customHeight="1" x14ac:dyDescent="0.25">
      <c r="A196" s="321"/>
      <c r="B196" s="360"/>
      <c r="C196" s="360"/>
      <c r="D196" s="322"/>
      <c r="E196" s="322"/>
      <c r="F196" s="322"/>
      <c r="G196" s="322"/>
      <c r="H196" s="322"/>
      <c r="I196" s="323"/>
      <c r="J196" s="323"/>
      <c r="K196" s="323"/>
      <c r="L196" s="323"/>
      <c r="M196" s="323"/>
      <c r="N196" s="323"/>
      <c r="O196" s="396">
        <f t="shared" si="9"/>
        <v>0</v>
      </c>
      <c r="P196" s="396">
        <f t="shared" si="10"/>
        <v>0</v>
      </c>
    </row>
    <row r="197" spans="1:16" ht="18" customHeight="1" x14ac:dyDescent="0.25">
      <c r="A197" s="321"/>
      <c r="B197" s="360"/>
      <c r="C197" s="360"/>
      <c r="D197" s="322"/>
      <c r="E197" s="322"/>
      <c r="F197" s="322"/>
      <c r="G197" s="322"/>
      <c r="H197" s="322"/>
      <c r="I197" s="323"/>
      <c r="J197" s="323"/>
      <c r="K197" s="323"/>
      <c r="L197" s="323"/>
      <c r="M197" s="323"/>
      <c r="N197" s="323"/>
      <c r="O197" s="396">
        <f t="shared" si="9"/>
        <v>0</v>
      </c>
      <c r="P197" s="396">
        <f t="shared" si="10"/>
        <v>0</v>
      </c>
    </row>
    <row r="198" spans="1:16" ht="18" customHeight="1" x14ac:dyDescent="0.25">
      <c r="A198" s="321"/>
      <c r="B198" s="360"/>
      <c r="C198" s="360"/>
      <c r="D198" s="322"/>
      <c r="E198" s="322"/>
      <c r="F198" s="322"/>
      <c r="G198" s="322"/>
      <c r="H198" s="322"/>
      <c r="I198" s="323"/>
      <c r="J198" s="323"/>
      <c r="K198" s="323"/>
      <c r="L198" s="323"/>
      <c r="M198" s="323"/>
      <c r="N198" s="323"/>
      <c r="O198" s="396">
        <f t="shared" si="9"/>
        <v>0</v>
      </c>
      <c r="P198" s="396">
        <f t="shared" si="10"/>
        <v>0</v>
      </c>
    </row>
    <row r="199" spans="1:16" ht="18" customHeight="1" x14ac:dyDescent="0.25">
      <c r="A199" s="321"/>
      <c r="B199" s="360"/>
      <c r="C199" s="360"/>
      <c r="D199" s="322"/>
      <c r="E199" s="322"/>
      <c r="F199" s="322"/>
      <c r="G199" s="322"/>
      <c r="H199" s="322"/>
      <c r="I199" s="323"/>
      <c r="J199" s="323"/>
      <c r="K199" s="323"/>
      <c r="L199" s="323"/>
      <c r="M199" s="323"/>
      <c r="N199" s="323"/>
      <c r="O199" s="396">
        <f t="shared" si="9"/>
        <v>0</v>
      </c>
      <c r="P199" s="396">
        <f t="shared" si="10"/>
        <v>0</v>
      </c>
    </row>
    <row r="200" spans="1:16" ht="18" customHeight="1" x14ac:dyDescent="0.25">
      <c r="A200" s="321"/>
      <c r="B200" s="360"/>
      <c r="C200" s="360"/>
      <c r="D200" s="322"/>
      <c r="E200" s="322"/>
      <c r="F200" s="322"/>
      <c r="G200" s="322"/>
      <c r="H200" s="322"/>
      <c r="I200" s="323"/>
      <c r="J200" s="323"/>
      <c r="K200" s="323"/>
      <c r="L200" s="323"/>
      <c r="M200" s="323"/>
      <c r="N200" s="323"/>
      <c r="O200" s="396">
        <f t="shared" si="9"/>
        <v>0</v>
      </c>
      <c r="P200" s="396">
        <f t="shared" si="10"/>
        <v>0</v>
      </c>
    </row>
    <row r="201" spans="1:16" ht="18" customHeight="1" x14ac:dyDescent="0.25">
      <c r="A201" s="321"/>
      <c r="B201" s="360"/>
      <c r="C201" s="360"/>
      <c r="D201" s="322"/>
      <c r="E201" s="322"/>
      <c r="F201" s="322"/>
      <c r="G201" s="322"/>
      <c r="H201" s="322"/>
      <c r="I201" s="323"/>
      <c r="J201" s="323"/>
      <c r="K201" s="323"/>
      <c r="L201" s="323"/>
      <c r="M201" s="323"/>
      <c r="N201" s="323"/>
      <c r="O201" s="396">
        <f t="shared" si="9"/>
        <v>0</v>
      </c>
      <c r="P201" s="396">
        <f t="shared" si="10"/>
        <v>0</v>
      </c>
    </row>
    <row r="202" spans="1:16" ht="18" customHeight="1" x14ac:dyDescent="0.25">
      <c r="A202" s="321"/>
      <c r="B202" s="360"/>
      <c r="C202" s="360"/>
      <c r="D202" s="322"/>
      <c r="E202" s="322"/>
      <c r="F202" s="322"/>
      <c r="G202" s="322"/>
      <c r="H202" s="322"/>
      <c r="I202" s="323"/>
      <c r="J202" s="323"/>
      <c r="K202" s="323"/>
      <c r="L202" s="323"/>
      <c r="M202" s="323"/>
      <c r="N202" s="323"/>
      <c r="O202" s="396">
        <f t="shared" si="9"/>
        <v>0</v>
      </c>
      <c r="P202" s="396">
        <f t="shared" si="10"/>
        <v>0</v>
      </c>
    </row>
    <row r="203" spans="1:16" ht="18" customHeight="1" x14ac:dyDescent="0.25">
      <c r="A203" s="321"/>
      <c r="B203" s="360"/>
      <c r="C203" s="360"/>
      <c r="D203" s="322"/>
      <c r="E203" s="322"/>
      <c r="F203" s="322"/>
      <c r="G203" s="322"/>
      <c r="H203" s="322"/>
      <c r="I203" s="323"/>
      <c r="J203" s="323"/>
      <c r="K203" s="323"/>
      <c r="L203" s="323"/>
      <c r="M203" s="323"/>
      <c r="N203" s="323"/>
      <c r="O203" s="396">
        <f t="shared" si="9"/>
        <v>0</v>
      </c>
      <c r="P203" s="396">
        <f t="shared" si="10"/>
        <v>0</v>
      </c>
    </row>
    <row r="204" spans="1:16" ht="18" customHeight="1" x14ac:dyDescent="0.25">
      <c r="A204" s="321"/>
      <c r="B204" s="360"/>
      <c r="C204" s="360"/>
      <c r="D204" s="322"/>
      <c r="E204" s="322"/>
      <c r="F204" s="322"/>
      <c r="G204" s="322"/>
      <c r="H204" s="322"/>
      <c r="I204" s="323"/>
      <c r="J204" s="323"/>
      <c r="K204" s="323"/>
      <c r="L204" s="323"/>
      <c r="M204" s="323"/>
      <c r="N204" s="323"/>
      <c r="O204" s="396">
        <f t="shared" si="9"/>
        <v>0</v>
      </c>
      <c r="P204" s="396">
        <f t="shared" si="10"/>
        <v>0</v>
      </c>
    </row>
    <row r="205" spans="1:16" ht="18" customHeight="1" x14ac:dyDescent="0.25">
      <c r="A205" s="321"/>
      <c r="B205" s="360"/>
      <c r="C205" s="360"/>
      <c r="D205" s="322"/>
      <c r="E205" s="322"/>
      <c r="F205" s="322"/>
      <c r="G205" s="322"/>
      <c r="H205" s="322"/>
      <c r="I205" s="323"/>
      <c r="J205" s="323"/>
      <c r="K205" s="323"/>
      <c r="L205" s="323"/>
      <c r="M205" s="323"/>
      <c r="N205" s="323"/>
      <c r="O205" s="396">
        <f t="shared" si="9"/>
        <v>0</v>
      </c>
      <c r="P205" s="396">
        <f t="shared" si="10"/>
        <v>0</v>
      </c>
    </row>
    <row r="206" spans="1:16" ht="18" customHeight="1" x14ac:dyDescent="0.25">
      <c r="A206" s="321"/>
      <c r="B206" s="360"/>
      <c r="C206" s="360"/>
      <c r="D206" s="322"/>
      <c r="E206" s="322"/>
      <c r="F206" s="322"/>
      <c r="G206" s="322"/>
      <c r="H206" s="322"/>
      <c r="I206" s="323"/>
      <c r="J206" s="323"/>
      <c r="K206" s="323"/>
      <c r="L206" s="323"/>
      <c r="M206" s="323"/>
      <c r="N206" s="323"/>
      <c r="O206" s="396">
        <f t="shared" si="9"/>
        <v>0</v>
      </c>
      <c r="P206" s="396">
        <f t="shared" si="10"/>
        <v>0</v>
      </c>
    </row>
    <row r="207" spans="1:16" ht="18" customHeight="1" x14ac:dyDescent="0.25">
      <c r="A207" s="321"/>
      <c r="B207" s="360"/>
      <c r="C207" s="360"/>
      <c r="D207" s="322"/>
      <c r="E207" s="322"/>
      <c r="F207" s="322"/>
      <c r="G207" s="322"/>
      <c r="H207" s="322"/>
      <c r="I207" s="323"/>
      <c r="J207" s="323"/>
      <c r="K207" s="323"/>
      <c r="L207" s="323"/>
      <c r="M207" s="323"/>
      <c r="N207" s="323"/>
      <c r="O207" s="396">
        <f t="shared" ref="O207:O270" si="11">SUM(I207,K207,M207)</f>
        <v>0</v>
      </c>
      <c r="P207" s="396">
        <f t="shared" ref="P207:P270" si="12">SUM(J207,L207,N207)</f>
        <v>0</v>
      </c>
    </row>
    <row r="208" spans="1:16" ht="18" customHeight="1" x14ac:dyDescent="0.25">
      <c r="A208" s="321"/>
      <c r="B208" s="360"/>
      <c r="C208" s="360"/>
      <c r="D208" s="322"/>
      <c r="E208" s="322"/>
      <c r="F208" s="322"/>
      <c r="G208" s="322"/>
      <c r="H208" s="322"/>
      <c r="I208" s="323"/>
      <c r="J208" s="323"/>
      <c r="K208" s="323"/>
      <c r="L208" s="323"/>
      <c r="M208" s="323"/>
      <c r="N208" s="323"/>
      <c r="O208" s="396">
        <f t="shared" si="11"/>
        <v>0</v>
      </c>
      <c r="P208" s="396">
        <f t="shared" si="12"/>
        <v>0</v>
      </c>
    </row>
    <row r="209" spans="1:16" ht="18" customHeight="1" x14ac:dyDescent="0.25">
      <c r="A209" s="321"/>
      <c r="B209" s="360"/>
      <c r="C209" s="360"/>
      <c r="D209" s="322"/>
      <c r="E209" s="322"/>
      <c r="F209" s="322"/>
      <c r="G209" s="322"/>
      <c r="H209" s="322"/>
      <c r="I209" s="323"/>
      <c r="J209" s="323"/>
      <c r="K209" s="323"/>
      <c r="L209" s="323"/>
      <c r="M209" s="323"/>
      <c r="N209" s="323"/>
      <c r="O209" s="396">
        <f t="shared" si="11"/>
        <v>0</v>
      </c>
      <c r="P209" s="396">
        <f t="shared" si="12"/>
        <v>0</v>
      </c>
    </row>
    <row r="210" spans="1:16" ht="18" customHeight="1" x14ac:dyDescent="0.25">
      <c r="A210" s="321"/>
      <c r="B210" s="360"/>
      <c r="C210" s="360"/>
      <c r="D210" s="322"/>
      <c r="E210" s="322"/>
      <c r="F210" s="322"/>
      <c r="G210" s="322"/>
      <c r="H210" s="322"/>
      <c r="I210" s="323"/>
      <c r="J210" s="323"/>
      <c r="K210" s="323"/>
      <c r="L210" s="323"/>
      <c r="M210" s="323"/>
      <c r="N210" s="323"/>
      <c r="O210" s="396">
        <f t="shared" si="11"/>
        <v>0</v>
      </c>
      <c r="P210" s="396">
        <f t="shared" si="12"/>
        <v>0</v>
      </c>
    </row>
    <row r="211" spans="1:16" ht="18" customHeight="1" x14ac:dyDescent="0.25">
      <c r="A211" s="321"/>
      <c r="B211" s="360"/>
      <c r="C211" s="360"/>
      <c r="D211" s="322"/>
      <c r="E211" s="322"/>
      <c r="F211" s="322"/>
      <c r="G211" s="322"/>
      <c r="H211" s="322"/>
      <c r="I211" s="323"/>
      <c r="J211" s="323"/>
      <c r="K211" s="323"/>
      <c r="L211" s="323"/>
      <c r="M211" s="323"/>
      <c r="N211" s="323"/>
      <c r="O211" s="396">
        <f t="shared" si="11"/>
        <v>0</v>
      </c>
      <c r="P211" s="396">
        <f t="shared" si="12"/>
        <v>0</v>
      </c>
    </row>
    <row r="212" spans="1:16" ht="18" customHeight="1" x14ac:dyDescent="0.25">
      <c r="A212" s="321"/>
      <c r="B212" s="360"/>
      <c r="C212" s="360"/>
      <c r="D212" s="322"/>
      <c r="E212" s="322"/>
      <c r="F212" s="322"/>
      <c r="G212" s="322"/>
      <c r="H212" s="322"/>
      <c r="I212" s="323"/>
      <c r="J212" s="323"/>
      <c r="K212" s="323"/>
      <c r="L212" s="323"/>
      <c r="M212" s="323"/>
      <c r="N212" s="323"/>
      <c r="O212" s="396">
        <f t="shared" si="11"/>
        <v>0</v>
      </c>
      <c r="P212" s="396">
        <f t="shared" si="12"/>
        <v>0</v>
      </c>
    </row>
    <row r="213" spans="1:16" ht="18" customHeight="1" x14ac:dyDescent="0.25">
      <c r="A213" s="321"/>
      <c r="B213" s="360"/>
      <c r="C213" s="360"/>
      <c r="D213" s="322"/>
      <c r="E213" s="322"/>
      <c r="F213" s="322"/>
      <c r="G213" s="322"/>
      <c r="H213" s="322"/>
      <c r="I213" s="323"/>
      <c r="J213" s="323"/>
      <c r="K213" s="323"/>
      <c r="L213" s="323"/>
      <c r="M213" s="323"/>
      <c r="N213" s="323"/>
      <c r="O213" s="396">
        <f t="shared" si="11"/>
        <v>0</v>
      </c>
      <c r="P213" s="396">
        <f t="shared" si="12"/>
        <v>0</v>
      </c>
    </row>
    <row r="214" spans="1:16" ht="18" customHeight="1" x14ac:dyDescent="0.25">
      <c r="A214" s="321"/>
      <c r="B214" s="360"/>
      <c r="C214" s="360"/>
      <c r="D214" s="322"/>
      <c r="E214" s="322"/>
      <c r="F214" s="322"/>
      <c r="G214" s="322"/>
      <c r="H214" s="322"/>
      <c r="I214" s="323"/>
      <c r="J214" s="323"/>
      <c r="K214" s="323"/>
      <c r="L214" s="323"/>
      <c r="M214" s="323"/>
      <c r="N214" s="323"/>
      <c r="O214" s="396">
        <f t="shared" si="11"/>
        <v>0</v>
      </c>
      <c r="P214" s="396">
        <f t="shared" si="12"/>
        <v>0</v>
      </c>
    </row>
    <row r="215" spans="1:16" ht="18" customHeight="1" x14ac:dyDescent="0.25">
      <c r="A215" s="321"/>
      <c r="B215" s="360"/>
      <c r="C215" s="360"/>
      <c r="D215" s="322"/>
      <c r="E215" s="322"/>
      <c r="F215" s="322"/>
      <c r="G215" s="322"/>
      <c r="H215" s="322"/>
      <c r="I215" s="323"/>
      <c r="J215" s="323"/>
      <c r="K215" s="323"/>
      <c r="L215" s="323"/>
      <c r="M215" s="323"/>
      <c r="N215" s="323"/>
      <c r="O215" s="396">
        <f t="shared" si="11"/>
        <v>0</v>
      </c>
      <c r="P215" s="396">
        <f t="shared" si="12"/>
        <v>0</v>
      </c>
    </row>
    <row r="216" spans="1:16" ht="18" customHeight="1" x14ac:dyDescent="0.25">
      <c r="A216" s="321"/>
      <c r="B216" s="360"/>
      <c r="C216" s="360"/>
      <c r="D216" s="322"/>
      <c r="E216" s="322"/>
      <c r="F216" s="322"/>
      <c r="G216" s="322"/>
      <c r="H216" s="322"/>
      <c r="I216" s="323"/>
      <c r="J216" s="323"/>
      <c r="K216" s="323"/>
      <c r="L216" s="323"/>
      <c r="M216" s="323"/>
      <c r="N216" s="323"/>
      <c r="O216" s="396">
        <f t="shared" si="11"/>
        <v>0</v>
      </c>
      <c r="P216" s="396">
        <f t="shared" si="12"/>
        <v>0</v>
      </c>
    </row>
    <row r="217" spans="1:16" ht="18" customHeight="1" x14ac:dyDescent="0.25">
      <c r="A217" s="321"/>
      <c r="B217" s="360"/>
      <c r="C217" s="360"/>
      <c r="D217" s="322"/>
      <c r="E217" s="322"/>
      <c r="F217" s="322"/>
      <c r="G217" s="322"/>
      <c r="H217" s="322"/>
      <c r="I217" s="323"/>
      <c r="J217" s="323"/>
      <c r="K217" s="323"/>
      <c r="L217" s="323"/>
      <c r="M217" s="323"/>
      <c r="N217" s="323"/>
      <c r="O217" s="396">
        <f t="shared" si="11"/>
        <v>0</v>
      </c>
      <c r="P217" s="396">
        <f t="shared" si="12"/>
        <v>0</v>
      </c>
    </row>
    <row r="218" spans="1:16" ht="18" customHeight="1" x14ac:dyDescent="0.25">
      <c r="A218" s="321"/>
      <c r="B218" s="360"/>
      <c r="C218" s="360"/>
      <c r="D218" s="322"/>
      <c r="E218" s="322"/>
      <c r="F218" s="322"/>
      <c r="G218" s="322"/>
      <c r="H218" s="322"/>
      <c r="I218" s="323"/>
      <c r="J218" s="323"/>
      <c r="K218" s="323"/>
      <c r="L218" s="323"/>
      <c r="M218" s="323"/>
      <c r="N218" s="323"/>
      <c r="O218" s="396">
        <f t="shared" si="11"/>
        <v>0</v>
      </c>
      <c r="P218" s="396">
        <f t="shared" si="12"/>
        <v>0</v>
      </c>
    </row>
    <row r="219" spans="1:16" ht="18" customHeight="1" x14ac:dyDescent="0.25">
      <c r="A219" s="321"/>
      <c r="B219" s="360"/>
      <c r="C219" s="360"/>
      <c r="D219" s="322"/>
      <c r="E219" s="322"/>
      <c r="F219" s="322"/>
      <c r="G219" s="322"/>
      <c r="H219" s="322"/>
      <c r="I219" s="323"/>
      <c r="J219" s="323"/>
      <c r="K219" s="323"/>
      <c r="L219" s="323"/>
      <c r="M219" s="323"/>
      <c r="N219" s="323"/>
      <c r="O219" s="396">
        <f t="shared" si="11"/>
        <v>0</v>
      </c>
      <c r="P219" s="396">
        <f t="shared" si="12"/>
        <v>0</v>
      </c>
    </row>
    <row r="220" spans="1:16" ht="18" customHeight="1" x14ac:dyDescent="0.25">
      <c r="A220" s="321"/>
      <c r="B220" s="360"/>
      <c r="C220" s="360"/>
      <c r="D220" s="322"/>
      <c r="E220" s="322"/>
      <c r="F220" s="322"/>
      <c r="G220" s="322"/>
      <c r="H220" s="322"/>
      <c r="I220" s="323"/>
      <c r="J220" s="323"/>
      <c r="K220" s="323"/>
      <c r="L220" s="323"/>
      <c r="M220" s="323"/>
      <c r="N220" s="323"/>
      <c r="O220" s="396">
        <f t="shared" si="11"/>
        <v>0</v>
      </c>
      <c r="P220" s="396">
        <f t="shared" si="12"/>
        <v>0</v>
      </c>
    </row>
    <row r="221" spans="1:16" ht="18" customHeight="1" x14ac:dyDescent="0.25">
      <c r="A221" s="321"/>
      <c r="B221" s="360"/>
      <c r="C221" s="360"/>
      <c r="D221" s="322"/>
      <c r="E221" s="322"/>
      <c r="F221" s="322"/>
      <c r="G221" s="322"/>
      <c r="H221" s="322"/>
      <c r="I221" s="323"/>
      <c r="J221" s="323"/>
      <c r="K221" s="323"/>
      <c r="L221" s="323"/>
      <c r="M221" s="323"/>
      <c r="N221" s="323"/>
      <c r="O221" s="396">
        <f t="shared" si="11"/>
        <v>0</v>
      </c>
      <c r="P221" s="396">
        <f t="shared" si="12"/>
        <v>0</v>
      </c>
    </row>
    <row r="222" spans="1:16" ht="18" customHeight="1" x14ac:dyDescent="0.25">
      <c r="A222" s="321"/>
      <c r="B222" s="360"/>
      <c r="C222" s="360"/>
      <c r="D222" s="322"/>
      <c r="E222" s="322"/>
      <c r="F222" s="322"/>
      <c r="G222" s="322"/>
      <c r="H222" s="322"/>
      <c r="I222" s="323"/>
      <c r="J222" s="323"/>
      <c r="K222" s="323"/>
      <c r="L222" s="323"/>
      <c r="M222" s="323"/>
      <c r="N222" s="323"/>
      <c r="O222" s="396">
        <f t="shared" si="11"/>
        <v>0</v>
      </c>
      <c r="P222" s="396">
        <f t="shared" si="12"/>
        <v>0</v>
      </c>
    </row>
    <row r="223" spans="1:16" ht="18" customHeight="1" x14ac:dyDescent="0.25">
      <c r="A223" s="321"/>
      <c r="B223" s="360"/>
      <c r="C223" s="360"/>
      <c r="D223" s="322"/>
      <c r="E223" s="322"/>
      <c r="F223" s="322"/>
      <c r="G223" s="322"/>
      <c r="H223" s="322"/>
      <c r="I223" s="323"/>
      <c r="J223" s="323"/>
      <c r="K223" s="323"/>
      <c r="L223" s="323"/>
      <c r="M223" s="323"/>
      <c r="N223" s="323"/>
      <c r="O223" s="396">
        <f t="shared" si="11"/>
        <v>0</v>
      </c>
      <c r="P223" s="396">
        <f t="shared" si="12"/>
        <v>0</v>
      </c>
    </row>
    <row r="224" spans="1:16" ht="18" customHeight="1" x14ac:dyDescent="0.25">
      <c r="A224" s="321"/>
      <c r="B224" s="360"/>
      <c r="C224" s="360"/>
      <c r="D224" s="322"/>
      <c r="E224" s="322"/>
      <c r="F224" s="322"/>
      <c r="G224" s="322"/>
      <c r="H224" s="322"/>
      <c r="I224" s="323"/>
      <c r="J224" s="323"/>
      <c r="K224" s="323"/>
      <c r="L224" s="323"/>
      <c r="M224" s="323"/>
      <c r="N224" s="323"/>
      <c r="O224" s="396">
        <f t="shared" si="11"/>
        <v>0</v>
      </c>
      <c r="P224" s="396">
        <f t="shared" si="12"/>
        <v>0</v>
      </c>
    </row>
    <row r="225" spans="1:16" ht="18" customHeight="1" x14ac:dyDescent="0.25">
      <c r="A225" s="321"/>
      <c r="B225" s="360"/>
      <c r="C225" s="360"/>
      <c r="D225" s="322"/>
      <c r="E225" s="322"/>
      <c r="F225" s="322"/>
      <c r="G225" s="322"/>
      <c r="H225" s="322"/>
      <c r="I225" s="323"/>
      <c r="J225" s="323"/>
      <c r="K225" s="323"/>
      <c r="L225" s="323"/>
      <c r="M225" s="323"/>
      <c r="N225" s="323"/>
      <c r="O225" s="396">
        <f t="shared" si="11"/>
        <v>0</v>
      </c>
      <c r="P225" s="396">
        <f t="shared" si="12"/>
        <v>0</v>
      </c>
    </row>
    <row r="226" spans="1:16" ht="18" customHeight="1" x14ac:dyDescent="0.25">
      <c r="A226" s="321"/>
      <c r="B226" s="360"/>
      <c r="C226" s="360"/>
      <c r="D226" s="322"/>
      <c r="E226" s="322"/>
      <c r="F226" s="322"/>
      <c r="G226" s="322"/>
      <c r="H226" s="322"/>
      <c r="I226" s="323"/>
      <c r="J226" s="323"/>
      <c r="K226" s="323"/>
      <c r="L226" s="323"/>
      <c r="M226" s="323"/>
      <c r="N226" s="323"/>
      <c r="O226" s="396">
        <f t="shared" si="11"/>
        <v>0</v>
      </c>
      <c r="P226" s="396">
        <f t="shared" si="12"/>
        <v>0</v>
      </c>
    </row>
    <row r="227" spans="1:16" ht="18" customHeight="1" x14ac:dyDescent="0.25">
      <c r="A227" s="321"/>
      <c r="B227" s="360"/>
      <c r="C227" s="360"/>
      <c r="D227" s="322"/>
      <c r="E227" s="322"/>
      <c r="F227" s="322"/>
      <c r="G227" s="322"/>
      <c r="H227" s="322"/>
      <c r="I227" s="323"/>
      <c r="J227" s="323"/>
      <c r="K227" s="323"/>
      <c r="L227" s="323"/>
      <c r="M227" s="323"/>
      <c r="N227" s="323"/>
      <c r="O227" s="396">
        <f t="shared" si="11"/>
        <v>0</v>
      </c>
      <c r="P227" s="396">
        <f t="shared" si="12"/>
        <v>0</v>
      </c>
    </row>
    <row r="228" spans="1:16" ht="18" customHeight="1" x14ac:dyDescent="0.25">
      <c r="A228" s="321"/>
      <c r="B228" s="360"/>
      <c r="C228" s="360"/>
      <c r="D228" s="322"/>
      <c r="E228" s="322"/>
      <c r="F228" s="322"/>
      <c r="G228" s="322"/>
      <c r="H228" s="322"/>
      <c r="I228" s="323"/>
      <c r="J228" s="323"/>
      <c r="K228" s="323"/>
      <c r="L228" s="323"/>
      <c r="M228" s="323"/>
      <c r="N228" s="323"/>
      <c r="O228" s="396">
        <f t="shared" si="11"/>
        <v>0</v>
      </c>
      <c r="P228" s="396">
        <f t="shared" si="12"/>
        <v>0</v>
      </c>
    </row>
    <row r="229" spans="1:16" ht="18" customHeight="1" x14ac:dyDescent="0.25">
      <c r="A229" s="321"/>
      <c r="B229" s="360"/>
      <c r="C229" s="360"/>
      <c r="D229" s="322"/>
      <c r="E229" s="322"/>
      <c r="F229" s="322"/>
      <c r="G229" s="322"/>
      <c r="H229" s="322"/>
      <c r="I229" s="323"/>
      <c r="J229" s="323"/>
      <c r="K229" s="323"/>
      <c r="L229" s="323"/>
      <c r="M229" s="323"/>
      <c r="N229" s="323"/>
      <c r="O229" s="396">
        <f t="shared" si="11"/>
        <v>0</v>
      </c>
      <c r="P229" s="396">
        <f t="shared" si="12"/>
        <v>0</v>
      </c>
    </row>
    <row r="230" spans="1:16" ht="18" customHeight="1" x14ac:dyDescent="0.25">
      <c r="A230" s="321"/>
      <c r="B230" s="360"/>
      <c r="C230" s="360"/>
      <c r="D230" s="322"/>
      <c r="E230" s="322"/>
      <c r="F230" s="322"/>
      <c r="G230" s="322"/>
      <c r="H230" s="322"/>
      <c r="I230" s="323"/>
      <c r="J230" s="323"/>
      <c r="K230" s="323"/>
      <c r="L230" s="323"/>
      <c r="M230" s="323"/>
      <c r="N230" s="323"/>
      <c r="O230" s="396">
        <f t="shared" si="11"/>
        <v>0</v>
      </c>
      <c r="P230" s="396">
        <f t="shared" si="12"/>
        <v>0</v>
      </c>
    </row>
    <row r="231" spans="1:16" ht="18" customHeight="1" x14ac:dyDescent="0.25">
      <c r="A231" s="321"/>
      <c r="B231" s="360"/>
      <c r="C231" s="360"/>
      <c r="D231" s="322"/>
      <c r="E231" s="322"/>
      <c r="F231" s="322"/>
      <c r="G231" s="322"/>
      <c r="H231" s="322"/>
      <c r="I231" s="323"/>
      <c r="J231" s="323"/>
      <c r="K231" s="323"/>
      <c r="L231" s="323"/>
      <c r="M231" s="323"/>
      <c r="N231" s="323"/>
      <c r="O231" s="396">
        <f t="shared" si="11"/>
        <v>0</v>
      </c>
      <c r="P231" s="396">
        <f t="shared" si="12"/>
        <v>0</v>
      </c>
    </row>
    <row r="232" spans="1:16" ht="18" customHeight="1" x14ac:dyDescent="0.25">
      <c r="A232" s="321"/>
      <c r="B232" s="360"/>
      <c r="C232" s="360"/>
      <c r="D232" s="322"/>
      <c r="E232" s="322"/>
      <c r="F232" s="322"/>
      <c r="G232" s="322"/>
      <c r="H232" s="322"/>
      <c r="I232" s="323"/>
      <c r="J232" s="323"/>
      <c r="K232" s="323"/>
      <c r="L232" s="323"/>
      <c r="M232" s="323"/>
      <c r="N232" s="323"/>
      <c r="O232" s="396">
        <f t="shared" si="11"/>
        <v>0</v>
      </c>
      <c r="P232" s="396">
        <f t="shared" si="12"/>
        <v>0</v>
      </c>
    </row>
    <row r="233" spans="1:16" ht="18" customHeight="1" x14ac:dyDescent="0.25">
      <c r="A233" s="321"/>
      <c r="B233" s="360"/>
      <c r="C233" s="360"/>
      <c r="D233" s="322"/>
      <c r="E233" s="322"/>
      <c r="F233" s="322"/>
      <c r="G233" s="322"/>
      <c r="H233" s="322"/>
      <c r="I233" s="323"/>
      <c r="J233" s="323"/>
      <c r="K233" s="323"/>
      <c r="L233" s="323"/>
      <c r="M233" s="323"/>
      <c r="N233" s="323"/>
      <c r="O233" s="396">
        <f t="shared" si="11"/>
        <v>0</v>
      </c>
      <c r="P233" s="396">
        <f t="shared" si="12"/>
        <v>0</v>
      </c>
    </row>
    <row r="234" spans="1:16" ht="18" customHeight="1" x14ac:dyDescent="0.25">
      <c r="A234" s="321"/>
      <c r="B234" s="360"/>
      <c r="C234" s="360"/>
      <c r="D234" s="322"/>
      <c r="E234" s="322"/>
      <c r="F234" s="322"/>
      <c r="G234" s="322"/>
      <c r="H234" s="322"/>
      <c r="I234" s="323"/>
      <c r="J234" s="323"/>
      <c r="K234" s="323"/>
      <c r="L234" s="323"/>
      <c r="M234" s="323"/>
      <c r="N234" s="323"/>
      <c r="O234" s="396">
        <f t="shared" si="11"/>
        <v>0</v>
      </c>
      <c r="P234" s="396">
        <f t="shared" si="12"/>
        <v>0</v>
      </c>
    </row>
    <row r="235" spans="1:16" ht="18" customHeight="1" x14ac:dyDescent="0.25">
      <c r="A235" s="321"/>
      <c r="B235" s="360"/>
      <c r="C235" s="360"/>
      <c r="D235" s="322"/>
      <c r="E235" s="322"/>
      <c r="F235" s="322"/>
      <c r="G235" s="322"/>
      <c r="H235" s="322"/>
      <c r="I235" s="323"/>
      <c r="J235" s="323"/>
      <c r="K235" s="323"/>
      <c r="L235" s="323"/>
      <c r="M235" s="323"/>
      <c r="N235" s="323"/>
      <c r="O235" s="396">
        <f t="shared" si="11"/>
        <v>0</v>
      </c>
      <c r="P235" s="396">
        <f t="shared" si="12"/>
        <v>0</v>
      </c>
    </row>
    <row r="236" spans="1:16" ht="18" customHeight="1" x14ac:dyDescent="0.25">
      <c r="A236" s="321"/>
      <c r="B236" s="360"/>
      <c r="C236" s="360"/>
      <c r="D236" s="322"/>
      <c r="E236" s="322"/>
      <c r="F236" s="322"/>
      <c r="G236" s="322"/>
      <c r="H236" s="322"/>
      <c r="I236" s="323"/>
      <c r="J236" s="323"/>
      <c r="K236" s="323"/>
      <c r="L236" s="323"/>
      <c r="M236" s="323"/>
      <c r="N236" s="323"/>
      <c r="O236" s="396">
        <f t="shared" si="11"/>
        <v>0</v>
      </c>
      <c r="P236" s="396">
        <f t="shared" si="12"/>
        <v>0</v>
      </c>
    </row>
    <row r="237" spans="1:16" ht="18" customHeight="1" x14ac:dyDescent="0.25">
      <c r="A237" s="321"/>
      <c r="B237" s="360"/>
      <c r="C237" s="360"/>
      <c r="D237" s="322"/>
      <c r="E237" s="322"/>
      <c r="F237" s="322"/>
      <c r="G237" s="322"/>
      <c r="H237" s="322"/>
      <c r="I237" s="323"/>
      <c r="J237" s="323"/>
      <c r="K237" s="323"/>
      <c r="L237" s="323"/>
      <c r="M237" s="323"/>
      <c r="N237" s="323"/>
      <c r="O237" s="396">
        <f t="shared" si="11"/>
        <v>0</v>
      </c>
      <c r="P237" s="396">
        <f t="shared" si="12"/>
        <v>0</v>
      </c>
    </row>
    <row r="238" spans="1:16" ht="18" customHeight="1" x14ac:dyDescent="0.25">
      <c r="A238" s="321"/>
      <c r="B238" s="360"/>
      <c r="C238" s="360"/>
      <c r="D238" s="322"/>
      <c r="E238" s="322"/>
      <c r="F238" s="322"/>
      <c r="G238" s="322"/>
      <c r="H238" s="322"/>
      <c r="I238" s="323"/>
      <c r="J238" s="323"/>
      <c r="K238" s="323"/>
      <c r="L238" s="323"/>
      <c r="M238" s="323"/>
      <c r="N238" s="323"/>
      <c r="O238" s="396">
        <f t="shared" si="11"/>
        <v>0</v>
      </c>
      <c r="P238" s="396">
        <f t="shared" si="12"/>
        <v>0</v>
      </c>
    </row>
    <row r="239" spans="1:16" ht="18" customHeight="1" x14ac:dyDescent="0.25">
      <c r="A239" s="321"/>
      <c r="B239" s="360"/>
      <c r="C239" s="360"/>
      <c r="D239" s="322"/>
      <c r="E239" s="322"/>
      <c r="F239" s="322"/>
      <c r="G239" s="322"/>
      <c r="H239" s="322"/>
      <c r="I239" s="323"/>
      <c r="J239" s="323"/>
      <c r="K239" s="323"/>
      <c r="L239" s="323"/>
      <c r="M239" s="323"/>
      <c r="N239" s="323"/>
      <c r="O239" s="396">
        <f t="shared" si="11"/>
        <v>0</v>
      </c>
      <c r="P239" s="396">
        <f t="shared" si="12"/>
        <v>0</v>
      </c>
    </row>
    <row r="240" spans="1:16" ht="18" customHeight="1" x14ac:dyDescent="0.25">
      <c r="A240" s="321"/>
      <c r="B240" s="360"/>
      <c r="C240" s="360"/>
      <c r="D240" s="322"/>
      <c r="E240" s="322"/>
      <c r="F240" s="322"/>
      <c r="G240" s="322"/>
      <c r="H240" s="322"/>
      <c r="I240" s="323"/>
      <c r="J240" s="323"/>
      <c r="K240" s="323"/>
      <c r="L240" s="323"/>
      <c r="M240" s="323"/>
      <c r="N240" s="323"/>
      <c r="O240" s="396">
        <f t="shared" si="11"/>
        <v>0</v>
      </c>
      <c r="P240" s="396">
        <f t="shared" si="12"/>
        <v>0</v>
      </c>
    </row>
    <row r="241" spans="1:16" ht="18" customHeight="1" x14ac:dyDescent="0.25">
      <c r="A241" s="321"/>
      <c r="B241" s="360"/>
      <c r="C241" s="360"/>
      <c r="D241" s="322"/>
      <c r="E241" s="322"/>
      <c r="F241" s="322"/>
      <c r="G241" s="322"/>
      <c r="H241" s="322"/>
      <c r="I241" s="323"/>
      <c r="J241" s="323"/>
      <c r="K241" s="323"/>
      <c r="L241" s="323"/>
      <c r="M241" s="323"/>
      <c r="N241" s="323"/>
      <c r="O241" s="396">
        <f t="shared" si="11"/>
        <v>0</v>
      </c>
      <c r="P241" s="396">
        <f t="shared" si="12"/>
        <v>0</v>
      </c>
    </row>
    <row r="242" spans="1:16" ht="18" customHeight="1" x14ac:dyDescent="0.25">
      <c r="A242" s="321"/>
      <c r="B242" s="360"/>
      <c r="C242" s="360"/>
      <c r="D242" s="322"/>
      <c r="E242" s="322"/>
      <c r="F242" s="322"/>
      <c r="G242" s="322"/>
      <c r="H242" s="322"/>
      <c r="I242" s="323"/>
      <c r="J242" s="323"/>
      <c r="K242" s="323"/>
      <c r="L242" s="323"/>
      <c r="M242" s="323"/>
      <c r="N242" s="323"/>
      <c r="O242" s="396">
        <f t="shared" si="11"/>
        <v>0</v>
      </c>
      <c r="P242" s="396">
        <f t="shared" si="12"/>
        <v>0</v>
      </c>
    </row>
    <row r="243" spans="1:16" ht="18" customHeight="1" x14ac:dyDescent="0.25">
      <c r="A243" s="321"/>
      <c r="B243" s="360"/>
      <c r="C243" s="360"/>
      <c r="D243" s="322"/>
      <c r="E243" s="322"/>
      <c r="F243" s="322"/>
      <c r="G243" s="322"/>
      <c r="H243" s="322"/>
      <c r="I243" s="323"/>
      <c r="J243" s="323"/>
      <c r="K243" s="323"/>
      <c r="L243" s="323"/>
      <c r="M243" s="323"/>
      <c r="N243" s="323"/>
      <c r="O243" s="396">
        <f t="shared" si="11"/>
        <v>0</v>
      </c>
      <c r="P243" s="396">
        <f t="shared" si="12"/>
        <v>0</v>
      </c>
    </row>
    <row r="244" spans="1:16" ht="18" customHeight="1" x14ac:dyDescent="0.25">
      <c r="A244" s="321"/>
      <c r="B244" s="360"/>
      <c r="C244" s="360"/>
      <c r="D244" s="322"/>
      <c r="E244" s="322"/>
      <c r="F244" s="322"/>
      <c r="G244" s="322"/>
      <c r="H244" s="322"/>
      <c r="I244" s="323"/>
      <c r="J244" s="323"/>
      <c r="K244" s="323"/>
      <c r="L244" s="323"/>
      <c r="M244" s="323"/>
      <c r="N244" s="323"/>
      <c r="O244" s="396">
        <f t="shared" si="11"/>
        <v>0</v>
      </c>
      <c r="P244" s="396">
        <f t="shared" si="12"/>
        <v>0</v>
      </c>
    </row>
    <row r="245" spans="1:16" ht="18" customHeight="1" x14ac:dyDescent="0.25">
      <c r="A245" s="321"/>
      <c r="B245" s="360"/>
      <c r="C245" s="360"/>
      <c r="D245" s="322"/>
      <c r="E245" s="322"/>
      <c r="F245" s="322"/>
      <c r="G245" s="322"/>
      <c r="H245" s="322"/>
      <c r="I245" s="323"/>
      <c r="J245" s="323"/>
      <c r="K245" s="323"/>
      <c r="L245" s="323"/>
      <c r="M245" s="323"/>
      <c r="N245" s="323"/>
      <c r="O245" s="396">
        <f t="shared" si="11"/>
        <v>0</v>
      </c>
      <c r="P245" s="396">
        <f t="shared" si="12"/>
        <v>0</v>
      </c>
    </row>
    <row r="246" spans="1:16" ht="18" customHeight="1" x14ac:dyDescent="0.25">
      <c r="A246" s="321"/>
      <c r="B246" s="360"/>
      <c r="C246" s="360"/>
      <c r="D246" s="322"/>
      <c r="E246" s="322"/>
      <c r="F246" s="322"/>
      <c r="G246" s="322"/>
      <c r="H246" s="322"/>
      <c r="I246" s="323"/>
      <c r="J246" s="323"/>
      <c r="K246" s="323"/>
      <c r="L246" s="323"/>
      <c r="M246" s="323"/>
      <c r="N246" s="323"/>
      <c r="O246" s="396">
        <f t="shared" si="11"/>
        <v>0</v>
      </c>
      <c r="P246" s="396">
        <f t="shared" si="12"/>
        <v>0</v>
      </c>
    </row>
    <row r="247" spans="1:16" ht="18" customHeight="1" x14ac:dyDescent="0.25">
      <c r="A247" s="321"/>
      <c r="B247" s="360"/>
      <c r="C247" s="360"/>
      <c r="D247" s="322"/>
      <c r="E247" s="322"/>
      <c r="F247" s="322"/>
      <c r="G247" s="322"/>
      <c r="H247" s="322"/>
      <c r="I247" s="323"/>
      <c r="J247" s="323"/>
      <c r="K247" s="323"/>
      <c r="L247" s="323"/>
      <c r="M247" s="323"/>
      <c r="N247" s="323"/>
      <c r="O247" s="396">
        <f t="shared" si="11"/>
        <v>0</v>
      </c>
      <c r="P247" s="396">
        <f t="shared" si="12"/>
        <v>0</v>
      </c>
    </row>
    <row r="248" spans="1:16" ht="18" customHeight="1" x14ac:dyDescent="0.25">
      <c r="A248" s="321"/>
      <c r="B248" s="360"/>
      <c r="C248" s="360"/>
      <c r="D248" s="322"/>
      <c r="E248" s="322"/>
      <c r="F248" s="322"/>
      <c r="G248" s="322"/>
      <c r="H248" s="322"/>
      <c r="I248" s="323"/>
      <c r="J248" s="323"/>
      <c r="K248" s="323"/>
      <c r="L248" s="323"/>
      <c r="M248" s="323"/>
      <c r="N248" s="323"/>
      <c r="O248" s="396">
        <f t="shared" si="11"/>
        <v>0</v>
      </c>
      <c r="P248" s="396">
        <f t="shared" si="12"/>
        <v>0</v>
      </c>
    </row>
    <row r="249" spans="1:16" ht="18" customHeight="1" x14ac:dyDescent="0.25">
      <c r="A249" s="321"/>
      <c r="B249" s="360"/>
      <c r="C249" s="360"/>
      <c r="D249" s="322"/>
      <c r="E249" s="322"/>
      <c r="F249" s="322"/>
      <c r="G249" s="322"/>
      <c r="H249" s="322"/>
      <c r="I249" s="323"/>
      <c r="J249" s="323"/>
      <c r="K249" s="323"/>
      <c r="L249" s="323"/>
      <c r="M249" s="323"/>
      <c r="N249" s="323"/>
      <c r="O249" s="396">
        <f t="shared" si="11"/>
        <v>0</v>
      </c>
      <c r="P249" s="396">
        <f t="shared" si="12"/>
        <v>0</v>
      </c>
    </row>
    <row r="250" spans="1:16" ht="18" customHeight="1" x14ac:dyDescent="0.25">
      <c r="A250" s="321"/>
      <c r="B250" s="360"/>
      <c r="C250" s="360"/>
      <c r="D250" s="322"/>
      <c r="E250" s="322"/>
      <c r="F250" s="322"/>
      <c r="G250" s="322"/>
      <c r="H250" s="322"/>
      <c r="I250" s="323"/>
      <c r="J250" s="323"/>
      <c r="K250" s="323"/>
      <c r="L250" s="323"/>
      <c r="M250" s="323"/>
      <c r="N250" s="323"/>
      <c r="O250" s="396">
        <f t="shared" si="11"/>
        <v>0</v>
      </c>
      <c r="P250" s="396">
        <f t="shared" si="12"/>
        <v>0</v>
      </c>
    </row>
    <row r="251" spans="1:16" ht="18" customHeight="1" x14ac:dyDescent="0.25">
      <c r="A251" s="321"/>
      <c r="B251" s="360"/>
      <c r="C251" s="360"/>
      <c r="D251" s="322"/>
      <c r="E251" s="322"/>
      <c r="F251" s="322"/>
      <c r="G251" s="322"/>
      <c r="H251" s="322"/>
      <c r="I251" s="323"/>
      <c r="J251" s="323"/>
      <c r="K251" s="323"/>
      <c r="L251" s="323"/>
      <c r="M251" s="323"/>
      <c r="N251" s="323"/>
      <c r="O251" s="396">
        <f t="shared" si="11"/>
        <v>0</v>
      </c>
      <c r="P251" s="396">
        <f t="shared" si="12"/>
        <v>0</v>
      </c>
    </row>
    <row r="252" spans="1:16" ht="18" customHeight="1" x14ac:dyDescent="0.25">
      <c r="A252" s="321"/>
      <c r="B252" s="360"/>
      <c r="C252" s="360"/>
      <c r="D252" s="322"/>
      <c r="E252" s="322"/>
      <c r="F252" s="322"/>
      <c r="G252" s="322"/>
      <c r="H252" s="322"/>
      <c r="I252" s="323"/>
      <c r="J252" s="323"/>
      <c r="K252" s="323"/>
      <c r="L252" s="323"/>
      <c r="M252" s="323"/>
      <c r="N252" s="323"/>
      <c r="O252" s="396">
        <f t="shared" si="11"/>
        <v>0</v>
      </c>
      <c r="P252" s="396">
        <f t="shared" si="12"/>
        <v>0</v>
      </c>
    </row>
    <row r="253" spans="1:16" ht="18" customHeight="1" x14ac:dyDescent="0.25">
      <c r="A253" s="321"/>
      <c r="B253" s="360"/>
      <c r="C253" s="360"/>
      <c r="D253" s="322"/>
      <c r="E253" s="322"/>
      <c r="F253" s="322"/>
      <c r="G253" s="322"/>
      <c r="H253" s="322"/>
      <c r="I253" s="323"/>
      <c r="J253" s="323"/>
      <c r="K253" s="323"/>
      <c r="L253" s="323"/>
      <c r="M253" s="323"/>
      <c r="N253" s="323"/>
      <c r="O253" s="396">
        <f t="shared" si="11"/>
        <v>0</v>
      </c>
      <c r="P253" s="396">
        <f t="shared" si="12"/>
        <v>0</v>
      </c>
    </row>
    <row r="254" spans="1:16" ht="18" customHeight="1" x14ac:dyDescent="0.25">
      <c r="A254" s="321"/>
      <c r="B254" s="360"/>
      <c r="C254" s="360"/>
      <c r="D254" s="322"/>
      <c r="E254" s="322"/>
      <c r="F254" s="322"/>
      <c r="G254" s="322"/>
      <c r="H254" s="322"/>
      <c r="I254" s="323"/>
      <c r="J254" s="323"/>
      <c r="K254" s="323"/>
      <c r="L254" s="323"/>
      <c r="M254" s="323"/>
      <c r="N254" s="323"/>
      <c r="O254" s="396">
        <f t="shared" si="11"/>
        <v>0</v>
      </c>
      <c r="P254" s="396">
        <f t="shared" si="12"/>
        <v>0</v>
      </c>
    </row>
    <row r="255" spans="1:16" ht="18" customHeight="1" x14ac:dyDescent="0.25">
      <c r="A255" s="321"/>
      <c r="B255" s="360"/>
      <c r="C255" s="360"/>
      <c r="D255" s="322"/>
      <c r="E255" s="322"/>
      <c r="F255" s="322"/>
      <c r="G255" s="322"/>
      <c r="H255" s="322"/>
      <c r="I255" s="323"/>
      <c r="J255" s="323"/>
      <c r="K255" s="323"/>
      <c r="L255" s="323"/>
      <c r="M255" s="323"/>
      <c r="N255" s="323"/>
      <c r="O255" s="396">
        <f t="shared" si="11"/>
        <v>0</v>
      </c>
      <c r="P255" s="396">
        <f t="shared" si="12"/>
        <v>0</v>
      </c>
    </row>
    <row r="256" spans="1:16" ht="18" customHeight="1" x14ac:dyDescent="0.25">
      <c r="A256" s="321"/>
      <c r="B256" s="360"/>
      <c r="C256" s="360"/>
      <c r="D256" s="322"/>
      <c r="E256" s="322"/>
      <c r="F256" s="322"/>
      <c r="G256" s="322"/>
      <c r="H256" s="322"/>
      <c r="I256" s="323"/>
      <c r="J256" s="323"/>
      <c r="K256" s="323"/>
      <c r="L256" s="323"/>
      <c r="M256" s="323"/>
      <c r="N256" s="323"/>
      <c r="O256" s="396">
        <f t="shared" si="11"/>
        <v>0</v>
      </c>
      <c r="P256" s="396">
        <f t="shared" si="12"/>
        <v>0</v>
      </c>
    </row>
    <row r="257" spans="1:16" ht="18" customHeight="1" x14ac:dyDescent="0.25">
      <c r="A257" s="321"/>
      <c r="B257" s="360"/>
      <c r="C257" s="360"/>
      <c r="D257" s="322"/>
      <c r="E257" s="322"/>
      <c r="F257" s="322"/>
      <c r="G257" s="322"/>
      <c r="H257" s="322"/>
      <c r="I257" s="323"/>
      <c r="J257" s="323"/>
      <c r="K257" s="323"/>
      <c r="L257" s="323"/>
      <c r="M257" s="323"/>
      <c r="N257" s="323"/>
      <c r="O257" s="396">
        <f t="shared" si="11"/>
        <v>0</v>
      </c>
      <c r="P257" s="396">
        <f t="shared" si="12"/>
        <v>0</v>
      </c>
    </row>
    <row r="258" spans="1:16" ht="18" customHeight="1" x14ac:dyDescent="0.25">
      <c r="A258" s="321"/>
      <c r="B258" s="360"/>
      <c r="C258" s="360"/>
      <c r="D258" s="322"/>
      <c r="E258" s="322"/>
      <c r="F258" s="322"/>
      <c r="G258" s="322"/>
      <c r="H258" s="322"/>
      <c r="I258" s="323"/>
      <c r="J258" s="323"/>
      <c r="K258" s="323"/>
      <c r="L258" s="323"/>
      <c r="M258" s="323"/>
      <c r="N258" s="323"/>
      <c r="O258" s="396">
        <f t="shared" si="11"/>
        <v>0</v>
      </c>
      <c r="P258" s="396">
        <f t="shared" si="12"/>
        <v>0</v>
      </c>
    </row>
    <row r="259" spans="1:16" ht="18" customHeight="1" x14ac:dyDescent="0.25">
      <c r="A259" s="321"/>
      <c r="B259" s="360"/>
      <c r="C259" s="360"/>
      <c r="D259" s="322"/>
      <c r="E259" s="322"/>
      <c r="F259" s="322"/>
      <c r="G259" s="322"/>
      <c r="H259" s="322"/>
      <c r="I259" s="323"/>
      <c r="J259" s="323"/>
      <c r="K259" s="323"/>
      <c r="L259" s="323"/>
      <c r="M259" s="323"/>
      <c r="N259" s="323"/>
      <c r="O259" s="396">
        <f t="shared" si="11"/>
        <v>0</v>
      </c>
      <c r="P259" s="396">
        <f t="shared" si="12"/>
        <v>0</v>
      </c>
    </row>
    <row r="260" spans="1:16" ht="18" customHeight="1" x14ac:dyDescent="0.25">
      <c r="A260" s="321"/>
      <c r="B260" s="360"/>
      <c r="C260" s="360"/>
      <c r="D260" s="322"/>
      <c r="E260" s="322"/>
      <c r="F260" s="322"/>
      <c r="G260" s="322"/>
      <c r="H260" s="322"/>
      <c r="I260" s="323"/>
      <c r="J260" s="323"/>
      <c r="K260" s="323"/>
      <c r="L260" s="323"/>
      <c r="M260" s="323"/>
      <c r="N260" s="323"/>
      <c r="O260" s="396">
        <f t="shared" si="11"/>
        <v>0</v>
      </c>
      <c r="P260" s="396">
        <f t="shared" si="12"/>
        <v>0</v>
      </c>
    </row>
    <row r="261" spans="1:16" ht="18" customHeight="1" x14ac:dyDescent="0.25">
      <c r="A261" s="321"/>
      <c r="B261" s="360"/>
      <c r="C261" s="360"/>
      <c r="D261" s="322"/>
      <c r="E261" s="322"/>
      <c r="F261" s="322"/>
      <c r="G261" s="322"/>
      <c r="H261" s="322"/>
      <c r="I261" s="323"/>
      <c r="J261" s="323"/>
      <c r="K261" s="323"/>
      <c r="L261" s="323"/>
      <c r="M261" s="323"/>
      <c r="N261" s="323"/>
      <c r="O261" s="396">
        <f t="shared" si="11"/>
        <v>0</v>
      </c>
      <c r="P261" s="396">
        <f t="shared" si="12"/>
        <v>0</v>
      </c>
    </row>
    <row r="262" spans="1:16" ht="18" customHeight="1" x14ac:dyDescent="0.25">
      <c r="A262" s="321"/>
      <c r="B262" s="360"/>
      <c r="C262" s="360"/>
      <c r="D262" s="322"/>
      <c r="E262" s="322"/>
      <c r="F262" s="322"/>
      <c r="G262" s="322"/>
      <c r="H262" s="322"/>
      <c r="I262" s="323"/>
      <c r="J262" s="323"/>
      <c r="K262" s="323"/>
      <c r="L262" s="323"/>
      <c r="M262" s="323"/>
      <c r="N262" s="323"/>
      <c r="O262" s="396">
        <f t="shared" si="11"/>
        <v>0</v>
      </c>
      <c r="P262" s="396">
        <f t="shared" si="12"/>
        <v>0</v>
      </c>
    </row>
    <row r="263" spans="1:16" ht="18" customHeight="1" x14ac:dyDescent="0.25">
      <c r="A263" s="321"/>
      <c r="B263" s="360"/>
      <c r="C263" s="360"/>
      <c r="D263" s="322"/>
      <c r="E263" s="322"/>
      <c r="F263" s="322"/>
      <c r="G263" s="322"/>
      <c r="H263" s="322"/>
      <c r="I263" s="323"/>
      <c r="J263" s="323"/>
      <c r="K263" s="323"/>
      <c r="L263" s="323"/>
      <c r="M263" s="323"/>
      <c r="N263" s="323"/>
      <c r="O263" s="396">
        <f t="shared" si="11"/>
        <v>0</v>
      </c>
      <c r="P263" s="396">
        <f t="shared" si="12"/>
        <v>0</v>
      </c>
    </row>
    <row r="264" spans="1:16" ht="18" customHeight="1" x14ac:dyDescent="0.25">
      <c r="A264" s="321"/>
      <c r="B264" s="360"/>
      <c r="C264" s="360"/>
      <c r="D264" s="322"/>
      <c r="E264" s="322"/>
      <c r="F264" s="322"/>
      <c r="G264" s="322"/>
      <c r="H264" s="322"/>
      <c r="I264" s="323"/>
      <c r="J264" s="323"/>
      <c r="K264" s="323"/>
      <c r="L264" s="323"/>
      <c r="M264" s="323"/>
      <c r="N264" s="323"/>
      <c r="O264" s="396">
        <f t="shared" si="11"/>
        <v>0</v>
      </c>
      <c r="P264" s="396">
        <f t="shared" si="12"/>
        <v>0</v>
      </c>
    </row>
    <row r="265" spans="1:16" ht="18" customHeight="1" x14ac:dyDescent="0.25">
      <c r="A265" s="321"/>
      <c r="B265" s="360"/>
      <c r="C265" s="360"/>
      <c r="D265" s="322"/>
      <c r="E265" s="322"/>
      <c r="F265" s="322"/>
      <c r="G265" s="322"/>
      <c r="H265" s="322"/>
      <c r="I265" s="323"/>
      <c r="J265" s="323"/>
      <c r="K265" s="323"/>
      <c r="L265" s="323"/>
      <c r="M265" s="323"/>
      <c r="N265" s="323"/>
      <c r="O265" s="396">
        <f t="shared" si="11"/>
        <v>0</v>
      </c>
      <c r="P265" s="396">
        <f t="shared" si="12"/>
        <v>0</v>
      </c>
    </row>
    <row r="266" spans="1:16" ht="18" customHeight="1" x14ac:dyDescent="0.25">
      <c r="A266" s="321"/>
      <c r="B266" s="360"/>
      <c r="C266" s="360"/>
      <c r="D266" s="322"/>
      <c r="E266" s="322"/>
      <c r="F266" s="322"/>
      <c r="G266" s="322"/>
      <c r="H266" s="322"/>
      <c r="I266" s="323"/>
      <c r="J266" s="323"/>
      <c r="K266" s="323"/>
      <c r="L266" s="323"/>
      <c r="M266" s="323"/>
      <c r="N266" s="323"/>
      <c r="O266" s="396">
        <f t="shared" si="11"/>
        <v>0</v>
      </c>
      <c r="P266" s="396">
        <f t="shared" si="12"/>
        <v>0</v>
      </c>
    </row>
    <row r="267" spans="1:16" ht="18" customHeight="1" x14ac:dyDescent="0.25">
      <c r="A267" s="321"/>
      <c r="B267" s="360"/>
      <c r="C267" s="360"/>
      <c r="D267" s="322"/>
      <c r="E267" s="322"/>
      <c r="F267" s="322"/>
      <c r="G267" s="322"/>
      <c r="H267" s="322"/>
      <c r="I267" s="323"/>
      <c r="J267" s="323"/>
      <c r="K267" s="323"/>
      <c r="L267" s="323"/>
      <c r="M267" s="323"/>
      <c r="N267" s="323"/>
      <c r="O267" s="396">
        <f t="shared" si="11"/>
        <v>0</v>
      </c>
      <c r="P267" s="396">
        <f t="shared" si="12"/>
        <v>0</v>
      </c>
    </row>
    <row r="268" spans="1:16" ht="18" customHeight="1" x14ac:dyDescent="0.25">
      <c r="A268" s="321"/>
      <c r="B268" s="360"/>
      <c r="C268" s="360"/>
      <c r="D268" s="322"/>
      <c r="E268" s="322"/>
      <c r="F268" s="322"/>
      <c r="G268" s="322"/>
      <c r="H268" s="322"/>
      <c r="I268" s="323"/>
      <c r="J268" s="323"/>
      <c r="K268" s="323"/>
      <c r="L268" s="323"/>
      <c r="M268" s="323"/>
      <c r="N268" s="323"/>
      <c r="O268" s="396">
        <f t="shared" si="11"/>
        <v>0</v>
      </c>
      <c r="P268" s="396">
        <f t="shared" si="12"/>
        <v>0</v>
      </c>
    </row>
    <row r="269" spans="1:16" ht="18" customHeight="1" x14ac:dyDescent="0.25">
      <c r="A269" s="321"/>
      <c r="B269" s="360"/>
      <c r="C269" s="360"/>
      <c r="D269" s="322"/>
      <c r="E269" s="322"/>
      <c r="F269" s="322"/>
      <c r="G269" s="322"/>
      <c r="H269" s="322"/>
      <c r="I269" s="323"/>
      <c r="J269" s="323"/>
      <c r="K269" s="323"/>
      <c r="L269" s="323"/>
      <c r="M269" s="323"/>
      <c r="N269" s="323"/>
      <c r="O269" s="396">
        <f t="shared" si="11"/>
        <v>0</v>
      </c>
      <c r="P269" s="396">
        <f t="shared" si="12"/>
        <v>0</v>
      </c>
    </row>
    <row r="270" spans="1:16" ht="18" customHeight="1" x14ac:dyDescent="0.25">
      <c r="A270" s="321"/>
      <c r="B270" s="360"/>
      <c r="C270" s="360"/>
      <c r="D270" s="322"/>
      <c r="E270" s="322"/>
      <c r="F270" s="322"/>
      <c r="G270" s="322"/>
      <c r="H270" s="322"/>
      <c r="I270" s="323"/>
      <c r="J270" s="323"/>
      <c r="K270" s="323"/>
      <c r="L270" s="323"/>
      <c r="M270" s="323"/>
      <c r="N270" s="323"/>
      <c r="O270" s="396">
        <f t="shared" si="11"/>
        <v>0</v>
      </c>
      <c r="P270" s="396">
        <f t="shared" si="12"/>
        <v>0</v>
      </c>
    </row>
    <row r="271" spans="1:16" ht="18" customHeight="1" x14ac:dyDescent="0.25">
      <c r="A271" s="321"/>
      <c r="B271" s="360"/>
      <c r="C271" s="360"/>
      <c r="D271" s="322"/>
      <c r="E271" s="322"/>
      <c r="F271" s="322"/>
      <c r="G271" s="322"/>
      <c r="H271" s="322"/>
      <c r="I271" s="323"/>
      <c r="J271" s="323"/>
      <c r="K271" s="323"/>
      <c r="L271" s="323"/>
      <c r="M271" s="323"/>
      <c r="N271" s="323"/>
      <c r="O271" s="396">
        <f t="shared" ref="O271:O314" si="13">SUM(I271,K271,M271)</f>
        <v>0</v>
      </c>
      <c r="P271" s="396">
        <f t="shared" ref="P271:P314" si="14">SUM(J271,L271,N271)</f>
        <v>0</v>
      </c>
    </row>
    <row r="272" spans="1:16" ht="18" customHeight="1" x14ac:dyDescent="0.25">
      <c r="A272" s="321"/>
      <c r="B272" s="360"/>
      <c r="C272" s="360"/>
      <c r="D272" s="322"/>
      <c r="E272" s="322"/>
      <c r="F272" s="322"/>
      <c r="G272" s="322"/>
      <c r="H272" s="322"/>
      <c r="I272" s="323"/>
      <c r="J272" s="323"/>
      <c r="K272" s="323"/>
      <c r="L272" s="323"/>
      <c r="M272" s="323"/>
      <c r="N272" s="323"/>
      <c r="O272" s="396">
        <f t="shared" si="13"/>
        <v>0</v>
      </c>
      <c r="P272" s="396">
        <f t="shared" si="14"/>
        <v>0</v>
      </c>
    </row>
    <row r="273" spans="1:16" ht="18" customHeight="1" x14ac:dyDescent="0.25">
      <c r="A273" s="321"/>
      <c r="B273" s="360"/>
      <c r="C273" s="360"/>
      <c r="D273" s="322"/>
      <c r="E273" s="322"/>
      <c r="F273" s="322"/>
      <c r="G273" s="322"/>
      <c r="H273" s="322"/>
      <c r="I273" s="323"/>
      <c r="J273" s="323"/>
      <c r="K273" s="323"/>
      <c r="L273" s="323"/>
      <c r="M273" s="323"/>
      <c r="N273" s="323"/>
      <c r="O273" s="396">
        <f t="shared" si="13"/>
        <v>0</v>
      </c>
      <c r="P273" s="396">
        <f t="shared" si="14"/>
        <v>0</v>
      </c>
    </row>
    <row r="274" spans="1:16" ht="18" customHeight="1" x14ac:dyDescent="0.25">
      <c r="A274" s="321"/>
      <c r="B274" s="360"/>
      <c r="C274" s="360"/>
      <c r="D274" s="322"/>
      <c r="E274" s="322"/>
      <c r="F274" s="322"/>
      <c r="G274" s="322"/>
      <c r="H274" s="322"/>
      <c r="I274" s="323"/>
      <c r="J274" s="323"/>
      <c r="K274" s="323"/>
      <c r="L274" s="323"/>
      <c r="M274" s="323"/>
      <c r="N274" s="323"/>
      <c r="O274" s="396">
        <f t="shared" si="13"/>
        <v>0</v>
      </c>
      <c r="P274" s="396">
        <f t="shared" si="14"/>
        <v>0</v>
      </c>
    </row>
    <row r="275" spans="1:16" ht="18" customHeight="1" x14ac:dyDescent="0.25">
      <c r="A275" s="321"/>
      <c r="B275" s="360"/>
      <c r="C275" s="360"/>
      <c r="D275" s="322"/>
      <c r="E275" s="322"/>
      <c r="F275" s="322"/>
      <c r="G275" s="322"/>
      <c r="H275" s="322"/>
      <c r="I275" s="323"/>
      <c r="J275" s="323"/>
      <c r="K275" s="323"/>
      <c r="L275" s="323"/>
      <c r="M275" s="323"/>
      <c r="N275" s="323"/>
      <c r="O275" s="396">
        <f t="shared" si="13"/>
        <v>0</v>
      </c>
      <c r="P275" s="396">
        <f t="shared" si="14"/>
        <v>0</v>
      </c>
    </row>
    <row r="276" spans="1:16" ht="18" customHeight="1" x14ac:dyDescent="0.25">
      <c r="A276" s="321"/>
      <c r="B276" s="360"/>
      <c r="C276" s="360"/>
      <c r="D276" s="322"/>
      <c r="E276" s="322"/>
      <c r="F276" s="322"/>
      <c r="G276" s="322"/>
      <c r="H276" s="322"/>
      <c r="I276" s="323"/>
      <c r="J276" s="323"/>
      <c r="K276" s="323"/>
      <c r="L276" s="323"/>
      <c r="M276" s="323"/>
      <c r="N276" s="323"/>
      <c r="O276" s="396">
        <f t="shared" si="13"/>
        <v>0</v>
      </c>
      <c r="P276" s="396">
        <f t="shared" si="14"/>
        <v>0</v>
      </c>
    </row>
    <row r="277" spans="1:16" ht="18" customHeight="1" x14ac:dyDescent="0.25">
      <c r="A277" s="321"/>
      <c r="B277" s="360"/>
      <c r="C277" s="360"/>
      <c r="D277" s="322"/>
      <c r="E277" s="322"/>
      <c r="F277" s="322"/>
      <c r="G277" s="322"/>
      <c r="H277" s="322"/>
      <c r="I277" s="323"/>
      <c r="J277" s="323"/>
      <c r="K277" s="323"/>
      <c r="L277" s="323"/>
      <c r="M277" s="323"/>
      <c r="N277" s="323"/>
      <c r="O277" s="396">
        <f t="shared" si="13"/>
        <v>0</v>
      </c>
      <c r="P277" s="396">
        <f t="shared" si="14"/>
        <v>0</v>
      </c>
    </row>
    <row r="278" spans="1:16" ht="18" customHeight="1" x14ac:dyDescent="0.25">
      <c r="A278" s="321"/>
      <c r="B278" s="360"/>
      <c r="C278" s="360"/>
      <c r="D278" s="322"/>
      <c r="E278" s="322"/>
      <c r="F278" s="322"/>
      <c r="G278" s="322"/>
      <c r="H278" s="322"/>
      <c r="I278" s="323"/>
      <c r="J278" s="323"/>
      <c r="K278" s="323"/>
      <c r="L278" s="323"/>
      <c r="M278" s="323"/>
      <c r="N278" s="323"/>
      <c r="O278" s="396">
        <f t="shared" si="13"/>
        <v>0</v>
      </c>
      <c r="P278" s="396">
        <f t="shared" si="14"/>
        <v>0</v>
      </c>
    </row>
    <row r="279" spans="1:16" ht="18" customHeight="1" x14ac:dyDescent="0.25">
      <c r="A279" s="321"/>
      <c r="B279" s="360"/>
      <c r="C279" s="360"/>
      <c r="D279" s="322"/>
      <c r="E279" s="322"/>
      <c r="F279" s="322"/>
      <c r="G279" s="322"/>
      <c r="H279" s="322"/>
      <c r="I279" s="323"/>
      <c r="J279" s="323"/>
      <c r="K279" s="323"/>
      <c r="L279" s="323"/>
      <c r="M279" s="323"/>
      <c r="N279" s="323"/>
      <c r="O279" s="396">
        <f t="shared" si="13"/>
        <v>0</v>
      </c>
      <c r="P279" s="396">
        <f t="shared" si="14"/>
        <v>0</v>
      </c>
    </row>
    <row r="280" spans="1:16" ht="18" customHeight="1" x14ac:dyDescent="0.25">
      <c r="A280" s="321"/>
      <c r="B280" s="360"/>
      <c r="C280" s="360"/>
      <c r="D280" s="322"/>
      <c r="E280" s="322"/>
      <c r="F280" s="322"/>
      <c r="G280" s="322"/>
      <c r="H280" s="322"/>
      <c r="I280" s="323"/>
      <c r="J280" s="323"/>
      <c r="K280" s="323"/>
      <c r="L280" s="323"/>
      <c r="M280" s="323"/>
      <c r="N280" s="323"/>
      <c r="O280" s="396">
        <f t="shared" si="13"/>
        <v>0</v>
      </c>
      <c r="P280" s="396">
        <f t="shared" si="14"/>
        <v>0</v>
      </c>
    </row>
    <row r="281" spans="1:16" ht="18" customHeight="1" x14ac:dyDescent="0.25">
      <c r="A281" s="321"/>
      <c r="B281" s="360"/>
      <c r="C281" s="360"/>
      <c r="D281" s="322"/>
      <c r="E281" s="322"/>
      <c r="F281" s="322"/>
      <c r="G281" s="322"/>
      <c r="H281" s="322"/>
      <c r="I281" s="323"/>
      <c r="J281" s="323"/>
      <c r="K281" s="323"/>
      <c r="L281" s="323"/>
      <c r="M281" s="323"/>
      <c r="N281" s="323"/>
      <c r="O281" s="396">
        <f t="shared" si="13"/>
        <v>0</v>
      </c>
      <c r="P281" s="396">
        <f t="shared" si="14"/>
        <v>0</v>
      </c>
    </row>
    <row r="282" spans="1:16" ht="18" customHeight="1" x14ac:dyDescent="0.25">
      <c r="A282" s="321"/>
      <c r="B282" s="360"/>
      <c r="C282" s="360"/>
      <c r="D282" s="322"/>
      <c r="E282" s="322"/>
      <c r="F282" s="322"/>
      <c r="G282" s="322"/>
      <c r="H282" s="322"/>
      <c r="I282" s="323"/>
      <c r="J282" s="323"/>
      <c r="K282" s="323"/>
      <c r="L282" s="323"/>
      <c r="M282" s="323"/>
      <c r="N282" s="323"/>
      <c r="O282" s="396">
        <f t="shared" si="13"/>
        <v>0</v>
      </c>
      <c r="P282" s="396">
        <f t="shared" si="14"/>
        <v>0</v>
      </c>
    </row>
    <row r="283" spans="1:16" ht="18" customHeight="1" x14ac:dyDescent="0.25">
      <c r="A283" s="321"/>
      <c r="B283" s="360"/>
      <c r="C283" s="360"/>
      <c r="D283" s="322"/>
      <c r="E283" s="322"/>
      <c r="F283" s="322"/>
      <c r="G283" s="322"/>
      <c r="H283" s="322"/>
      <c r="I283" s="323"/>
      <c r="J283" s="323"/>
      <c r="K283" s="323"/>
      <c r="L283" s="323"/>
      <c r="M283" s="323"/>
      <c r="N283" s="323"/>
      <c r="O283" s="396">
        <f t="shared" si="13"/>
        <v>0</v>
      </c>
      <c r="P283" s="396">
        <f t="shared" si="14"/>
        <v>0</v>
      </c>
    </row>
    <row r="284" spans="1:16" ht="18" customHeight="1" x14ac:dyDescent="0.25">
      <c r="A284" s="321"/>
      <c r="B284" s="360"/>
      <c r="C284" s="360"/>
      <c r="D284" s="322"/>
      <c r="E284" s="322"/>
      <c r="F284" s="322"/>
      <c r="G284" s="322"/>
      <c r="H284" s="322"/>
      <c r="I284" s="323"/>
      <c r="J284" s="323"/>
      <c r="K284" s="323"/>
      <c r="L284" s="323"/>
      <c r="M284" s="323"/>
      <c r="N284" s="323"/>
      <c r="O284" s="396">
        <f t="shared" si="13"/>
        <v>0</v>
      </c>
      <c r="P284" s="396">
        <f t="shared" si="14"/>
        <v>0</v>
      </c>
    </row>
    <row r="285" spans="1:16" ht="18" customHeight="1" x14ac:dyDescent="0.25">
      <c r="A285" s="321"/>
      <c r="B285" s="360"/>
      <c r="C285" s="360"/>
      <c r="D285" s="322"/>
      <c r="E285" s="322"/>
      <c r="F285" s="322"/>
      <c r="G285" s="322"/>
      <c r="H285" s="322"/>
      <c r="I285" s="323"/>
      <c r="J285" s="323"/>
      <c r="K285" s="323"/>
      <c r="L285" s="323"/>
      <c r="M285" s="323"/>
      <c r="N285" s="323"/>
      <c r="O285" s="396">
        <f t="shared" si="13"/>
        <v>0</v>
      </c>
      <c r="P285" s="396">
        <f t="shared" si="14"/>
        <v>0</v>
      </c>
    </row>
    <row r="286" spans="1:16" ht="18" customHeight="1" x14ac:dyDescent="0.25">
      <c r="A286" s="321"/>
      <c r="B286" s="360"/>
      <c r="C286" s="360"/>
      <c r="D286" s="322"/>
      <c r="E286" s="322"/>
      <c r="F286" s="322"/>
      <c r="G286" s="322"/>
      <c r="H286" s="322"/>
      <c r="I286" s="323"/>
      <c r="J286" s="323"/>
      <c r="K286" s="323"/>
      <c r="L286" s="323"/>
      <c r="M286" s="323"/>
      <c r="N286" s="323"/>
      <c r="O286" s="396">
        <f t="shared" si="13"/>
        <v>0</v>
      </c>
      <c r="P286" s="396">
        <f t="shared" si="14"/>
        <v>0</v>
      </c>
    </row>
    <row r="287" spans="1:16" ht="18" customHeight="1" x14ac:dyDescent="0.25">
      <c r="A287" s="321"/>
      <c r="B287" s="360"/>
      <c r="C287" s="360"/>
      <c r="D287" s="322"/>
      <c r="E287" s="322"/>
      <c r="F287" s="322"/>
      <c r="G287" s="322"/>
      <c r="H287" s="322"/>
      <c r="I287" s="323"/>
      <c r="J287" s="323"/>
      <c r="K287" s="323"/>
      <c r="L287" s="323"/>
      <c r="M287" s="323"/>
      <c r="N287" s="323"/>
      <c r="O287" s="396">
        <f t="shared" si="13"/>
        <v>0</v>
      </c>
      <c r="P287" s="396">
        <f t="shared" si="14"/>
        <v>0</v>
      </c>
    </row>
    <row r="288" spans="1:16" ht="18" customHeight="1" x14ac:dyDescent="0.25">
      <c r="A288" s="321"/>
      <c r="B288" s="360"/>
      <c r="C288" s="360"/>
      <c r="D288" s="322"/>
      <c r="E288" s="322"/>
      <c r="F288" s="322"/>
      <c r="G288" s="322"/>
      <c r="H288" s="322"/>
      <c r="I288" s="323"/>
      <c r="J288" s="323"/>
      <c r="K288" s="323"/>
      <c r="L288" s="323"/>
      <c r="M288" s="323"/>
      <c r="N288" s="323"/>
      <c r="O288" s="396">
        <f t="shared" si="13"/>
        <v>0</v>
      </c>
      <c r="P288" s="396">
        <f t="shared" si="14"/>
        <v>0</v>
      </c>
    </row>
    <row r="289" spans="1:16" ht="18" customHeight="1" x14ac:dyDescent="0.25">
      <c r="A289" s="321"/>
      <c r="B289" s="360"/>
      <c r="C289" s="360"/>
      <c r="D289" s="322"/>
      <c r="E289" s="322"/>
      <c r="F289" s="322"/>
      <c r="G289" s="322"/>
      <c r="H289" s="322"/>
      <c r="I289" s="323"/>
      <c r="J289" s="323"/>
      <c r="K289" s="323"/>
      <c r="L289" s="323"/>
      <c r="M289" s="323"/>
      <c r="N289" s="323"/>
      <c r="O289" s="396">
        <f t="shared" si="13"/>
        <v>0</v>
      </c>
      <c r="P289" s="396">
        <f t="shared" si="14"/>
        <v>0</v>
      </c>
    </row>
    <row r="290" spans="1:16" ht="18" customHeight="1" x14ac:dyDescent="0.25">
      <c r="A290" s="321"/>
      <c r="B290" s="360"/>
      <c r="C290" s="360"/>
      <c r="D290" s="322"/>
      <c r="E290" s="322"/>
      <c r="F290" s="322"/>
      <c r="G290" s="322"/>
      <c r="H290" s="322"/>
      <c r="I290" s="323"/>
      <c r="J290" s="323"/>
      <c r="K290" s="323"/>
      <c r="L290" s="323"/>
      <c r="M290" s="323"/>
      <c r="N290" s="323"/>
      <c r="O290" s="396">
        <f t="shared" si="13"/>
        <v>0</v>
      </c>
      <c r="P290" s="396">
        <f t="shared" si="14"/>
        <v>0</v>
      </c>
    </row>
    <row r="291" spans="1:16" ht="18" customHeight="1" x14ac:dyDescent="0.25">
      <c r="A291" s="321"/>
      <c r="B291" s="360"/>
      <c r="C291" s="360"/>
      <c r="D291" s="322"/>
      <c r="E291" s="322"/>
      <c r="F291" s="322"/>
      <c r="G291" s="322"/>
      <c r="H291" s="322"/>
      <c r="I291" s="323"/>
      <c r="J291" s="323"/>
      <c r="K291" s="323"/>
      <c r="L291" s="323"/>
      <c r="M291" s="323"/>
      <c r="N291" s="323"/>
      <c r="O291" s="396">
        <f t="shared" si="13"/>
        <v>0</v>
      </c>
      <c r="P291" s="396">
        <f t="shared" si="14"/>
        <v>0</v>
      </c>
    </row>
    <row r="292" spans="1:16" ht="18" customHeight="1" x14ac:dyDescent="0.25">
      <c r="A292" s="321"/>
      <c r="B292" s="360"/>
      <c r="C292" s="360"/>
      <c r="D292" s="322"/>
      <c r="E292" s="322"/>
      <c r="F292" s="322"/>
      <c r="G292" s="322"/>
      <c r="H292" s="322"/>
      <c r="I292" s="323"/>
      <c r="J292" s="323"/>
      <c r="K292" s="323"/>
      <c r="L292" s="323"/>
      <c r="M292" s="323"/>
      <c r="N292" s="323"/>
      <c r="O292" s="396">
        <f t="shared" si="13"/>
        <v>0</v>
      </c>
      <c r="P292" s="396">
        <f t="shared" si="14"/>
        <v>0</v>
      </c>
    </row>
    <row r="293" spans="1:16" ht="18" customHeight="1" x14ac:dyDescent="0.25">
      <c r="A293" s="321"/>
      <c r="B293" s="360"/>
      <c r="C293" s="360"/>
      <c r="D293" s="322"/>
      <c r="E293" s="322"/>
      <c r="F293" s="322"/>
      <c r="G293" s="322"/>
      <c r="H293" s="322"/>
      <c r="I293" s="323"/>
      <c r="J293" s="323"/>
      <c r="K293" s="323"/>
      <c r="L293" s="323"/>
      <c r="M293" s="323"/>
      <c r="N293" s="323"/>
      <c r="O293" s="396">
        <f t="shared" si="13"/>
        <v>0</v>
      </c>
      <c r="P293" s="396">
        <f t="shared" si="14"/>
        <v>0</v>
      </c>
    </row>
    <row r="294" spans="1:16" ht="18" customHeight="1" x14ac:dyDescent="0.25">
      <c r="A294" s="321"/>
      <c r="B294" s="360"/>
      <c r="C294" s="360"/>
      <c r="D294" s="322"/>
      <c r="E294" s="322"/>
      <c r="F294" s="322"/>
      <c r="G294" s="322"/>
      <c r="H294" s="322"/>
      <c r="I294" s="323"/>
      <c r="J294" s="323"/>
      <c r="K294" s="323"/>
      <c r="L294" s="323"/>
      <c r="M294" s="323"/>
      <c r="N294" s="323"/>
      <c r="O294" s="396">
        <f t="shared" si="13"/>
        <v>0</v>
      </c>
      <c r="P294" s="396">
        <f t="shared" si="14"/>
        <v>0</v>
      </c>
    </row>
    <row r="295" spans="1:16" ht="18" customHeight="1" x14ac:dyDescent="0.25">
      <c r="A295" s="321"/>
      <c r="B295" s="360"/>
      <c r="C295" s="360"/>
      <c r="D295" s="322"/>
      <c r="E295" s="322"/>
      <c r="F295" s="322"/>
      <c r="G295" s="322"/>
      <c r="H295" s="322"/>
      <c r="I295" s="323"/>
      <c r="J295" s="323"/>
      <c r="K295" s="323"/>
      <c r="L295" s="323"/>
      <c r="M295" s="323"/>
      <c r="N295" s="323"/>
      <c r="O295" s="396">
        <f t="shared" si="13"/>
        <v>0</v>
      </c>
      <c r="P295" s="396">
        <f t="shared" si="14"/>
        <v>0</v>
      </c>
    </row>
    <row r="296" spans="1:16" ht="18" customHeight="1" x14ac:dyDescent="0.25">
      <c r="A296" s="321"/>
      <c r="B296" s="360"/>
      <c r="C296" s="360"/>
      <c r="D296" s="322"/>
      <c r="E296" s="322"/>
      <c r="F296" s="322"/>
      <c r="G296" s="322"/>
      <c r="H296" s="322"/>
      <c r="I296" s="323"/>
      <c r="J296" s="323"/>
      <c r="K296" s="323"/>
      <c r="L296" s="323"/>
      <c r="M296" s="323"/>
      <c r="N296" s="323"/>
      <c r="O296" s="396">
        <f t="shared" si="13"/>
        <v>0</v>
      </c>
      <c r="P296" s="396">
        <f t="shared" si="14"/>
        <v>0</v>
      </c>
    </row>
    <row r="297" spans="1:16" ht="18" customHeight="1" x14ac:dyDescent="0.25">
      <c r="A297" s="321"/>
      <c r="B297" s="360"/>
      <c r="C297" s="360"/>
      <c r="D297" s="322"/>
      <c r="E297" s="322"/>
      <c r="F297" s="322"/>
      <c r="G297" s="322"/>
      <c r="H297" s="322"/>
      <c r="I297" s="323"/>
      <c r="J297" s="323"/>
      <c r="K297" s="323"/>
      <c r="L297" s="323"/>
      <c r="M297" s="323"/>
      <c r="N297" s="323"/>
      <c r="O297" s="396">
        <f t="shared" si="13"/>
        <v>0</v>
      </c>
      <c r="P297" s="396">
        <f t="shared" si="14"/>
        <v>0</v>
      </c>
    </row>
    <row r="298" spans="1:16" ht="18" customHeight="1" x14ac:dyDescent="0.25">
      <c r="A298" s="321"/>
      <c r="B298" s="360"/>
      <c r="C298" s="360"/>
      <c r="D298" s="322"/>
      <c r="E298" s="322"/>
      <c r="F298" s="322"/>
      <c r="G298" s="322"/>
      <c r="H298" s="322"/>
      <c r="I298" s="323"/>
      <c r="J298" s="323"/>
      <c r="K298" s="323"/>
      <c r="L298" s="323"/>
      <c r="M298" s="323"/>
      <c r="N298" s="323"/>
      <c r="O298" s="396">
        <f t="shared" si="13"/>
        <v>0</v>
      </c>
      <c r="P298" s="396">
        <f t="shared" si="14"/>
        <v>0</v>
      </c>
    </row>
    <row r="299" spans="1:16" ht="18" customHeight="1" x14ac:dyDescent="0.25">
      <c r="A299" s="321"/>
      <c r="B299" s="360"/>
      <c r="C299" s="360"/>
      <c r="D299" s="322"/>
      <c r="E299" s="322"/>
      <c r="F299" s="322"/>
      <c r="G299" s="322"/>
      <c r="H299" s="322"/>
      <c r="I299" s="323"/>
      <c r="J299" s="323"/>
      <c r="K299" s="323"/>
      <c r="L299" s="323"/>
      <c r="M299" s="323"/>
      <c r="N299" s="323"/>
      <c r="O299" s="396">
        <f t="shared" si="13"/>
        <v>0</v>
      </c>
      <c r="P299" s="396">
        <f t="shared" si="14"/>
        <v>0</v>
      </c>
    </row>
    <row r="300" spans="1:16" ht="18" customHeight="1" x14ac:dyDescent="0.25">
      <c r="A300" s="321"/>
      <c r="B300" s="360"/>
      <c r="C300" s="360"/>
      <c r="D300" s="322"/>
      <c r="E300" s="322"/>
      <c r="F300" s="322"/>
      <c r="G300" s="322"/>
      <c r="H300" s="322"/>
      <c r="I300" s="323"/>
      <c r="J300" s="323"/>
      <c r="K300" s="323"/>
      <c r="L300" s="323"/>
      <c r="M300" s="323"/>
      <c r="N300" s="323"/>
      <c r="O300" s="396">
        <f t="shared" si="13"/>
        <v>0</v>
      </c>
      <c r="P300" s="396">
        <f t="shared" si="14"/>
        <v>0</v>
      </c>
    </row>
    <row r="301" spans="1:16" ht="18" customHeight="1" x14ac:dyDescent="0.25">
      <c r="A301" s="321"/>
      <c r="B301" s="360"/>
      <c r="C301" s="360"/>
      <c r="D301" s="322"/>
      <c r="E301" s="322"/>
      <c r="F301" s="322"/>
      <c r="G301" s="322"/>
      <c r="H301" s="322"/>
      <c r="I301" s="323"/>
      <c r="J301" s="323"/>
      <c r="K301" s="323"/>
      <c r="L301" s="323"/>
      <c r="M301" s="323"/>
      <c r="N301" s="323"/>
      <c r="O301" s="396">
        <f t="shared" si="13"/>
        <v>0</v>
      </c>
      <c r="P301" s="396">
        <f t="shared" si="14"/>
        <v>0</v>
      </c>
    </row>
    <row r="302" spans="1:16" ht="18" customHeight="1" x14ac:dyDescent="0.25">
      <c r="A302" s="321"/>
      <c r="B302" s="360"/>
      <c r="C302" s="360"/>
      <c r="D302" s="322"/>
      <c r="E302" s="322"/>
      <c r="F302" s="322"/>
      <c r="G302" s="322"/>
      <c r="H302" s="322"/>
      <c r="I302" s="323"/>
      <c r="J302" s="323"/>
      <c r="K302" s="323"/>
      <c r="L302" s="323"/>
      <c r="M302" s="323"/>
      <c r="N302" s="323"/>
      <c r="O302" s="396">
        <f t="shared" si="13"/>
        <v>0</v>
      </c>
      <c r="P302" s="396">
        <f t="shared" si="14"/>
        <v>0</v>
      </c>
    </row>
    <row r="303" spans="1:16" ht="18" customHeight="1" x14ac:dyDescent="0.25">
      <c r="A303" s="321"/>
      <c r="B303" s="360"/>
      <c r="C303" s="360"/>
      <c r="D303" s="322"/>
      <c r="E303" s="322"/>
      <c r="F303" s="322"/>
      <c r="G303" s="322"/>
      <c r="H303" s="322"/>
      <c r="I303" s="323"/>
      <c r="J303" s="323"/>
      <c r="K303" s="323"/>
      <c r="L303" s="323"/>
      <c r="M303" s="323"/>
      <c r="N303" s="323"/>
      <c r="O303" s="396">
        <f t="shared" si="13"/>
        <v>0</v>
      </c>
      <c r="P303" s="396">
        <f t="shared" si="14"/>
        <v>0</v>
      </c>
    </row>
    <row r="304" spans="1:16" ht="18" customHeight="1" x14ac:dyDescent="0.25">
      <c r="A304" s="321"/>
      <c r="B304" s="360"/>
      <c r="C304" s="360"/>
      <c r="D304" s="322"/>
      <c r="E304" s="322"/>
      <c r="F304" s="322"/>
      <c r="G304" s="322"/>
      <c r="H304" s="322"/>
      <c r="I304" s="323"/>
      <c r="J304" s="323"/>
      <c r="K304" s="323"/>
      <c r="L304" s="323"/>
      <c r="M304" s="323"/>
      <c r="N304" s="323"/>
      <c r="O304" s="396">
        <f t="shared" si="13"/>
        <v>0</v>
      </c>
      <c r="P304" s="396">
        <f t="shared" si="14"/>
        <v>0</v>
      </c>
    </row>
    <row r="305" spans="1:16" ht="18" customHeight="1" x14ac:dyDescent="0.25">
      <c r="A305" s="321"/>
      <c r="B305" s="360"/>
      <c r="C305" s="360"/>
      <c r="D305" s="322"/>
      <c r="E305" s="322"/>
      <c r="F305" s="322"/>
      <c r="G305" s="322"/>
      <c r="H305" s="322"/>
      <c r="I305" s="323"/>
      <c r="J305" s="323"/>
      <c r="K305" s="323"/>
      <c r="L305" s="323"/>
      <c r="M305" s="323"/>
      <c r="N305" s="323"/>
      <c r="O305" s="396">
        <f t="shared" si="13"/>
        <v>0</v>
      </c>
      <c r="P305" s="396">
        <f t="shared" si="14"/>
        <v>0</v>
      </c>
    </row>
    <row r="306" spans="1:16" ht="18" customHeight="1" x14ac:dyDescent="0.25">
      <c r="A306" s="321"/>
      <c r="B306" s="360"/>
      <c r="C306" s="360"/>
      <c r="D306" s="322"/>
      <c r="E306" s="322"/>
      <c r="F306" s="322"/>
      <c r="G306" s="322"/>
      <c r="H306" s="322"/>
      <c r="I306" s="323"/>
      <c r="J306" s="323"/>
      <c r="K306" s="323"/>
      <c r="L306" s="323"/>
      <c r="M306" s="323"/>
      <c r="N306" s="323"/>
      <c r="O306" s="396">
        <f t="shared" si="13"/>
        <v>0</v>
      </c>
      <c r="P306" s="396">
        <f t="shared" si="14"/>
        <v>0</v>
      </c>
    </row>
    <row r="307" spans="1:16" ht="18" customHeight="1" x14ac:dyDescent="0.25">
      <c r="A307" s="321"/>
      <c r="B307" s="360"/>
      <c r="C307" s="360"/>
      <c r="D307" s="322"/>
      <c r="E307" s="322"/>
      <c r="F307" s="322"/>
      <c r="G307" s="322"/>
      <c r="H307" s="322"/>
      <c r="I307" s="323"/>
      <c r="J307" s="323"/>
      <c r="K307" s="323"/>
      <c r="L307" s="323"/>
      <c r="M307" s="323"/>
      <c r="N307" s="323"/>
      <c r="O307" s="396">
        <f t="shared" si="13"/>
        <v>0</v>
      </c>
      <c r="P307" s="396">
        <f t="shared" si="14"/>
        <v>0</v>
      </c>
    </row>
    <row r="308" spans="1:16" ht="18" customHeight="1" x14ac:dyDescent="0.25">
      <c r="A308" s="321"/>
      <c r="B308" s="360"/>
      <c r="C308" s="360"/>
      <c r="D308" s="322"/>
      <c r="E308" s="322"/>
      <c r="F308" s="322"/>
      <c r="G308" s="322"/>
      <c r="H308" s="322"/>
      <c r="I308" s="323"/>
      <c r="J308" s="323"/>
      <c r="K308" s="323"/>
      <c r="L308" s="323"/>
      <c r="M308" s="323"/>
      <c r="N308" s="323"/>
      <c r="O308" s="396">
        <f t="shared" si="13"/>
        <v>0</v>
      </c>
      <c r="P308" s="396">
        <f t="shared" si="14"/>
        <v>0</v>
      </c>
    </row>
    <row r="309" spans="1:16" ht="18" customHeight="1" x14ac:dyDescent="0.25">
      <c r="A309" s="321"/>
      <c r="B309" s="360"/>
      <c r="C309" s="360"/>
      <c r="D309" s="322"/>
      <c r="E309" s="322"/>
      <c r="F309" s="322"/>
      <c r="G309" s="322"/>
      <c r="H309" s="322"/>
      <c r="I309" s="323"/>
      <c r="J309" s="323"/>
      <c r="K309" s="323"/>
      <c r="L309" s="323"/>
      <c r="M309" s="323"/>
      <c r="N309" s="323"/>
      <c r="O309" s="396">
        <f t="shared" si="13"/>
        <v>0</v>
      </c>
      <c r="P309" s="396">
        <f t="shared" si="14"/>
        <v>0</v>
      </c>
    </row>
    <row r="310" spans="1:16" ht="18" customHeight="1" x14ac:dyDescent="0.25">
      <c r="A310" s="321"/>
      <c r="B310" s="360"/>
      <c r="C310" s="360"/>
      <c r="D310" s="322"/>
      <c r="E310" s="322"/>
      <c r="F310" s="322"/>
      <c r="G310" s="322"/>
      <c r="H310" s="322"/>
      <c r="I310" s="323"/>
      <c r="J310" s="323"/>
      <c r="K310" s="323"/>
      <c r="L310" s="323"/>
      <c r="M310" s="323"/>
      <c r="N310" s="323"/>
      <c r="O310" s="396">
        <f t="shared" si="13"/>
        <v>0</v>
      </c>
      <c r="P310" s="396">
        <f t="shared" si="14"/>
        <v>0</v>
      </c>
    </row>
    <row r="311" spans="1:16" ht="18" customHeight="1" x14ac:dyDescent="0.25">
      <c r="A311" s="321"/>
      <c r="B311" s="360"/>
      <c r="C311" s="360"/>
      <c r="D311" s="322"/>
      <c r="E311" s="322"/>
      <c r="F311" s="322"/>
      <c r="G311" s="322"/>
      <c r="H311" s="322"/>
      <c r="I311" s="323"/>
      <c r="J311" s="323"/>
      <c r="K311" s="323"/>
      <c r="L311" s="323"/>
      <c r="M311" s="323"/>
      <c r="N311" s="323"/>
      <c r="O311" s="396">
        <f t="shared" si="13"/>
        <v>0</v>
      </c>
      <c r="P311" s="396">
        <f t="shared" si="14"/>
        <v>0</v>
      </c>
    </row>
    <row r="312" spans="1:16" ht="18" customHeight="1" x14ac:dyDescent="0.25">
      <c r="A312" s="321"/>
      <c r="B312" s="360"/>
      <c r="C312" s="360"/>
      <c r="D312" s="322"/>
      <c r="E312" s="322"/>
      <c r="F312" s="322"/>
      <c r="G312" s="322"/>
      <c r="H312" s="322"/>
      <c r="I312" s="323"/>
      <c r="J312" s="323"/>
      <c r="K312" s="323"/>
      <c r="L312" s="323"/>
      <c r="M312" s="323"/>
      <c r="N312" s="323"/>
      <c r="O312" s="396">
        <f t="shared" si="13"/>
        <v>0</v>
      </c>
      <c r="P312" s="396">
        <f t="shared" si="14"/>
        <v>0</v>
      </c>
    </row>
    <row r="313" spans="1:16" ht="18" customHeight="1" x14ac:dyDescent="0.25">
      <c r="A313" s="321"/>
      <c r="B313" s="360"/>
      <c r="C313" s="360"/>
      <c r="D313" s="322"/>
      <c r="E313" s="322"/>
      <c r="F313" s="322"/>
      <c r="G313" s="322"/>
      <c r="H313" s="322"/>
      <c r="I313" s="323"/>
      <c r="J313" s="323"/>
      <c r="K313" s="323"/>
      <c r="L313" s="323"/>
      <c r="M313" s="323"/>
      <c r="N313" s="323"/>
      <c r="O313" s="396">
        <f t="shared" si="13"/>
        <v>0</v>
      </c>
      <c r="P313" s="396">
        <f t="shared" si="14"/>
        <v>0</v>
      </c>
    </row>
    <row r="314" spans="1:16" ht="18" customHeight="1" x14ac:dyDescent="0.25">
      <c r="A314" s="321"/>
      <c r="B314" s="360"/>
      <c r="C314" s="360"/>
      <c r="D314" s="322"/>
      <c r="E314" s="322"/>
      <c r="F314" s="322"/>
      <c r="G314" s="322"/>
      <c r="H314" s="322"/>
      <c r="I314" s="323"/>
      <c r="J314" s="323"/>
      <c r="K314" s="323"/>
      <c r="L314" s="323"/>
      <c r="M314" s="323"/>
      <c r="N314" s="323"/>
      <c r="O314" s="396">
        <f t="shared" si="13"/>
        <v>0</v>
      </c>
      <c r="P314" s="396">
        <f t="shared" si="14"/>
        <v>0</v>
      </c>
    </row>
    <row r="315" spans="1:16" x14ac:dyDescent="0.25">
      <c r="A315" s="207" t="s">
        <v>264</v>
      </c>
      <c r="B315" s="207" t="s">
        <v>264</v>
      </c>
      <c r="C315" s="207" t="s">
        <v>264</v>
      </c>
      <c r="D315" s="207" t="s">
        <v>264</v>
      </c>
      <c r="E315" s="207" t="s">
        <v>264</v>
      </c>
      <c r="F315" s="207" t="s">
        <v>264</v>
      </c>
      <c r="G315" s="207" t="s">
        <v>264</v>
      </c>
      <c r="H315" s="207" t="s">
        <v>264</v>
      </c>
      <c r="I315" s="207" t="s">
        <v>264</v>
      </c>
      <c r="J315" s="207" t="s">
        <v>264</v>
      </c>
      <c r="K315" s="207" t="s">
        <v>264</v>
      </c>
      <c r="L315" s="207" t="s">
        <v>264</v>
      </c>
      <c r="M315" s="207" t="s">
        <v>264</v>
      </c>
      <c r="N315" s="207" t="s">
        <v>264</v>
      </c>
      <c r="O315" s="207" t="s">
        <v>264</v>
      </c>
      <c r="P315" s="210" t="s">
        <v>264</v>
      </c>
    </row>
  </sheetData>
  <sheetProtection sheet="1" objects="1" scenarios="1" formatRows="0" insertRows="0" autoFilter="0"/>
  <autoFilter ref="A13:P13"/>
  <mergeCells count="1">
    <mergeCell ref="A9:P9"/>
  </mergeCells>
  <conditionalFormatting sqref="A3:C3">
    <cfRule type="cellIs" dxfId="244" priority="2" operator="equal">
      <formula>"LME-MCO Not Entered On Set-Up Worksheet"</formula>
    </cfRule>
  </conditionalFormatting>
  <conditionalFormatting sqref="A2:C2">
    <cfRule type="cellIs" dxfId="243" priority="1" operator="equal">
      <formula>"SFY And/Or Report Period Not Entered On Set-Up Worksheet"</formula>
    </cfRule>
  </conditionalFormatting>
  <dataValidations count="4">
    <dataValidation type="list" allowBlank="1" showInputMessage="1" showErrorMessage="1" prompt="Select the Program from the drop-down list.  See the comments in the header for additional information." sqref="D14:D314">
      <formula1>NREPP</formula1>
    </dataValidation>
    <dataValidation type="list" allowBlank="1" showInputMessage="1" showErrorMessage="1" prompt="Type or select the county from the drop-down list." sqref="H14:H314">
      <formula1>Counties</formula1>
    </dataValidation>
    <dataValidation type="list" allowBlank="1" showInputMessage="1" showErrorMessage="1" prompt="Enter or select the report period from the drop-down list (1 = 1st 6 mos.,_x000a_ 2 = 2nd 6 mos.)" sqref="A14:A314">
      <formula1>"1,2"</formula1>
    </dataValidation>
    <dataValidation allowBlank="1" showInputMessage="1" showErrorMessage="1" prompt="Enter Date in &quot;m/d/yy&quot; format." sqref="B14:C314"/>
  </dataValidations>
  <printOptions horizontalCentered="1"/>
  <pageMargins left="0.3" right="0.3" top="0.5" bottom="0.5" header="0.3" footer="0.3"/>
  <pageSetup scale="52" fitToHeight="0" orientation="landscape" r:id="rId1"/>
  <headerFooter>
    <oddFooter>&amp;LNC DHHS DMH/DD/SAS-CPM-QMT&amp;CPage &amp;P of &amp;N&amp;R&amp;F</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showGridLines="0" workbookViewId="0">
      <pane ySplit="1" topLeftCell="A2" activePane="bottomLeft" state="frozen"/>
      <selection activeCell="D2" sqref="D2"/>
      <selection pane="bottomLeft" activeCell="B15" sqref="B15"/>
    </sheetView>
  </sheetViews>
  <sheetFormatPr defaultColWidth="9.109375" defaultRowHeight="13.2" x14ac:dyDescent="0.25"/>
  <cols>
    <col min="1" max="1" width="43.5546875" style="1" customWidth="1"/>
    <col min="2" max="8" width="12.6640625" style="1" customWidth="1"/>
    <col min="9" max="9" width="14.6640625" style="1" customWidth="1"/>
    <col min="10" max="16" width="12.6640625" style="1" customWidth="1"/>
    <col min="17" max="17" width="14.6640625" style="1" customWidth="1"/>
    <col min="18" max="24" width="12.6640625" style="1" customWidth="1"/>
    <col min="25" max="25" width="14.6640625" style="1" customWidth="1"/>
    <col min="26" max="16384" width="9.109375" style="1"/>
  </cols>
  <sheetData>
    <row r="1" spans="1:31" ht="24.9" customHeight="1" x14ac:dyDescent="0.25">
      <c r="A1" s="224" t="s">
        <v>270</v>
      </c>
      <c r="B1" s="225"/>
      <c r="C1" s="225"/>
      <c r="D1" s="225"/>
      <c r="E1" s="225"/>
      <c r="F1" s="225"/>
      <c r="G1" s="225"/>
      <c r="H1" s="225"/>
      <c r="I1" s="225"/>
      <c r="J1" s="225"/>
      <c r="K1" s="225"/>
      <c r="L1" s="225"/>
      <c r="M1" s="225"/>
      <c r="N1" s="225"/>
      <c r="O1" s="225"/>
      <c r="P1" s="225"/>
      <c r="Q1" s="225"/>
      <c r="R1" s="225"/>
      <c r="S1" s="225"/>
    </row>
    <row r="2" spans="1:31"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c r="N2" s="30"/>
      <c r="O2" s="30"/>
      <c r="P2" s="30"/>
      <c r="Q2" s="30"/>
      <c r="R2" s="30"/>
      <c r="S2" s="30"/>
    </row>
    <row r="3" spans="1:31"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c r="N3" s="30"/>
      <c r="O3" s="30"/>
      <c r="P3" s="30"/>
      <c r="Q3" s="30"/>
      <c r="R3" s="30"/>
      <c r="S3" s="30"/>
    </row>
    <row r="5" spans="1:31" ht="15.6" x14ac:dyDescent="0.25">
      <c r="A5" s="64" t="s">
        <v>425</v>
      </c>
    </row>
    <row r="7" spans="1:31" ht="15.6" x14ac:dyDescent="0.25">
      <c r="A7" s="64" t="s">
        <v>428</v>
      </c>
    </row>
    <row r="8" spans="1:31" ht="15.6" x14ac:dyDescent="0.25">
      <c r="A8" s="64"/>
    </row>
    <row r="9" spans="1:31" ht="13.8" thickBot="1" x14ac:dyDescent="0.3"/>
    <row r="10" spans="1:31" ht="20.100000000000001" customHeight="1" thickTop="1" thickBot="1" x14ac:dyDescent="0.3">
      <c r="B10" s="223" t="str">
        <f>"July 1, "&amp;'Set-Up Worksheet'!$B$6-1&amp;" through December 31, "&amp;'Set-Up Worksheet'!$B$6-1</f>
        <v>July 1, 2016 through December 31, 2016</v>
      </c>
      <c r="C10" s="221"/>
      <c r="D10" s="221"/>
      <c r="E10" s="221"/>
      <c r="F10" s="221"/>
      <c r="G10" s="221"/>
      <c r="H10" s="221"/>
      <c r="I10" s="222"/>
      <c r="J10" s="223" t="str">
        <f>"January 1, "&amp;'Set-Up Worksheet'!$B$6&amp;" through June 30, "&amp;'Set-Up Worksheet'!$B$6</f>
        <v>January 1, 2017 through June 30, 2017</v>
      </c>
      <c r="K10" s="221"/>
      <c r="L10" s="221"/>
      <c r="M10" s="221"/>
      <c r="N10" s="221"/>
      <c r="O10" s="221"/>
      <c r="P10" s="221"/>
      <c r="Q10" s="222"/>
      <c r="R10" s="223" t="str">
        <f>"July 1, "&amp;'Set-Up Worksheet'!$B$6-1&amp;" through June 30, "&amp;'Set-Up Worksheet'!$B$6</f>
        <v>July 1, 2016 through June 30, 2017</v>
      </c>
      <c r="S10" s="221"/>
      <c r="T10" s="221"/>
      <c r="U10" s="221"/>
      <c r="V10" s="221"/>
      <c r="W10" s="221"/>
      <c r="X10" s="221"/>
      <c r="Y10" s="222"/>
    </row>
    <row r="11" spans="1:31" ht="14.4" thickTop="1" thickBot="1" x14ac:dyDescent="0.3"/>
    <row r="12" spans="1:31" ht="14.4" thickTop="1" thickBot="1" x14ac:dyDescent="0.3">
      <c r="A12" s="369"/>
      <c r="B12" s="216" t="s">
        <v>265</v>
      </c>
      <c r="C12" s="217"/>
      <c r="D12" s="218"/>
      <c r="E12" s="218"/>
      <c r="F12" s="218"/>
      <c r="G12" s="218"/>
      <c r="H12" s="218"/>
      <c r="I12" s="218"/>
      <c r="J12" s="218"/>
      <c r="K12" s="218"/>
      <c r="L12" s="218"/>
      <c r="M12" s="218"/>
      <c r="N12" s="218"/>
      <c r="O12" s="218"/>
      <c r="P12" s="218"/>
      <c r="Q12" s="218"/>
      <c r="R12" s="218"/>
      <c r="S12" s="218"/>
      <c r="T12" s="218"/>
      <c r="U12" s="218"/>
      <c r="V12" s="218"/>
      <c r="W12" s="218"/>
      <c r="X12" s="218"/>
      <c r="Y12" s="219"/>
      <c r="Z12"/>
      <c r="AA12"/>
      <c r="AB12"/>
      <c r="AC12"/>
      <c r="AD12"/>
      <c r="AE12"/>
    </row>
    <row r="13" spans="1:31" ht="66" customHeight="1" thickTop="1" thickBot="1" x14ac:dyDescent="0.3">
      <c r="A13" s="370"/>
      <c r="B13" s="220">
        <v>1</v>
      </c>
      <c r="C13" s="221"/>
      <c r="D13" s="221"/>
      <c r="E13" s="221"/>
      <c r="F13" s="221"/>
      <c r="G13" s="221"/>
      <c r="H13" s="221"/>
      <c r="I13" s="222"/>
      <c r="J13" s="221">
        <v>2</v>
      </c>
      <c r="K13" s="221"/>
      <c r="L13" s="221"/>
      <c r="M13" s="221"/>
      <c r="N13" s="221"/>
      <c r="O13" s="221"/>
      <c r="P13" s="221"/>
      <c r="Q13" s="222"/>
      <c r="R13" s="390" t="s">
        <v>437</v>
      </c>
      <c r="S13" s="390" t="s">
        <v>439</v>
      </c>
      <c r="T13" s="390" t="s">
        <v>441</v>
      </c>
      <c r="U13" s="390" t="s">
        <v>443</v>
      </c>
      <c r="V13" s="390" t="s">
        <v>445</v>
      </c>
      <c r="W13" s="390" t="s">
        <v>447</v>
      </c>
      <c r="X13" s="390" t="s">
        <v>449</v>
      </c>
      <c r="Y13" s="390" t="s">
        <v>451</v>
      </c>
      <c r="Z13"/>
      <c r="AA13"/>
      <c r="AB13"/>
      <c r="AC13"/>
      <c r="AD13"/>
      <c r="AE13"/>
    </row>
    <row r="14" spans="1:31" ht="40.799999999999997" thickTop="1" thickBot="1" x14ac:dyDescent="0.3">
      <c r="A14" s="371" t="s">
        <v>268</v>
      </c>
      <c r="B14" s="362" t="s">
        <v>438</v>
      </c>
      <c r="C14" s="365" t="s">
        <v>440</v>
      </c>
      <c r="D14" s="383" t="s">
        <v>442</v>
      </c>
      <c r="E14" s="384" t="s">
        <v>444</v>
      </c>
      <c r="F14" s="385" t="s">
        <v>446</v>
      </c>
      <c r="G14" s="368" t="s">
        <v>448</v>
      </c>
      <c r="H14" s="381" t="s">
        <v>450</v>
      </c>
      <c r="I14" s="382" t="s">
        <v>452</v>
      </c>
      <c r="J14" s="362" t="s">
        <v>438</v>
      </c>
      <c r="K14" s="365" t="s">
        <v>440</v>
      </c>
      <c r="L14" s="388" t="s">
        <v>442</v>
      </c>
      <c r="M14" s="384" t="s">
        <v>444</v>
      </c>
      <c r="N14" s="389" t="s">
        <v>446</v>
      </c>
      <c r="O14" s="366" t="s">
        <v>448</v>
      </c>
      <c r="P14" s="386" t="s">
        <v>450</v>
      </c>
      <c r="Q14" s="387" t="s">
        <v>452</v>
      </c>
      <c r="R14" s="393"/>
      <c r="S14" s="393"/>
      <c r="T14" s="393"/>
      <c r="U14" s="393"/>
      <c r="V14" s="393"/>
      <c r="W14" s="393"/>
      <c r="X14" s="393"/>
      <c r="Y14" s="393"/>
      <c r="Z14"/>
      <c r="AA14"/>
      <c r="AB14"/>
      <c r="AC14"/>
      <c r="AD14"/>
      <c r="AE14"/>
    </row>
    <row r="15" spans="1:31" ht="24.9" customHeight="1" thickTop="1" x14ac:dyDescent="0.25">
      <c r="A15" s="372" t="s">
        <v>228</v>
      </c>
      <c r="B15" s="361"/>
      <c r="C15" s="343"/>
      <c r="D15" s="361"/>
      <c r="E15" s="343"/>
      <c r="F15" s="361"/>
      <c r="G15" s="343"/>
      <c r="H15" s="380"/>
      <c r="I15" s="343"/>
      <c r="J15" s="361"/>
      <c r="K15" s="343"/>
      <c r="L15" s="361"/>
      <c r="M15" s="343"/>
      <c r="N15" s="380"/>
      <c r="O15" s="343"/>
      <c r="P15" s="380"/>
      <c r="Q15" s="343"/>
      <c r="R15" s="361"/>
      <c r="S15" s="343"/>
      <c r="T15" s="361"/>
      <c r="U15" s="343"/>
      <c r="V15" s="380"/>
      <c r="W15" s="343"/>
      <c r="X15" s="380"/>
      <c r="Y15" s="343"/>
      <c r="Z15"/>
      <c r="AA15"/>
      <c r="AB15"/>
      <c r="AC15"/>
      <c r="AD15"/>
      <c r="AE15"/>
    </row>
    <row r="16" spans="1:31" ht="24.9" customHeight="1" x14ac:dyDescent="0.25">
      <c r="A16" s="372" t="s">
        <v>229</v>
      </c>
      <c r="B16" s="361"/>
      <c r="C16" s="343"/>
      <c r="D16" s="361"/>
      <c r="E16" s="343"/>
      <c r="F16" s="361"/>
      <c r="G16" s="343"/>
      <c r="H16" s="380"/>
      <c r="I16" s="343"/>
      <c r="J16" s="361"/>
      <c r="K16" s="343"/>
      <c r="L16" s="361"/>
      <c r="M16" s="343"/>
      <c r="N16" s="380"/>
      <c r="O16" s="343"/>
      <c r="P16" s="380"/>
      <c r="Q16" s="343"/>
      <c r="R16" s="361"/>
      <c r="S16" s="343"/>
      <c r="T16" s="361"/>
      <c r="U16" s="343"/>
      <c r="V16" s="380"/>
      <c r="W16" s="343"/>
      <c r="X16" s="380"/>
      <c r="Y16" s="343"/>
      <c r="Z16"/>
      <c r="AA16"/>
      <c r="AB16"/>
      <c r="AC16"/>
      <c r="AD16"/>
      <c r="AE16"/>
    </row>
    <row r="17" spans="1:31" ht="24.9" customHeight="1" x14ac:dyDescent="0.25">
      <c r="A17" s="372" t="s">
        <v>230</v>
      </c>
      <c r="B17" s="361"/>
      <c r="C17" s="343"/>
      <c r="D17" s="361"/>
      <c r="E17" s="343"/>
      <c r="F17" s="361"/>
      <c r="G17" s="343"/>
      <c r="H17" s="380"/>
      <c r="I17" s="343"/>
      <c r="J17" s="361"/>
      <c r="K17" s="343"/>
      <c r="L17" s="361"/>
      <c r="M17" s="343"/>
      <c r="N17" s="380"/>
      <c r="O17" s="343"/>
      <c r="P17" s="380"/>
      <c r="Q17" s="343"/>
      <c r="R17" s="361"/>
      <c r="S17" s="343"/>
      <c r="T17" s="361"/>
      <c r="U17" s="343"/>
      <c r="V17" s="380"/>
      <c r="W17" s="343"/>
      <c r="X17" s="380"/>
      <c r="Y17" s="343"/>
      <c r="Z17"/>
      <c r="AA17"/>
      <c r="AB17"/>
      <c r="AC17"/>
      <c r="AD17"/>
      <c r="AE17"/>
    </row>
    <row r="18" spans="1:31" ht="24.9" customHeight="1" x14ac:dyDescent="0.25">
      <c r="A18" s="372" t="s">
        <v>231</v>
      </c>
      <c r="B18" s="361"/>
      <c r="C18" s="343"/>
      <c r="D18" s="361"/>
      <c r="E18" s="343"/>
      <c r="F18" s="361"/>
      <c r="G18" s="343"/>
      <c r="H18" s="380"/>
      <c r="I18" s="343"/>
      <c r="J18" s="361"/>
      <c r="K18" s="343"/>
      <c r="L18" s="361"/>
      <c r="M18" s="343"/>
      <c r="N18" s="380"/>
      <c r="O18" s="343"/>
      <c r="P18" s="380"/>
      <c r="Q18" s="343"/>
      <c r="R18" s="361"/>
      <c r="S18" s="343"/>
      <c r="T18" s="361"/>
      <c r="U18" s="343"/>
      <c r="V18" s="380"/>
      <c r="W18" s="343"/>
      <c r="X18" s="380"/>
      <c r="Y18" s="343"/>
      <c r="Z18"/>
      <c r="AA18"/>
      <c r="AB18"/>
      <c r="AC18"/>
      <c r="AD18"/>
      <c r="AE18"/>
    </row>
    <row r="19" spans="1:31" ht="24.9" customHeight="1" x14ac:dyDescent="0.25">
      <c r="A19" s="372" t="s">
        <v>232</v>
      </c>
      <c r="B19" s="361"/>
      <c r="C19" s="343"/>
      <c r="D19" s="361"/>
      <c r="E19" s="343"/>
      <c r="F19" s="361"/>
      <c r="G19" s="343"/>
      <c r="H19" s="380"/>
      <c r="I19" s="343"/>
      <c r="J19" s="361"/>
      <c r="K19" s="343"/>
      <c r="L19" s="361"/>
      <c r="M19" s="343"/>
      <c r="N19" s="380"/>
      <c r="O19" s="343"/>
      <c r="P19" s="380"/>
      <c r="Q19" s="343"/>
      <c r="R19" s="361"/>
      <c r="S19" s="343"/>
      <c r="T19" s="361"/>
      <c r="U19" s="343"/>
      <c r="V19" s="380"/>
      <c r="W19" s="343"/>
      <c r="X19" s="380"/>
      <c r="Y19" s="343"/>
      <c r="Z19"/>
      <c r="AA19"/>
      <c r="AB19"/>
      <c r="AC19"/>
      <c r="AD19"/>
      <c r="AE19"/>
    </row>
    <row r="20" spans="1:31" ht="24.9" customHeight="1" x14ac:dyDescent="0.25">
      <c r="A20" s="372" t="s">
        <v>233</v>
      </c>
      <c r="B20" s="361"/>
      <c r="C20" s="343"/>
      <c r="D20" s="361"/>
      <c r="E20" s="343"/>
      <c r="F20" s="361"/>
      <c r="G20" s="343"/>
      <c r="H20" s="380"/>
      <c r="I20" s="343"/>
      <c r="J20" s="361"/>
      <c r="K20" s="343"/>
      <c r="L20" s="361"/>
      <c r="M20" s="343"/>
      <c r="N20" s="380"/>
      <c r="O20" s="343"/>
      <c r="P20" s="380"/>
      <c r="Q20" s="343"/>
      <c r="R20" s="361"/>
      <c r="S20" s="343"/>
      <c r="T20" s="361"/>
      <c r="U20" s="343"/>
      <c r="V20" s="380"/>
      <c r="W20" s="343"/>
      <c r="X20" s="380"/>
      <c r="Y20" s="343"/>
      <c r="Z20"/>
      <c r="AA20"/>
      <c r="AB20"/>
      <c r="AC20"/>
      <c r="AD20"/>
      <c r="AE20"/>
    </row>
    <row r="21" spans="1:31" ht="24.9" customHeight="1" x14ac:dyDescent="0.25">
      <c r="A21" s="372" t="s">
        <v>234</v>
      </c>
      <c r="B21" s="361"/>
      <c r="C21" s="343"/>
      <c r="D21" s="361"/>
      <c r="E21" s="343"/>
      <c r="F21" s="361"/>
      <c r="G21" s="343"/>
      <c r="H21" s="380"/>
      <c r="I21" s="343"/>
      <c r="J21" s="361"/>
      <c r="K21" s="343"/>
      <c r="L21" s="361"/>
      <c r="M21" s="343"/>
      <c r="N21" s="380"/>
      <c r="O21" s="343"/>
      <c r="P21" s="380"/>
      <c r="Q21" s="343"/>
      <c r="R21" s="361"/>
      <c r="S21" s="343"/>
      <c r="T21" s="361"/>
      <c r="U21" s="343"/>
      <c r="V21" s="380"/>
      <c r="W21" s="343"/>
      <c r="X21" s="380"/>
      <c r="Y21" s="343"/>
      <c r="Z21"/>
      <c r="AA21"/>
      <c r="AB21"/>
      <c r="AC21"/>
      <c r="AD21"/>
      <c r="AE21"/>
    </row>
    <row r="22" spans="1:31" ht="24.9" customHeight="1" x14ac:dyDescent="0.25">
      <c r="A22" s="372" t="s">
        <v>235</v>
      </c>
      <c r="B22" s="361"/>
      <c r="C22" s="343"/>
      <c r="D22" s="361"/>
      <c r="E22" s="343"/>
      <c r="F22" s="361"/>
      <c r="G22" s="343"/>
      <c r="H22" s="380"/>
      <c r="I22" s="343"/>
      <c r="J22" s="361"/>
      <c r="K22" s="343"/>
      <c r="L22" s="361"/>
      <c r="M22" s="343"/>
      <c r="N22" s="380"/>
      <c r="O22" s="343"/>
      <c r="P22" s="380"/>
      <c r="Q22" s="343"/>
      <c r="R22" s="361"/>
      <c r="S22" s="343"/>
      <c r="T22" s="361"/>
      <c r="U22" s="343"/>
      <c r="V22" s="380"/>
      <c r="W22" s="343"/>
      <c r="X22" s="380"/>
      <c r="Y22" s="343"/>
      <c r="Z22"/>
      <c r="AA22"/>
      <c r="AB22"/>
      <c r="AC22"/>
      <c r="AD22"/>
      <c r="AE22"/>
    </row>
    <row r="23" spans="1:31" ht="24.9" customHeight="1" x14ac:dyDescent="0.25">
      <c r="A23" s="372" t="s">
        <v>236</v>
      </c>
      <c r="B23" s="361"/>
      <c r="C23" s="343"/>
      <c r="D23" s="361"/>
      <c r="E23" s="343"/>
      <c r="F23" s="361"/>
      <c r="G23" s="343"/>
      <c r="H23" s="380"/>
      <c r="I23" s="343"/>
      <c r="J23" s="361"/>
      <c r="K23" s="343"/>
      <c r="L23" s="361"/>
      <c r="M23" s="343"/>
      <c r="N23" s="380"/>
      <c r="O23" s="343"/>
      <c r="P23" s="380"/>
      <c r="Q23" s="343"/>
      <c r="R23" s="361"/>
      <c r="S23" s="343"/>
      <c r="T23" s="361"/>
      <c r="U23" s="343"/>
      <c r="V23" s="380"/>
      <c r="W23" s="343"/>
      <c r="X23" s="380"/>
      <c r="Y23" s="343"/>
      <c r="Z23"/>
      <c r="AA23"/>
      <c r="AB23"/>
      <c r="AC23"/>
      <c r="AD23"/>
      <c r="AE23"/>
    </row>
    <row r="24" spans="1:31" ht="24.9" customHeight="1" x14ac:dyDescent="0.25">
      <c r="A24" s="372" t="s">
        <v>237</v>
      </c>
      <c r="B24" s="361"/>
      <c r="C24" s="343"/>
      <c r="D24" s="361"/>
      <c r="E24" s="343"/>
      <c r="F24" s="361"/>
      <c r="G24" s="343"/>
      <c r="H24" s="380"/>
      <c r="I24" s="343"/>
      <c r="J24" s="361"/>
      <c r="K24" s="343"/>
      <c r="L24" s="361"/>
      <c r="M24" s="343"/>
      <c r="N24" s="380"/>
      <c r="O24" s="343"/>
      <c r="P24" s="380"/>
      <c r="Q24" s="343"/>
      <c r="R24" s="361"/>
      <c r="S24" s="343"/>
      <c r="T24" s="361"/>
      <c r="U24" s="343"/>
      <c r="V24" s="380"/>
      <c r="W24" s="343"/>
      <c r="X24" s="380"/>
      <c r="Y24" s="343"/>
      <c r="Z24"/>
      <c r="AA24"/>
      <c r="AB24"/>
      <c r="AC24"/>
      <c r="AD24"/>
      <c r="AE24"/>
    </row>
    <row r="25" spans="1:31" ht="24.9" customHeight="1" x14ac:dyDescent="0.25">
      <c r="A25" s="372" t="s">
        <v>238</v>
      </c>
      <c r="B25" s="361"/>
      <c r="C25" s="343"/>
      <c r="D25" s="361"/>
      <c r="E25" s="343"/>
      <c r="F25" s="361"/>
      <c r="G25" s="343"/>
      <c r="H25" s="380"/>
      <c r="I25" s="343"/>
      <c r="J25" s="361"/>
      <c r="K25" s="343"/>
      <c r="L25" s="361"/>
      <c r="M25" s="343"/>
      <c r="N25" s="380"/>
      <c r="O25" s="343"/>
      <c r="P25" s="380"/>
      <c r="Q25" s="343"/>
      <c r="R25" s="361"/>
      <c r="S25" s="343"/>
      <c r="T25" s="361"/>
      <c r="U25" s="343"/>
      <c r="V25" s="380"/>
      <c r="W25" s="343"/>
      <c r="X25" s="380"/>
      <c r="Y25" s="343"/>
      <c r="Z25"/>
      <c r="AA25"/>
      <c r="AB25"/>
      <c r="AC25"/>
      <c r="AD25"/>
      <c r="AE25"/>
    </row>
    <row r="26" spans="1:31" ht="24.9" customHeight="1" x14ac:dyDescent="0.25">
      <c r="A26" s="372" t="s">
        <v>239</v>
      </c>
      <c r="B26" s="361"/>
      <c r="C26" s="343"/>
      <c r="D26" s="361"/>
      <c r="E26" s="343"/>
      <c r="F26" s="361"/>
      <c r="G26" s="343"/>
      <c r="H26" s="380"/>
      <c r="I26" s="343"/>
      <c r="J26" s="361"/>
      <c r="K26" s="343"/>
      <c r="L26" s="361"/>
      <c r="M26" s="343"/>
      <c r="N26" s="380"/>
      <c r="O26" s="343"/>
      <c r="P26" s="380"/>
      <c r="Q26" s="343"/>
      <c r="R26" s="361"/>
      <c r="S26" s="343"/>
      <c r="T26" s="361"/>
      <c r="U26" s="343"/>
      <c r="V26" s="380"/>
      <c r="W26" s="343"/>
      <c r="X26" s="380"/>
      <c r="Y26" s="343"/>
      <c r="Z26"/>
      <c r="AA26"/>
      <c r="AB26"/>
      <c r="AC26"/>
      <c r="AD26"/>
      <c r="AE26"/>
    </row>
    <row r="27" spans="1:31" ht="24.9" customHeight="1" x14ac:dyDescent="0.25">
      <c r="A27" s="372" t="s">
        <v>240</v>
      </c>
      <c r="B27" s="361"/>
      <c r="C27" s="343"/>
      <c r="D27" s="361"/>
      <c r="E27" s="343"/>
      <c r="F27" s="361"/>
      <c r="G27" s="343"/>
      <c r="H27" s="380"/>
      <c r="I27" s="343"/>
      <c r="J27" s="361"/>
      <c r="K27" s="343"/>
      <c r="L27" s="361"/>
      <c r="M27" s="343"/>
      <c r="N27" s="380"/>
      <c r="O27" s="343"/>
      <c r="P27" s="380"/>
      <c r="Q27" s="343"/>
      <c r="R27" s="361"/>
      <c r="S27" s="343"/>
      <c r="T27" s="361"/>
      <c r="U27" s="343"/>
      <c r="V27" s="380"/>
      <c r="W27" s="343"/>
      <c r="X27" s="380"/>
      <c r="Y27" s="343"/>
      <c r="Z27"/>
      <c r="AA27"/>
      <c r="AB27"/>
      <c r="AC27"/>
      <c r="AD27"/>
      <c r="AE27"/>
    </row>
    <row r="28" spans="1:31" ht="24.9" customHeight="1" x14ac:dyDescent="0.25">
      <c r="A28" s="372" t="s">
        <v>241</v>
      </c>
      <c r="B28" s="361"/>
      <c r="C28" s="343"/>
      <c r="D28" s="361"/>
      <c r="E28" s="343"/>
      <c r="F28" s="361"/>
      <c r="G28" s="343"/>
      <c r="H28" s="380"/>
      <c r="I28" s="343"/>
      <c r="J28" s="361"/>
      <c r="K28" s="343"/>
      <c r="L28" s="361"/>
      <c r="M28" s="343"/>
      <c r="N28" s="380"/>
      <c r="O28" s="343"/>
      <c r="P28" s="380"/>
      <c r="Q28" s="343"/>
      <c r="R28" s="361"/>
      <c r="S28" s="343"/>
      <c r="T28" s="361"/>
      <c r="U28" s="343"/>
      <c r="V28" s="380"/>
      <c r="W28" s="343"/>
      <c r="X28" s="380"/>
      <c r="Y28" s="343"/>
      <c r="Z28"/>
      <c r="AA28"/>
      <c r="AB28"/>
      <c r="AC28"/>
      <c r="AD28"/>
      <c r="AE28"/>
    </row>
    <row r="29" spans="1:31" ht="24.9" customHeight="1" x14ac:dyDescent="0.25">
      <c r="A29" s="372" t="s">
        <v>242</v>
      </c>
      <c r="B29" s="361"/>
      <c r="C29" s="343"/>
      <c r="D29" s="361"/>
      <c r="E29" s="343"/>
      <c r="F29" s="361"/>
      <c r="G29" s="343"/>
      <c r="H29" s="380"/>
      <c r="I29" s="343"/>
      <c r="J29" s="361"/>
      <c r="K29" s="343"/>
      <c r="L29" s="361"/>
      <c r="M29" s="343"/>
      <c r="N29" s="380"/>
      <c r="O29" s="343"/>
      <c r="P29" s="380"/>
      <c r="Q29" s="343"/>
      <c r="R29" s="361"/>
      <c r="S29" s="343"/>
      <c r="T29" s="361"/>
      <c r="U29" s="343"/>
      <c r="V29" s="380"/>
      <c r="W29" s="343"/>
      <c r="X29" s="380"/>
      <c r="Y29" s="343"/>
      <c r="Z29"/>
      <c r="AA29"/>
      <c r="AB29"/>
      <c r="AC29"/>
      <c r="AD29"/>
      <c r="AE29"/>
    </row>
    <row r="30" spans="1:31" ht="24.9" customHeight="1" x14ac:dyDescent="0.25">
      <c r="A30" s="372" t="s">
        <v>243</v>
      </c>
      <c r="B30" s="361"/>
      <c r="C30" s="343"/>
      <c r="D30" s="361"/>
      <c r="E30" s="343"/>
      <c r="F30" s="361"/>
      <c r="G30" s="343"/>
      <c r="H30" s="380"/>
      <c r="I30" s="343"/>
      <c r="J30" s="361"/>
      <c r="K30" s="343"/>
      <c r="L30" s="361"/>
      <c r="M30" s="343"/>
      <c r="N30" s="380"/>
      <c r="O30" s="343"/>
      <c r="P30" s="380"/>
      <c r="Q30" s="343"/>
      <c r="R30" s="361"/>
      <c r="S30" s="343"/>
      <c r="T30" s="361"/>
      <c r="U30" s="343"/>
      <c r="V30" s="380"/>
      <c r="W30" s="343"/>
      <c r="X30" s="380"/>
      <c r="Y30" s="343"/>
      <c r="Z30"/>
      <c r="AA30"/>
      <c r="AB30"/>
      <c r="AC30"/>
      <c r="AD30"/>
      <c r="AE30"/>
    </row>
    <row r="31" spans="1:31" ht="24.9" customHeight="1" x14ac:dyDescent="0.25">
      <c r="A31" s="372" t="s">
        <v>244</v>
      </c>
      <c r="B31" s="361"/>
      <c r="C31" s="343"/>
      <c r="D31" s="361"/>
      <c r="E31" s="343"/>
      <c r="F31" s="361"/>
      <c r="G31" s="343"/>
      <c r="H31" s="380"/>
      <c r="I31" s="343"/>
      <c r="J31" s="361"/>
      <c r="K31" s="343"/>
      <c r="L31" s="361"/>
      <c r="M31" s="343"/>
      <c r="N31" s="380"/>
      <c r="O31" s="343"/>
      <c r="P31" s="380"/>
      <c r="Q31" s="343"/>
      <c r="R31" s="361"/>
      <c r="S31" s="343"/>
      <c r="T31" s="361"/>
      <c r="U31" s="343"/>
      <c r="V31" s="380"/>
      <c r="W31" s="343"/>
      <c r="X31" s="380"/>
      <c r="Y31" s="343"/>
      <c r="Z31"/>
      <c r="AA31"/>
      <c r="AB31"/>
      <c r="AC31"/>
      <c r="AD31"/>
      <c r="AE31"/>
    </row>
    <row r="32" spans="1:31" ht="24.9" customHeight="1" x14ac:dyDescent="0.25">
      <c r="A32" s="372" t="s">
        <v>245</v>
      </c>
      <c r="B32" s="361"/>
      <c r="C32" s="343"/>
      <c r="D32" s="361"/>
      <c r="E32" s="343"/>
      <c r="F32" s="361"/>
      <c r="G32" s="343"/>
      <c r="H32" s="380"/>
      <c r="I32" s="343"/>
      <c r="J32" s="361"/>
      <c r="K32" s="343"/>
      <c r="L32" s="361"/>
      <c r="M32" s="343"/>
      <c r="N32" s="380"/>
      <c r="O32" s="343"/>
      <c r="P32" s="380"/>
      <c r="Q32" s="343"/>
      <c r="R32" s="361"/>
      <c r="S32" s="343"/>
      <c r="T32" s="361"/>
      <c r="U32" s="343"/>
      <c r="V32" s="380"/>
      <c r="W32" s="343"/>
      <c r="X32" s="380"/>
      <c r="Y32" s="343"/>
      <c r="Z32"/>
      <c r="AA32"/>
      <c r="AB32"/>
      <c r="AC32"/>
      <c r="AD32"/>
      <c r="AE32"/>
    </row>
    <row r="33" spans="1:31" ht="24.9" customHeight="1" x14ac:dyDescent="0.25">
      <c r="A33" s="372" t="s">
        <v>246</v>
      </c>
      <c r="B33" s="361"/>
      <c r="C33" s="343"/>
      <c r="D33" s="361"/>
      <c r="E33" s="343"/>
      <c r="F33" s="361"/>
      <c r="G33" s="343"/>
      <c r="H33" s="380"/>
      <c r="I33" s="343"/>
      <c r="J33" s="361"/>
      <c r="K33" s="343"/>
      <c r="L33" s="361"/>
      <c r="M33" s="343"/>
      <c r="N33" s="380"/>
      <c r="O33" s="343"/>
      <c r="P33" s="380"/>
      <c r="Q33" s="343"/>
      <c r="R33" s="361"/>
      <c r="S33" s="343"/>
      <c r="T33" s="361"/>
      <c r="U33" s="343"/>
      <c r="V33" s="380"/>
      <c r="W33" s="343"/>
      <c r="X33" s="380"/>
      <c r="Y33" s="343"/>
      <c r="Z33"/>
      <c r="AA33"/>
      <c r="AB33"/>
      <c r="AC33"/>
      <c r="AD33"/>
      <c r="AE33"/>
    </row>
    <row r="34" spans="1:31" ht="24.9" customHeight="1" x14ac:dyDescent="0.25">
      <c r="A34" s="372" t="s">
        <v>247</v>
      </c>
      <c r="B34" s="361"/>
      <c r="C34" s="343"/>
      <c r="D34" s="361"/>
      <c r="E34" s="343"/>
      <c r="F34" s="361"/>
      <c r="G34" s="343"/>
      <c r="H34" s="380"/>
      <c r="I34" s="343"/>
      <c r="J34" s="361"/>
      <c r="K34" s="343"/>
      <c r="L34" s="361"/>
      <c r="M34" s="343"/>
      <c r="N34" s="380"/>
      <c r="O34" s="343"/>
      <c r="P34" s="380"/>
      <c r="Q34" s="343"/>
      <c r="R34" s="361"/>
      <c r="S34" s="343"/>
      <c r="T34" s="361"/>
      <c r="U34" s="343"/>
      <c r="V34" s="380"/>
      <c r="W34" s="343"/>
      <c r="X34" s="380"/>
      <c r="Y34" s="343"/>
      <c r="Z34"/>
      <c r="AA34"/>
      <c r="AB34"/>
      <c r="AC34"/>
      <c r="AD34"/>
      <c r="AE34"/>
    </row>
    <row r="35" spans="1:31" ht="24.9" customHeight="1" x14ac:dyDescent="0.25">
      <c r="A35" s="372" t="s">
        <v>248</v>
      </c>
      <c r="B35" s="361"/>
      <c r="C35" s="343"/>
      <c r="D35" s="361"/>
      <c r="E35" s="343"/>
      <c r="F35" s="361"/>
      <c r="G35" s="343"/>
      <c r="H35" s="380"/>
      <c r="I35" s="343"/>
      <c r="J35" s="361"/>
      <c r="K35" s="343"/>
      <c r="L35" s="361"/>
      <c r="M35" s="343"/>
      <c r="N35" s="380"/>
      <c r="O35" s="343"/>
      <c r="P35" s="380"/>
      <c r="Q35" s="343"/>
      <c r="R35" s="361"/>
      <c r="S35" s="343"/>
      <c r="T35" s="361"/>
      <c r="U35" s="343"/>
      <c r="V35" s="380"/>
      <c r="W35" s="343"/>
      <c r="X35" s="380"/>
      <c r="Y35" s="343"/>
      <c r="Z35"/>
      <c r="AA35"/>
      <c r="AB35"/>
      <c r="AC35"/>
      <c r="AD35"/>
      <c r="AE35"/>
    </row>
    <row r="36" spans="1:31" ht="24.9" customHeight="1" x14ac:dyDescent="0.25">
      <c r="A36" s="372" t="s">
        <v>249</v>
      </c>
      <c r="B36" s="361"/>
      <c r="C36" s="343"/>
      <c r="D36" s="361"/>
      <c r="E36" s="343"/>
      <c r="F36" s="361"/>
      <c r="G36" s="343"/>
      <c r="H36" s="380"/>
      <c r="I36" s="343"/>
      <c r="J36" s="361"/>
      <c r="K36" s="343"/>
      <c r="L36" s="361"/>
      <c r="M36" s="343"/>
      <c r="N36" s="380"/>
      <c r="O36" s="343"/>
      <c r="P36" s="380"/>
      <c r="Q36" s="343"/>
      <c r="R36" s="361"/>
      <c r="S36" s="343"/>
      <c r="T36" s="361"/>
      <c r="U36" s="343"/>
      <c r="V36" s="380"/>
      <c r="W36" s="343"/>
      <c r="X36" s="380"/>
      <c r="Y36" s="343"/>
      <c r="Z36"/>
      <c r="AA36"/>
      <c r="AB36"/>
      <c r="AC36"/>
      <c r="AD36"/>
      <c r="AE36"/>
    </row>
    <row r="37" spans="1:31" ht="24.9" customHeight="1" x14ac:dyDescent="0.25">
      <c r="A37" s="372" t="s">
        <v>250</v>
      </c>
      <c r="B37" s="361"/>
      <c r="C37" s="343"/>
      <c r="D37" s="361"/>
      <c r="E37" s="343"/>
      <c r="F37" s="361"/>
      <c r="G37" s="343"/>
      <c r="H37" s="380"/>
      <c r="I37" s="343"/>
      <c r="J37" s="361"/>
      <c r="K37" s="343"/>
      <c r="L37" s="361"/>
      <c r="M37" s="343"/>
      <c r="N37" s="380"/>
      <c r="O37" s="343"/>
      <c r="P37" s="380"/>
      <c r="Q37" s="343"/>
      <c r="R37" s="361"/>
      <c r="S37" s="343"/>
      <c r="T37" s="361"/>
      <c r="U37" s="343"/>
      <c r="V37" s="380"/>
      <c r="W37" s="343"/>
      <c r="X37" s="380"/>
      <c r="Y37" s="343"/>
      <c r="Z37"/>
      <c r="AA37"/>
      <c r="AB37"/>
      <c r="AC37"/>
      <c r="AD37"/>
      <c r="AE37"/>
    </row>
    <row r="38" spans="1:31" ht="24.9" customHeight="1" x14ac:dyDescent="0.25">
      <c r="A38" s="372" t="s">
        <v>251</v>
      </c>
      <c r="B38" s="361"/>
      <c r="C38" s="343"/>
      <c r="D38" s="361"/>
      <c r="E38" s="343"/>
      <c r="F38" s="361"/>
      <c r="G38" s="343"/>
      <c r="H38" s="380"/>
      <c r="I38" s="343"/>
      <c r="J38" s="361"/>
      <c r="K38" s="343"/>
      <c r="L38" s="361"/>
      <c r="M38" s="343"/>
      <c r="N38" s="380"/>
      <c r="O38" s="343"/>
      <c r="P38" s="380"/>
      <c r="Q38" s="343"/>
      <c r="R38" s="361"/>
      <c r="S38" s="343"/>
      <c r="T38" s="361"/>
      <c r="U38" s="343"/>
      <c r="V38" s="380"/>
      <c r="W38" s="343"/>
      <c r="X38" s="380"/>
      <c r="Y38" s="343"/>
      <c r="Z38"/>
      <c r="AA38"/>
      <c r="AB38"/>
      <c r="AC38"/>
      <c r="AD38"/>
      <c r="AE38"/>
    </row>
    <row r="39" spans="1:31" ht="24.9" customHeight="1" x14ac:dyDescent="0.25">
      <c r="A39" s="372" t="s">
        <v>253</v>
      </c>
      <c r="B39" s="361"/>
      <c r="C39" s="343"/>
      <c r="D39" s="361"/>
      <c r="E39" s="343"/>
      <c r="F39" s="361"/>
      <c r="G39" s="343"/>
      <c r="H39" s="380"/>
      <c r="I39" s="343"/>
      <c r="J39" s="361"/>
      <c r="K39" s="343"/>
      <c r="L39" s="361"/>
      <c r="M39" s="343"/>
      <c r="N39" s="380"/>
      <c r="O39" s="343"/>
      <c r="P39" s="380"/>
      <c r="Q39" s="343"/>
      <c r="R39" s="361"/>
      <c r="S39" s="343"/>
      <c r="T39" s="361"/>
      <c r="U39" s="343"/>
      <c r="V39" s="380"/>
      <c r="W39" s="343"/>
      <c r="X39" s="380"/>
      <c r="Y39" s="343"/>
      <c r="Z39"/>
      <c r="AA39"/>
      <c r="AB39"/>
      <c r="AC39"/>
      <c r="AD39"/>
      <c r="AE39"/>
    </row>
    <row r="40" spans="1:31" ht="24.9" customHeight="1" x14ac:dyDescent="0.25">
      <c r="A40" s="372" t="s">
        <v>252</v>
      </c>
      <c r="B40" s="361"/>
      <c r="C40" s="343"/>
      <c r="D40" s="361"/>
      <c r="E40" s="343"/>
      <c r="F40" s="361"/>
      <c r="G40" s="343"/>
      <c r="H40" s="380"/>
      <c r="I40" s="343"/>
      <c r="J40" s="361"/>
      <c r="K40" s="343"/>
      <c r="L40" s="361"/>
      <c r="M40" s="343"/>
      <c r="N40" s="380"/>
      <c r="O40" s="343"/>
      <c r="P40" s="380"/>
      <c r="Q40" s="343"/>
      <c r="R40" s="361"/>
      <c r="S40" s="343"/>
      <c r="T40" s="361"/>
      <c r="U40" s="343"/>
      <c r="V40" s="380"/>
      <c r="W40" s="343"/>
      <c r="X40" s="380"/>
      <c r="Y40" s="343"/>
      <c r="Z40"/>
      <c r="AA40"/>
      <c r="AB40"/>
      <c r="AC40"/>
      <c r="AD40"/>
      <c r="AE40"/>
    </row>
    <row r="41" spans="1:31" ht="24.9" customHeight="1" x14ac:dyDescent="0.25">
      <c r="A41" s="372" t="s">
        <v>266</v>
      </c>
      <c r="B41" s="361"/>
      <c r="C41" s="343"/>
      <c r="D41" s="361"/>
      <c r="E41" s="343"/>
      <c r="F41" s="361"/>
      <c r="G41" s="343"/>
      <c r="H41" s="380"/>
      <c r="I41" s="343"/>
      <c r="J41" s="361"/>
      <c r="K41" s="343"/>
      <c r="L41" s="361"/>
      <c r="M41" s="343"/>
      <c r="N41" s="380"/>
      <c r="O41" s="343"/>
      <c r="P41" s="380"/>
      <c r="Q41" s="343"/>
      <c r="R41" s="361"/>
      <c r="S41" s="343"/>
      <c r="T41" s="361"/>
      <c r="U41" s="343"/>
      <c r="V41" s="380"/>
      <c r="W41" s="343"/>
      <c r="X41" s="380"/>
      <c r="Y41" s="343"/>
      <c r="Z41"/>
      <c r="AA41"/>
      <c r="AB41"/>
      <c r="AC41"/>
      <c r="AD41"/>
      <c r="AE41"/>
    </row>
    <row r="42" spans="1:31" s="47" customFormat="1" ht="24.9" customHeight="1" x14ac:dyDescent="0.25">
      <c r="A42" s="372" t="s">
        <v>496</v>
      </c>
      <c r="B42" s="361"/>
      <c r="C42" s="343"/>
      <c r="D42" s="361"/>
      <c r="E42" s="343"/>
      <c r="F42" s="361"/>
      <c r="G42" s="343"/>
      <c r="H42" s="380"/>
      <c r="I42" s="343"/>
      <c r="J42" s="361"/>
      <c r="K42" s="343"/>
      <c r="L42" s="361"/>
      <c r="M42" s="343"/>
      <c r="N42" s="380"/>
      <c r="O42" s="343"/>
      <c r="P42" s="380"/>
      <c r="Q42" s="343"/>
      <c r="R42" s="361"/>
      <c r="S42" s="343"/>
      <c r="T42" s="361"/>
      <c r="U42" s="343"/>
      <c r="V42" s="380"/>
      <c r="W42" s="343"/>
      <c r="X42" s="380"/>
      <c r="Y42" s="343"/>
      <c r="Z42" s="377"/>
      <c r="AA42" s="377"/>
      <c r="AB42" s="377"/>
      <c r="AC42" s="377"/>
      <c r="AD42" s="377"/>
      <c r="AE42" s="377"/>
    </row>
    <row r="43" spans="1:31" ht="24.9" customHeight="1" x14ac:dyDescent="0.25">
      <c r="A43" s="372" t="s">
        <v>497</v>
      </c>
      <c r="B43" s="361"/>
      <c r="C43" s="343"/>
      <c r="D43" s="361"/>
      <c r="E43" s="343"/>
      <c r="F43" s="361"/>
      <c r="G43" s="343"/>
      <c r="H43" s="380"/>
      <c r="I43" s="343"/>
      <c r="J43" s="361"/>
      <c r="K43" s="343"/>
      <c r="L43" s="361"/>
      <c r="M43" s="343"/>
      <c r="N43" s="380"/>
      <c r="O43" s="343"/>
      <c r="P43" s="380"/>
      <c r="Q43" s="343"/>
      <c r="R43" s="361"/>
      <c r="S43" s="343"/>
      <c r="T43" s="361"/>
      <c r="U43" s="343"/>
      <c r="V43" s="380"/>
      <c r="W43" s="343"/>
      <c r="X43" s="380"/>
      <c r="Y43" s="343"/>
    </row>
    <row r="44" spans="1:31" ht="24.9" customHeight="1" x14ac:dyDescent="0.25">
      <c r="A44" s="372" t="s">
        <v>498</v>
      </c>
      <c r="B44" s="361"/>
      <c r="C44" s="343"/>
      <c r="D44" s="361"/>
      <c r="E44" s="343"/>
      <c r="F44" s="361"/>
      <c r="G44" s="343"/>
      <c r="H44" s="380"/>
      <c r="I44" s="343"/>
      <c r="J44" s="361"/>
      <c r="K44" s="343"/>
      <c r="L44" s="361"/>
      <c r="M44" s="343"/>
      <c r="N44" s="380"/>
      <c r="O44" s="343"/>
      <c r="P44" s="380"/>
      <c r="Q44" s="343"/>
      <c r="R44" s="361"/>
      <c r="S44" s="343"/>
      <c r="T44" s="361"/>
      <c r="U44" s="343"/>
      <c r="V44" s="380"/>
      <c r="W44" s="343"/>
      <c r="X44" s="380"/>
      <c r="Y44" s="343"/>
    </row>
    <row r="45" spans="1:31" ht="24.9" customHeight="1" x14ac:dyDescent="0.25">
      <c r="A45" s="372" t="s">
        <v>493</v>
      </c>
      <c r="B45" s="361"/>
      <c r="C45" s="343"/>
      <c r="D45" s="361"/>
      <c r="E45" s="343"/>
      <c r="F45" s="361"/>
      <c r="G45" s="343"/>
      <c r="H45" s="380"/>
      <c r="I45" s="343"/>
      <c r="J45" s="361"/>
      <c r="K45" s="343"/>
      <c r="L45" s="361"/>
      <c r="M45" s="343"/>
      <c r="N45" s="380"/>
      <c r="O45" s="343"/>
      <c r="P45" s="380"/>
      <c r="Q45" s="343"/>
      <c r="R45" s="361"/>
      <c r="S45" s="343"/>
      <c r="T45" s="361"/>
      <c r="U45" s="343"/>
      <c r="V45" s="380"/>
      <c r="W45" s="343"/>
      <c r="X45" s="380"/>
      <c r="Y45" s="343"/>
    </row>
    <row r="46" spans="1:31" ht="24.9" customHeight="1" x14ac:dyDescent="0.25">
      <c r="A46" s="372" t="s">
        <v>489</v>
      </c>
      <c r="B46" s="361"/>
      <c r="C46" s="343"/>
      <c r="D46" s="361"/>
      <c r="E46" s="343"/>
      <c r="F46" s="361"/>
      <c r="G46" s="343"/>
      <c r="H46" s="380"/>
      <c r="I46" s="343"/>
      <c r="J46" s="361"/>
      <c r="K46" s="343"/>
      <c r="L46" s="361"/>
      <c r="M46" s="343"/>
      <c r="N46" s="380"/>
      <c r="O46" s="343"/>
      <c r="P46" s="380"/>
      <c r="Q46" s="343"/>
      <c r="R46" s="361"/>
      <c r="S46" s="343"/>
      <c r="T46" s="361"/>
      <c r="U46" s="343"/>
      <c r="V46" s="380"/>
      <c r="W46" s="343"/>
      <c r="X46" s="380"/>
      <c r="Y46" s="343"/>
    </row>
    <row r="47" spans="1:31" ht="24.9" customHeight="1" x14ac:dyDescent="0.25">
      <c r="A47" s="372" t="s">
        <v>494</v>
      </c>
      <c r="B47" s="361"/>
      <c r="C47" s="343"/>
      <c r="D47" s="361"/>
      <c r="E47" s="343"/>
      <c r="F47" s="361"/>
      <c r="G47" s="343"/>
      <c r="H47" s="380"/>
      <c r="I47" s="343"/>
      <c r="J47" s="361"/>
      <c r="K47" s="343"/>
      <c r="L47" s="361"/>
      <c r="M47" s="343"/>
      <c r="N47" s="380"/>
      <c r="O47" s="343"/>
      <c r="P47" s="380"/>
      <c r="Q47" s="343"/>
      <c r="R47" s="361"/>
      <c r="S47" s="343"/>
      <c r="T47" s="361"/>
      <c r="U47" s="343"/>
      <c r="V47" s="380"/>
      <c r="W47" s="343"/>
      <c r="X47" s="380"/>
      <c r="Y47" s="343"/>
    </row>
    <row r="48" spans="1:31" ht="24.9" customHeight="1" x14ac:dyDescent="0.25">
      <c r="A48" s="372" t="s">
        <v>490</v>
      </c>
      <c r="B48" s="361"/>
      <c r="C48" s="343"/>
      <c r="D48" s="361"/>
      <c r="E48" s="343"/>
      <c r="F48" s="361"/>
      <c r="G48" s="343"/>
      <c r="H48" s="380"/>
      <c r="I48" s="343"/>
      <c r="J48" s="361"/>
      <c r="K48" s="343"/>
      <c r="L48" s="361"/>
      <c r="M48" s="343"/>
      <c r="N48" s="380"/>
      <c r="O48" s="343"/>
      <c r="P48" s="380"/>
      <c r="Q48" s="343"/>
      <c r="R48" s="361"/>
      <c r="S48" s="343"/>
      <c r="T48" s="361"/>
      <c r="U48" s="343"/>
      <c r="V48" s="380"/>
      <c r="W48" s="343"/>
      <c r="X48" s="380"/>
      <c r="Y48" s="343"/>
    </row>
    <row r="49" spans="1:25" ht="24.9" customHeight="1" x14ac:dyDescent="0.25">
      <c r="A49" s="372" t="s">
        <v>491</v>
      </c>
      <c r="B49" s="361"/>
      <c r="C49" s="343"/>
      <c r="D49" s="361"/>
      <c r="E49" s="343"/>
      <c r="F49" s="361"/>
      <c r="G49" s="343"/>
      <c r="H49" s="380"/>
      <c r="I49" s="343"/>
      <c r="J49" s="361"/>
      <c r="K49" s="343"/>
      <c r="L49" s="361"/>
      <c r="M49" s="343"/>
      <c r="N49" s="380"/>
      <c r="O49" s="343"/>
      <c r="P49" s="380"/>
      <c r="Q49" s="343"/>
      <c r="R49" s="361"/>
      <c r="S49" s="343"/>
      <c r="T49" s="361"/>
      <c r="U49" s="343"/>
      <c r="V49" s="380"/>
      <c r="W49" s="343"/>
      <c r="X49" s="380"/>
      <c r="Y49" s="343"/>
    </row>
    <row r="50" spans="1:25" ht="24.9" customHeight="1" x14ac:dyDescent="0.25">
      <c r="A50" s="372" t="s">
        <v>500</v>
      </c>
      <c r="B50" s="361"/>
      <c r="C50" s="343"/>
      <c r="D50" s="361"/>
      <c r="E50" s="343"/>
      <c r="F50" s="361"/>
      <c r="G50" s="343"/>
      <c r="H50" s="380"/>
      <c r="I50" s="343"/>
      <c r="J50" s="361"/>
      <c r="K50" s="343"/>
      <c r="L50" s="361"/>
      <c r="M50" s="343"/>
      <c r="N50" s="380"/>
      <c r="O50" s="343"/>
      <c r="P50" s="380"/>
      <c r="Q50" s="343"/>
      <c r="R50" s="361"/>
      <c r="S50" s="343"/>
      <c r="T50" s="361"/>
      <c r="U50" s="343"/>
      <c r="V50" s="380"/>
      <c r="W50" s="343"/>
      <c r="X50" s="380"/>
      <c r="Y50" s="343"/>
    </row>
    <row r="51" spans="1:25" ht="24.9" customHeight="1" x14ac:dyDescent="0.25">
      <c r="A51" s="372" t="s">
        <v>499</v>
      </c>
      <c r="B51" s="361"/>
      <c r="C51" s="343"/>
      <c r="D51" s="361"/>
      <c r="E51" s="343"/>
      <c r="F51" s="361"/>
      <c r="G51" s="343"/>
      <c r="H51" s="380"/>
      <c r="I51" s="343"/>
      <c r="J51" s="361"/>
      <c r="K51" s="343"/>
      <c r="L51" s="361"/>
      <c r="M51" s="343"/>
      <c r="N51" s="380"/>
      <c r="O51" s="343"/>
      <c r="P51" s="380"/>
      <c r="Q51" s="343"/>
      <c r="R51" s="361"/>
      <c r="S51" s="343"/>
      <c r="T51" s="361"/>
      <c r="U51" s="343"/>
      <c r="V51" s="380"/>
      <c r="W51" s="343"/>
      <c r="X51" s="380"/>
      <c r="Y51" s="343"/>
    </row>
    <row r="52" spans="1:25" ht="24.9" customHeight="1" x14ac:dyDescent="0.25">
      <c r="A52" s="372" t="s">
        <v>492</v>
      </c>
      <c r="B52" s="361"/>
      <c r="C52" s="343"/>
      <c r="D52" s="361"/>
      <c r="E52" s="343"/>
      <c r="F52" s="361"/>
      <c r="G52" s="343"/>
      <c r="H52" s="380"/>
      <c r="I52" s="343"/>
      <c r="J52" s="361"/>
      <c r="K52" s="343"/>
      <c r="L52" s="361"/>
      <c r="M52" s="343"/>
      <c r="N52" s="380"/>
      <c r="O52" s="343"/>
      <c r="P52" s="380"/>
      <c r="Q52" s="343"/>
      <c r="R52" s="361"/>
      <c r="S52" s="343"/>
      <c r="T52" s="361"/>
      <c r="U52" s="343"/>
      <c r="V52" s="380"/>
      <c r="W52" s="343"/>
      <c r="X52" s="380"/>
      <c r="Y52" s="343"/>
    </row>
    <row r="53" spans="1:25" ht="24.9" customHeight="1" x14ac:dyDescent="0.25">
      <c r="A53" s="372" t="s">
        <v>501</v>
      </c>
      <c r="B53" s="361"/>
      <c r="C53" s="343"/>
      <c r="D53" s="361"/>
      <c r="E53" s="343"/>
      <c r="F53" s="361"/>
      <c r="G53" s="343"/>
      <c r="H53" s="380"/>
      <c r="I53" s="343"/>
      <c r="J53" s="361"/>
      <c r="K53" s="343"/>
      <c r="L53" s="361"/>
      <c r="M53" s="343"/>
      <c r="N53" s="380"/>
      <c r="O53" s="343"/>
      <c r="P53" s="380"/>
      <c r="Q53" s="343"/>
      <c r="R53" s="361"/>
      <c r="S53" s="343"/>
      <c r="T53" s="361"/>
      <c r="U53" s="343"/>
      <c r="V53" s="380"/>
      <c r="W53" s="343"/>
      <c r="X53" s="380"/>
      <c r="Y53" s="343"/>
    </row>
    <row r="54" spans="1:25" ht="24.9" customHeight="1" x14ac:dyDescent="0.25">
      <c r="A54" s="372" t="s">
        <v>502</v>
      </c>
      <c r="B54" s="361"/>
      <c r="C54" s="343"/>
      <c r="D54" s="361"/>
      <c r="E54" s="343"/>
      <c r="F54" s="361"/>
      <c r="G54" s="343"/>
      <c r="H54" s="380"/>
      <c r="I54" s="343"/>
      <c r="J54" s="361"/>
      <c r="K54" s="343"/>
      <c r="L54" s="361"/>
      <c r="M54" s="343"/>
      <c r="N54" s="380"/>
      <c r="O54" s="343"/>
      <c r="P54" s="380"/>
      <c r="Q54" s="343"/>
      <c r="R54" s="361"/>
      <c r="S54" s="343"/>
      <c r="T54" s="361"/>
      <c r="U54" s="343"/>
      <c r="V54" s="380"/>
      <c r="W54" s="343"/>
      <c r="X54" s="380"/>
      <c r="Y54" s="343"/>
    </row>
    <row r="55" spans="1:25" ht="24.9" customHeight="1" thickBot="1" x14ac:dyDescent="0.3">
      <c r="A55" s="372" t="s">
        <v>495</v>
      </c>
      <c r="B55" s="361"/>
      <c r="C55" s="343"/>
      <c r="D55" s="361"/>
      <c r="E55" s="343"/>
      <c r="F55" s="361"/>
      <c r="G55" s="343"/>
      <c r="H55" s="380"/>
      <c r="I55" s="343"/>
      <c r="J55" s="361"/>
      <c r="K55" s="343"/>
      <c r="L55" s="361"/>
      <c r="M55" s="343"/>
      <c r="N55" s="380"/>
      <c r="O55" s="343"/>
      <c r="P55" s="380"/>
      <c r="Q55" s="343"/>
      <c r="R55" s="361"/>
      <c r="S55" s="343"/>
      <c r="T55" s="361"/>
      <c r="U55" s="343"/>
      <c r="V55" s="380"/>
      <c r="W55" s="343"/>
      <c r="X55" s="380"/>
      <c r="Y55" s="343"/>
    </row>
    <row r="56" spans="1:25" ht="24.9" customHeight="1" thickTop="1" thickBot="1" x14ac:dyDescent="0.3">
      <c r="A56" s="373" t="s">
        <v>267</v>
      </c>
      <c r="B56" s="375"/>
      <c r="C56" s="364"/>
      <c r="D56" s="376"/>
      <c r="E56" s="363"/>
      <c r="F56" s="374"/>
      <c r="G56" s="367"/>
      <c r="H56" s="391"/>
      <c r="I56" s="392"/>
      <c r="J56" s="375"/>
      <c r="K56" s="364"/>
      <c r="L56" s="376"/>
      <c r="M56" s="363"/>
      <c r="N56" s="394"/>
      <c r="O56" s="367"/>
      <c r="P56" s="379"/>
      <c r="Q56" s="378"/>
      <c r="R56" s="375"/>
      <c r="S56" s="364"/>
      <c r="T56" s="376"/>
      <c r="U56" s="363"/>
      <c r="V56" s="394"/>
      <c r="W56" s="367"/>
      <c r="X56" s="379"/>
      <c r="Y56" s="378"/>
    </row>
    <row r="57" spans="1:25" ht="13.8" thickTop="1" x14ac:dyDescent="0.25"/>
  </sheetData>
  <sheetProtection pivotTables="0"/>
  <conditionalFormatting sqref="A3">
    <cfRule type="cellIs" dxfId="242" priority="2" operator="equal">
      <formula>"LME-MCO Not Entered On Set-Up Worksheet"</formula>
    </cfRule>
  </conditionalFormatting>
  <conditionalFormatting sqref="A2">
    <cfRule type="cellIs" dxfId="241" priority="1" operator="equal">
      <formula>"SFY And/Or Report Period Not Entered On Set-Up Worksheet"</formula>
    </cfRule>
  </conditionalFormatting>
  <printOptions horizontalCentered="1"/>
  <pageMargins left="0.3" right="0.3" top="0.5" bottom="0.5" header="0.3" footer="0.3"/>
  <pageSetup paperSize="5" scale="49" orientation="landscape" r:id="rId2"/>
  <headerFooter>
    <oddFooter>&amp;LNC DHHS DMH/DD/SAS-CPM-QMT&amp;CPage &amp;P of &amp;N&amp;R&amp;F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pane ySplit="10" topLeftCell="A11" activePane="bottomLeft" state="frozen"/>
      <selection activeCell="D2" sqref="D2"/>
      <selection pane="bottomLeft" activeCell="B12" sqref="B12"/>
    </sheetView>
  </sheetViews>
  <sheetFormatPr defaultColWidth="9.109375" defaultRowHeight="13.2" x14ac:dyDescent="0.25"/>
  <cols>
    <col min="1" max="1" width="55.6640625" style="1" customWidth="1"/>
    <col min="2" max="16" width="8.6640625" style="1" customWidth="1"/>
    <col min="17" max="18" width="9.109375" style="1"/>
    <col min="19" max="19" width="17.109375" style="1" customWidth="1"/>
    <col min="20" max="16384" width="9.109375" style="1"/>
  </cols>
  <sheetData>
    <row r="1" spans="1:19" ht="20.100000000000001" customHeight="1" x14ac:dyDescent="0.25">
      <c r="A1" s="224" t="str">
        <f>IF($S$6="","Minimum Required Synar Hours in cell S6 is BLANK !!!  Please enter a number !!!","Please enter data in the yellow shaded cells (as applicable).")</f>
        <v>Please enter data in the yellow shaded cells (as applicable).</v>
      </c>
      <c r="B1" s="224"/>
      <c r="C1" s="224"/>
      <c r="D1" s="224"/>
      <c r="E1" s="224"/>
      <c r="F1" s="224"/>
      <c r="G1" s="224"/>
      <c r="H1" s="224"/>
      <c r="I1" s="224"/>
      <c r="J1" s="224"/>
      <c r="K1" s="224"/>
      <c r="L1" s="224"/>
      <c r="M1" s="224"/>
      <c r="N1" s="224"/>
      <c r="O1" s="224"/>
      <c r="P1" s="224"/>
    </row>
    <row r="2" spans="1:19"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c r="N2" s="30"/>
      <c r="O2" s="30"/>
      <c r="P2" s="30"/>
    </row>
    <row r="3" spans="1:19"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c r="N3" s="30"/>
      <c r="O3" s="30"/>
      <c r="P3" s="30"/>
      <c r="S3" s="479" t="s">
        <v>298</v>
      </c>
    </row>
    <row r="4" spans="1:19" ht="12.75" customHeight="1" x14ac:dyDescent="0.25">
      <c r="S4" s="480"/>
    </row>
    <row r="5" spans="1:19" ht="20.100000000000001" customHeight="1" x14ac:dyDescent="0.25">
      <c r="A5" s="64" t="s">
        <v>271</v>
      </c>
      <c r="S5" s="481"/>
    </row>
    <row r="6" spans="1:19" ht="20.100000000000001" customHeight="1" x14ac:dyDescent="0.25">
      <c r="A6" s="212"/>
      <c r="B6" s="30"/>
      <c r="C6" s="30"/>
      <c r="D6" s="30"/>
      <c r="E6" s="30"/>
      <c r="F6" s="30"/>
      <c r="G6" s="30"/>
      <c r="H6" s="30"/>
      <c r="I6" s="30"/>
      <c r="J6" s="30"/>
      <c r="K6" s="30"/>
      <c r="L6" s="30"/>
      <c r="M6" s="30"/>
      <c r="N6" s="30"/>
      <c r="O6" s="30"/>
      <c r="P6" s="30"/>
      <c r="S6" s="399">
        <v>48</v>
      </c>
    </row>
    <row r="7" spans="1:19" ht="70.2" customHeight="1" x14ac:dyDescent="0.25">
      <c r="A7" s="471" t="s">
        <v>457</v>
      </c>
      <c r="B7" s="471"/>
      <c r="C7" s="471"/>
      <c r="D7" s="471"/>
      <c r="E7" s="471"/>
      <c r="F7" s="471"/>
      <c r="G7" s="471"/>
      <c r="H7" s="471"/>
      <c r="I7" s="471"/>
      <c r="J7" s="471"/>
      <c r="K7" s="471"/>
      <c r="L7" s="471"/>
      <c r="M7" s="471"/>
      <c r="N7" s="471"/>
      <c r="O7" s="471"/>
      <c r="P7" s="471"/>
    </row>
    <row r="8" spans="1:19" x14ac:dyDescent="0.25">
      <c r="B8" s="30"/>
      <c r="C8" s="30"/>
      <c r="D8" s="30"/>
      <c r="E8" s="30"/>
      <c r="F8" s="30"/>
      <c r="G8" s="30"/>
      <c r="H8" s="30"/>
      <c r="I8" s="30"/>
      <c r="J8" s="30"/>
      <c r="K8" s="30"/>
      <c r="L8" s="30"/>
      <c r="M8" s="30"/>
      <c r="N8" s="30"/>
      <c r="O8" s="30"/>
      <c r="P8" s="30"/>
    </row>
    <row r="9" spans="1:19" ht="26.1" customHeight="1" x14ac:dyDescent="0.25">
      <c r="A9" s="231"/>
      <c r="B9" s="58" t="s">
        <v>296</v>
      </c>
      <c r="C9" s="2"/>
      <c r="D9" s="2"/>
      <c r="E9" s="2"/>
      <c r="F9" s="2"/>
      <c r="G9" s="2"/>
      <c r="H9" s="174"/>
      <c r="I9" s="59" t="s">
        <v>297</v>
      </c>
      <c r="J9" s="2"/>
      <c r="K9" s="2"/>
      <c r="L9" s="2"/>
      <c r="M9" s="2"/>
      <c r="N9" s="2"/>
      <c r="O9" s="174"/>
      <c r="P9" s="482" t="s">
        <v>273</v>
      </c>
    </row>
    <row r="10" spans="1:19" ht="51" customHeight="1" x14ac:dyDescent="0.25">
      <c r="A10" s="8" t="str">
        <f>"SAPTBG Synar Amendment Activities Completed In SFY"&amp;'Set-Up Worksheet'!B6</f>
        <v>SAPTBG Synar Amendment Activities Completed In SFY2017</v>
      </c>
      <c r="B10" s="72" t="str">
        <f>"Jul 
"&amp;'Set-Up Worksheet'!$B$6-1</f>
        <v>Jul 
2016</v>
      </c>
      <c r="C10" s="72" t="str">
        <f>"Aug 
"&amp;'Set-Up Worksheet'!$B$6-1</f>
        <v>Aug 
2016</v>
      </c>
      <c r="D10" s="72" t="str">
        <f>"Sep 
"&amp;'Set-Up Worksheet'!$B$6-1</f>
        <v>Sep 
2016</v>
      </c>
      <c r="E10" s="72" t="str">
        <f>"Oct 
"&amp;'Set-Up Worksheet'!$B$6-1</f>
        <v>Oct 
2016</v>
      </c>
      <c r="F10" s="72" t="str">
        <f>"Nov 
"&amp;'Set-Up Worksheet'!$B$6-1</f>
        <v>Nov 
2016</v>
      </c>
      <c r="G10" s="251" t="str">
        <f>"Dec 
"&amp;'Set-Up Worksheet'!$B$6-1</f>
        <v>Dec 
2016</v>
      </c>
      <c r="H10" s="250" t="s">
        <v>274</v>
      </c>
      <c r="I10" s="230" t="str">
        <f>"Jan 
"&amp;'Set-Up Worksheet'!$B$6</f>
        <v>Jan 
2017</v>
      </c>
      <c r="J10" s="72" t="str">
        <f>"Feb 
"&amp;'Set-Up Worksheet'!$B$6</f>
        <v>Feb 
2017</v>
      </c>
      <c r="K10" s="72" t="str">
        <f>"Mar 
"&amp;'Set-Up Worksheet'!$B$6</f>
        <v>Mar 
2017</v>
      </c>
      <c r="L10" s="72" t="str">
        <f>"Apr 
"&amp;'Set-Up Worksheet'!$B$6</f>
        <v>Apr 
2017</v>
      </c>
      <c r="M10" s="72" t="str">
        <f>"May 
"&amp;'Set-Up Worksheet'!$B$6</f>
        <v>May 
2017</v>
      </c>
      <c r="N10" s="251" t="str">
        <f>"Jun 
"&amp;'Set-Up Worksheet'!$B$6</f>
        <v>Jun 
2017</v>
      </c>
      <c r="O10" s="250" t="s">
        <v>275</v>
      </c>
      <c r="P10" s="483"/>
    </row>
    <row r="11" spans="1:19" ht="20.100000000000001" customHeight="1" x14ac:dyDescent="0.25">
      <c r="A11" s="235" t="s">
        <v>276</v>
      </c>
      <c r="B11" s="232"/>
      <c r="C11" s="232"/>
      <c r="D11" s="232"/>
      <c r="E11" s="232"/>
      <c r="F11" s="232"/>
      <c r="G11" s="232"/>
      <c r="H11" s="233"/>
      <c r="I11" s="232"/>
      <c r="J11" s="232"/>
      <c r="K11" s="232"/>
      <c r="L11" s="232"/>
      <c r="M11" s="232"/>
      <c r="N11" s="232"/>
      <c r="O11" s="233"/>
      <c r="P11" s="234"/>
    </row>
    <row r="12" spans="1:19" ht="54.9" customHeight="1" x14ac:dyDescent="0.25">
      <c r="A12" s="236" t="s">
        <v>283</v>
      </c>
      <c r="B12" s="257"/>
      <c r="C12" s="258"/>
      <c r="D12" s="258"/>
      <c r="E12" s="258"/>
      <c r="F12" s="258"/>
      <c r="G12" s="259"/>
      <c r="H12" s="252">
        <f>SUM(B12:G12)</f>
        <v>0</v>
      </c>
      <c r="I12" s="257"/>
      <c r="J12" s="258"/>
      <c r="K12" s="258"/>
      <c r="L12" s="258"/>
      <c r="M12" s="258"/>
      <c r="N12" s="259"/>
      <c r="O12" s="252">
        <f>SUM(I12:N12)</f>
        <v>0</v>
      </c>
      <c r="P12" s="247">
        <f>SUM(H12,O12)</f>
        <v>0</v>
      </c>
    </row>
    <row r="13" spans="1:19" ht="42" customHeight="1" x14ac:dyDescent="0.25">
      <c r="A13" s="237" t="s">
        <v>284</v>
      </c>
      <c r="B13" s="257"/>
      <c r="C13" s="258"/>
      <c r="D13" s="258"/>
      <c r="E13" s="258"/>
      <c r="F13" s="258"/>
      <c r="G13" s="259"/>
      <c r="H13" s="252">
        <f t="shared" ref="H13:H15" si="0">SUM(B13:G13)</f>
        <v>0</v>
      </c>
      <c r="I13" s="257"/>
      <c r="J13" s="258"/>
      <c r="K13" s="258"/>
      <c r="L13" s="258"/>
      <c r="M13" s="258"/>
      <c r="N13" s="259"/>
      <c r="O13" s="252">
        <f t="shared" ref="O13:O15" si="1">SUM(I13:N13)</f>
        <v>0</v>
      </c>
      <c r="P13" s="247">
        <f t="shared" ref="P13:P15" si="2">SUM(H13,O13)</f>
        <v>0</v>
      </c>
    </row>
    <row r="14" spans="1:19" ht="42" customHeight="1" x14ac:dyDescent="0.25">
      <c r="A14" s="237" t="s">
        <v>285</v>
      </c>
      <c r="B14" s="257"/>
      <c r="C14" s="258"/>
      <c r="D14" s="258"/>
      <c r="E14" s="258"/>
      <c r="F14" s="258"/>
      <c r="G14" s="259"/>
      <c r="H14" s="252">
        <f t="shared" si="0"/>
        <v>0</v>
      </c>
      <c r="I14" s="257"/>
      <c r="J14" s="258"/>
      <c r="K14" s="258"/>
      <c r="L14" s="258"/>
      <c r="M14" s="258"/>
      <c r="N14" s="259"/>
      <c r="O14" s="252">
        <f t="shared" si="1"/>
        <v>0</v>
      </c>
      <c r="P14" s="247">
        <f t="shared" si="2"/>
        <v>0</v>
      </c>
    </row>
    <row r="15" spans="1:19" ht="54.9" customHeight="1" x14ac:dyDescent="0.25">
      <c r="A15" s="239" t="s">
        <v>392</v>
      </c>
      <c r="B15" s="260"/>
      <c r="C15" s="261"/>
      <c r="D15" s="261"/>
      <c r="E15" s="261"/>
      <c r="F15" s="261"/>
      <c r="G15" s="262"/>
      <c r="H15" s="253">
        <f t="shared" si="0"/>
        <v>0</v>
      </c>
      <c r="I15" s="260"/>
      <c r="J15" s="261"/>
      <c r="K15" s="261"/>
      <c r="L15" s="261"/>
      <c r="M15" s="261"/>
      <c r="N15" s="262"/>
      <c r="O15" s="253">
        <f t="shared" si="1"/>
        <v>0</v>
      </c>
      <c r="P15" s="248">
        <f t="shared" si="2"/>
        <v>0</v>
      </c>
    </row>
    <row r="16" spans="1:19" ht="20.100000000000001" customHeight="1" x14ac:dyDescent="0.25">
      <c r="A16" s="235" t="s">
        <v>277</v>
      </c>
      <c r="B16" s="242"/>
      <c r="C16" s="242"/>
      <c r="D16" s="242"/>
      <c r="E16" s="242"/>
      <c r="F16" s="242"/>
      <c r="G16" s="242"/>
      <c r="H16" s="246"/>
      <c r="I16" s="242"/>
      <c r="J16" s="242"/>
      <c r="K16" s="242"/>
      <c r="L16" s="242"/>
      <c r="M16" s="242"/>
      <c r="N16" s="242"/>
      <c r="O16" s="246"/>
      <c r="P16" s="249"/>
    </row>
    <row r="17" spans="1:16" ht="42" customHeight="1" x14ac:dyDescent="0.25">
      <c r="A17" s="237" t="s">
        <v>286</v>
      </c>
      <c r="B17" s="257"/>
      <c r="C17" s="258"/>
      <c r="D17" s="258"/>
      <c r="E17" s="258"/>
      <c r="F17" s="258"/>
      <c r="G17" s="259"/>
      <c r="H17" s="252">
        <f t="shared" ref="H17:H19" si="3">SUM(B17:G17)</f>
        <v>0</v>
      </c>
      <c r="I17" s="257"/>
      <c r="J17" s="258"/>
      <c r="K17" s="258"/>
      <c r="L17" s="258"/>
      <c r="M17" s="258"/>
      <c r="N17" s="259"/>
      <c r="O17" s="252">
        <f t="shared" ref="O17:O19" si="4">SUM(I17:N17)</f>
        <v>0</v>
      </c>
      <c r="P17" s="247">
        <f t="shared" ref="P17:P19" si="5">SUM(H17,O17)</f>
        <v>0</v>
      </c>
    </row>
    <row r="18" spans="1:16" ht="54.9" customHeight="1" x14ac:dyDescent="0.25">
      <c r="A18" s="237" t="s">
        <v>287</v>
      </c>
      <c r="B18" s="257"/>
      <c r="C18" s="258"/>
      <c r="D18" s="258"/>
      <c r="E18" s="258"/>
      <c r="F18" s="258"/>
      <c r="G18" s="259"/>
      <c r="H18" s="252">
        <f t="shared" si="3"/>
        <v>0</v>
      </c>
      <c r="I18" s="257"/>
      <c r="J18" s="258"/>
      <c r="K18" s="258"/>
      <c r="L18" s="258"/>
      <c r="M18" s="258"/>
      <c r="N18" s="259"/>
      <c r="O18" s="252">
        <f t="shared" si="4"/>
        <v>0</v>
      </c>
      <c r="P18" s="247">
        <f t="shared" si="5"/>
        <v>0</v>
      </c>
    </row>
    <row r="19" spans="1:16" ht="54.9" customHeight="1" x14ac:dyDescent="0.25">
      <c r="A19" s="239" t="s">
        <v>393</v>
      </c>
      <c r="B19" s="260"/>
      <c r="C19" s="261"/>
      <c r="D19" s="261"/>
      <c r="E19" s="261"/>
      <c r="F19" s="261"/>
      <c r="G19" s="262"/>
      <c r="H19" s="253">
        <f t="shared" si="3"/>
        <v>0</v>
      </c>
      <c r="I19" s="260"/>
      <c r="J19" s="261"/>
      <c r="K19" s="261"/>
      <c r="L19" s="261"/>
      <c r="M19" s="261"/>
      <c r="N19" s="262"/>
      <c r="O19" s="253">
        <f t="shared" si="4"/>
        <v>0</v>
      </c>
      <c r="P19" s="248">
        <f t="shared" si="5"/>
        <v>0</v>
      </c>
    </row>
    <row r="20" spans="1:16" ht="20.100000000000001" customHeight="1" x14ac:dyDescent="0.25">
      <c r="A20" s="235" t="s">
        <v>278</v>
      </c>
      <c r="B20" s="242"/>
      <c r="C20" s="242"/>
      <c r="D20" s="242"/>
      <c r="E20" s="242"/>
      <c r="F20" s="242"/>
      <c r="G20" s="242"/>
      <c r="H20" s="246"/>
      <c r="I20" s="242"/>
      <c r="J20" s="242"/>
      <c r="K20" s="242"/>
      <c r="L20" s="242"/>
      <c r="M20" s="242"/>
      <c r="N20" s="242"/>
      <c r="O20" s="246"/>
      <c r="P20" s="249"/>
    </row>
    <row r="21" spans="1:16" ht="42" customHeight="1" x14ac:dyDescent="0.25">
      <c r="A21" s="237" t="s">
        <v>288</v>
      </c>
      <c r="B21" s="257"/>
      <c r="C21" s="258"/>
      <c r="D21" s="258"/>
      <c r="E21" s="258"/>
      <c r="F21" s="258"/>
      <c r="G21" s="259"/>
      <c r="H21" s="252">
        <f t="shared" ref="H21:H29" si="6">SUM(B21:G21)</f>
        <v>0</v>
      </c>
      <c r="I21" s="257"/>
      <c r="J21" s="258"/>
      <c r="K21" s="258"/>
      <c r="L21" s="258"/>
      <c r="M21" s="258"/>
      <c r="N21" s="259"/>
      <c r="O21" s="252">
        <f t="shared" ref="O21:O29" si="7">SUM(I21:N21)</f>
        <v>0</v>
      </c>
      <c r="P21" s="247">
        <f t="shared" ref="P21:P29" si="8">SUM(H21,O21)</f>
        <v>0</v>
      </c>
    </row>
    <row r="22" spans="1:16" ht="54.9" customHeight="1" x14ac:dyDescent="0.25">
      <c r="A22" s="237" t="s">
        <v>289</v>
      </c>
      <c r="B22" s="257"/>
      <c r="C22" s="258"/>
      <c r="D22" s="258"/>
      <c r="E22" s="258"/>
      <c r="F22" s="258"/>
      <c r="G22" s="259"/>
      <c r="H22" s="252">
        <f t="shared" si="6"/>
        <v>0</v>
      </c>
      <c r="I22" s="257"/>
      <c r="J22" s="258"/>
      <c r="K22" s="258"/>
      <c r="L22" s="258"/>
      <c r="M22" s="258"/>
      <c r="N22" s="259"/>
      <c r="O22" s="252">
        <f t="shared" si="7"/>
        <v>0</v>
      </c>
      <c r="P22" s="247">
        <f t="shared" si="8"/>
        <v>0</v>
      </c>
    </row>
    <row r="23" spans="1:16" ht="81" customHeight="1" x14ac:dyDescent="0.25">
      <c r="A23" s="237" t="s">
        <v>299</v>
      </c>
      <c r="B23" s="257"/>
      <c r="C23" s="258"/>
      <c r="D23" s="258"/>
      <c r="E23" s="258"/>
      <c r="F23" s="258"/>
      <c r="G23" s="259"/>
      <c r="H23" s="252">
        <f t="shared" si="6"/>
        <v>0</v>
      </c>
      <c r="I23" s="257"/>
      <c r="J23" s="258"/>
      <c r="K23" s="258"/>
      <c r="L23" s="258"/>
      <c r="M23" s="258"/>
      <c r="N23" s="259"/>
      <c r="O23" s="252">
        <f t="shared" si="7"/>
        <v>0</v>
      </c>
      <c r="P23" s="247">
        <f t="shared" si="8"/>
        <v>0</v>
      </c>
    </row>
    <row r="24" spans="1:16" ht="30" customHeight="1" x14ac:dyDescent="0.25">
      <c r="A24" s="238" t="s">
        <v>290</v>
      </c>
      <c r="B24" s="257"/>
      <c r="C24" s="258"/>
      <c r="D24" s="258"/>
      <c r="E24" s="258"/>
      <c r="F24" s="258"/>
      <c r="G24" s="259"/>
      <c r="H24" s="252">
        <f t="shared" si="6"/>
        <v>0</v>
      </c>
      <c r="I24" s="257"/>
      <c r="J24" s="258"/>
      <c r="K24" s="258"/>
      <c r="L24" s="258"/>
      <c r="M24" s="258"/>
      <c r="N24" s="259"/>
      <c r="O24" s="252">
        <f t="shared" si="7"/>
        <v>0</v>
      </c>
      <c r="P24" s="247">
        <f t="shared" si="8"/>
        <v>0</v>
      </c>
    </row>
    <row r="25" spans="1:16" ht="30" customHeight="1" x14ac:dyDescent="0.25">
      <c r="A25" s="238" t="s">
        <v>291</v>
      </c>
      <c r="B25" s="257"/>
      <c r="C25" s="258"/>
      <c r="D25" s="258"/>
      <c r="E25" s="258"/>
      <c r="F25" s="258"/>
      <c r="G25" s="259"/>
      <c r="H25" s="252">
        <f t="shared" si="6"/>
        <v>0</v>
      </c>
      <c r="I25" s="257"/>
      <c r="J25" s="258"/>
      <c r="K25" s="258"/>
      <c r="L25" s="258"/>
      <c r="M25" s="258"/>
      <c r="N25" s="259"/>
      <c r="O25" s="252">
        <f t="shared" si="7"/>
        <v>0</v>
      </c>
      <c r="P25" s="247">
        <f t="shared" si="8"/>
        <v>0</v>
      </c>
    </row>
    <row r="26" spans="1:16" ht="30" customHeight="1" x14ac:dyDescent="0.25">
      <c r="A26" s="238" t="s">
        <v>292</v>
      </c>
      <c r="B26" s="257"/>
      <c r="C26" s="258"/>
      <c r="D26" s="258"/>
      <c r="E26" s="258"/>
      <c r="F26" s="258"/>
      <c r="G26" s="259"/>
      <c r="H26" s="252">
        <f t="shared" si="6"/>
        <v>0</v>
      </c>
      <c r="I26" s="257"/>
      <c r="J26" s="258"/>
      <c r="K26" s="258"/>
      <c r="L26" s="258"/>
      <c r="M26" s="258"/>
      <c r="N26" s="259"/>
      <c r="O26" s="252">
        <f t="shared" si="7"/>
        <v>0</v>
      </c>
      <c r="P26" s="247">
        <f t="shared" si="8"/>
        <v>0</v>
      </c>
    </row>
    <row r="27" spans="1:16" ht="30" customHeight="1" x14ac:dyDescent="0.25">
      <c r="A27" s="238" t="s">
        <v>293</v>
      </c>
      <c r="B27" s="257"/>
      <c r="C27" s="258"/>
      <c r="D27" s="258"/>
      <c r="E27" s="258"/>
      <c r="F27" s="258"/>
      <c r="G27" s="259"/>
      <c r="H27" s="252">
        <f t="shared" si="6"/>
        <v>0</v>
      </c>
      <c r="I27" s="257"/>
      <c r="J27" s="258"/>
      <c r="K27" s="258"/>
      <c r="L27" s="258"/>
      <c r="M27" s="258"/>
      <c r="N27" s="259"/>
      <c r="O27" s="252">
        <f t="shared" si="7"/>
        <v>0</v>
      </c>
      <c r="P27" s="247">
        <f t="shared" si="8"/>
        <v>0</v>
      </c>
    </row>
    <row r="28" spans="1:16" ht="30" customHeight="1" x14ac:dyDescent="0.25">
      <c r="A28" s="238" t="s">
        <v>294</v>
      </c>
      <c r="B28" s="257"/>
      <c r="C28" s="258"/>
      <c r="D28" s="258"/>
      <c r="E28" s="258"/>
      <c r="F28" s="258"/>
      <c r="G28" s="259"/>
      <c r="H28" s="252">
        <f t="shared" si="6"/>
        <v>0</v>
      </c>
      <c r="I28" s="257"/>
      <c r="J28" s="258"/>
      <c r="K28" s="258"/>
      <c r="L28" s="258"/>
      <c r="M28" s="258"/>
      <c r="N28" s="259"/>
      <c r="O28" s="252">
        <f t="shared" si="7"/>
        <v>0</v>
      </c>
      <c r="P28" s="247">
        <f t="shared" si="8"/>
        <v>0</v>
      </c>
    </row>
    <row r="29" spans="1:16" ht="30" customHeight="1" x14ac:dyDescent="0.25">
      <c r="A29" s="241" t="s">
        <v>295</v>
      </c>
      <c r="B29" s="260"/>
      <c r="C29" s="261"/>
      <c r="D29" s="261"/>
      <c r="E29" s="261"/>
      <c r="F29" s="261"/>
      <c r="G29" s="262"/>
      <c r="H29" s="253">
        <f t="shared" si="6"/>
        <v>0</v>
      </c>
      <c r="I29" s="260"/>
      <c r="J29" s="261"/>
      <c r="K29" s="261"/>
      <c r="L29" s="261"/>
      <c r="M29" s="261"/>
      <c r="N29" s="262"/>
      <c r="O29" s="253">
        <f t="shared" si="7"/>
        <v>0</v>
      </c>
      <c r="P29" s="248">
        <f t="shared" si="8"/>
        <v>0</v>
      </c>
    </row>
    <row r="30" spans="1:16" ht="20.100000000000001" customHeight="1" x14ac:dyDescent="0.25">
      <c r="A30" s="235" t="s">
        <v>279</v>
      </c>
      <c r="B30" s="242"/>
      <c r="C30" s="242"/>
      <c r="D30" s="242"/>
      <c r="E30" s="242"/>
      <c r="F30" s="242"/>
      <c r="G30" s="242"/>
      <c r="H30" s="246"/>
      <c r="I30" s="242"/>
      <c r="J30" s="242"/>
      <c r="K30" s="242"/>
      <c r="L30" s="242"/>
      <c r="M30" s="242"/>
      <c r="N30" s="242"/>
      <c r="O30" s="246"/>
      <c r="P30" s="249"/>
    </row>
    <row r="31" spans="1:16" ht="42" customHeight="1" x14ac:dyDescent="0.25">
      <c r="A31" s="237" t="s">
        <v>280</v>
      </c>
      <c r="B31" s="257"/>
      <c r="C31" s="258"/>
      <c r="D31" s="258"/>
      <c r="E31" s="258"/>
      <c r="F31" s="258"/>
      <c r="G31" s="259"/>
      <c r="H31" s="252">
        <f t="shared" ref="H31:H33" si="9">SUM(B31:G31)</f>
        <v>0</v>
      </c>
      <c r="I31" s="257"/>
      <c r="J31" s="258"/>
      <c r="K31" s="258"/>
      <c r="L31" s="258"/>
      <c r="M31" s="258"/>
      <c r="N31" s="259"/>
      <c r="O31" s="252">
        <f t="shared" ref="O31:O33" si="10">SUM(I31:N31)</f>
        <v>0</v>
      </c>
      <c r="P31" s="247">
        <f t="shared" ref="P31:P32" si="11">SUM(H31,O31)</f>
        <v>0</v>
      </c>
    </row>
    <row r="32" spans="1:16" ht="54.9" customHeight="1" thickBot="1" x14ac:dyDescent="0.3">
      <c r="A32" s="400" t="s">
        <v>281</v>
      </c>
      <c r="B32" s="401"/>
      <c r="C32" s="402"/>
      <c r="D32" s="402"/>
      <c r="E32" s="402"/>
      <c r="F32" s="402"/>
      <c r="G32" s="403"/>
      <c r="H32" s="404">
        <f t="shared" si="9"/>
        <v>0</v>
      </c>
      <c r="I32" s="401"/>
      <c r="J32" s="402"/>
      <c r="K32" s="402"/>
      <c r="L32" s="402"/>
      <c r="M32" s="402"/>
      <c r="N32" s="403"/>
      <c r="O32" s="404">
        <f t="shared" si="10"/>
        <v>0</v>
      </c>
      <c r="P32" s="405">
        <f t="shared" si="11"/>
        <v>0</v>
      </c>
    </row>
    <row r="33" spans="1:16" ht="24.9" customHeight="1" thickTop="1" x14ac:dyDescent="0.25">
      <c r="A33" s="240" t="s">
        <v>282</v>
      </c>
      <c r="B33" s="243">
        <f>SUM(B12:B32)</f>
        <v>0</v>
      </c>
      <c r="C33" s="244">
        <f t="shared" ref="C33:G33" si="12">SUM(C12:C32)</f>
        <v>0</v>
      </c>
      <c r="D33" s="244">
        <f t="shared" si="12"/>
        <v>0</v>
      </c>
      <c r="E33" s="244">
        <f t="shared" si="12"/>
        <v>0</v>
      </c>
      <c r="F33" s="244">
        <f t="shared" si="12"/>
        <v>0</v>
      </c>
      <c r="G33" s="255">
        <f t="shared" si="12"/>
        <v>0</v>
      </c>
      <c r="H33" s="254">
        <f t="shared" si="9"/>
        <v>0</v>
      </c>
      <c r="I33" s="243">
        <f t="shared" ref="I33:N33" si="13">SUM(I12:I32)</f>
        <v>0</v>
      </c>
      <c r="J33" s="244">
        <f t="shared" si="13"/>
        <v>0</v>
      </c>
      <c r="K33" s="244">
        <f t="shared" si="13"/>
        <v>0</v>
      </c>
      <c r="L33" s="244">
        <f t="shared" si="13"/>
        <v>0</v>
      </c>
      <c r="M33" s="244">
        <f t="shared" si="13"/>
        <v>0</v>
      </c>
      <c r="N33" s="255">
        <f t="shared" si="13"/>
        <v>0</v>
      </c>
      <c r="O33" s="254">
        <f t="shared" si="10"/>
        <v>0</v>
      </c>
      <c r="P33" s="245">
        <f>SUM(H33,O33)</f>
        <v>0</v>
      </c>
    </row>
    <row r="34" spans="1:16" ht="20.100000000000001" customHeight="1" x14ac:dyDescent="0.25">
      <c r="B34" s="256" t="str">
        <f>IF($S$6="","Minimum Required Synar Hours in cell S6 is BLANK !!!",IF(AND(COUNTA(B12:G32)&gt;0,H33&lt;$S$6),"Synar Hours for this 6-month period &lt; the minimum "&amp;$S$6&amp;" hours.",IF(AND(COUNTA(B12:G32)&gt;0,H33&gt;=$S$6),"Synar Hours for this 6-month period ≥ the minimum "&amp;$S$6&amp;" hours.","")))</f>
        <v/>
      </c>
      <c r="C34" s="30"/>
      <c r="D34" s="30"/>
      <c r="E34" s="30"/>
      <c r="F34" s="30"/>
      <c r="G34" s="30"/>
      <c r="H34" s="30"/>
      <c r="I34" s="256" t="str">
        <f>IF($S$6="","Minimum Required Synar Hours in cell S6 is BLANK !!!",IF(AND(COUNTA(I12:N32)&gt;0,O33&lt;$S$6),"Synar Hours for this 6-month period &lt; the minimum "&amp;$S$6&amp;" hours.",IF(AND(COUNTA(I12:N32)&gt;0,O33&gt;=$S$6),"Synar Hours for this 6-month period ≥ the minimum "&amp;$S$6&amp;" hours.","")))</f>
        <v/>
      </c>
      <c r="J34" s="30"/>
      <c r="K34" s="30"/>
      <c r="L34" s="30"/>
      <c r="M34" s="30"/>
      <c r="N34" s="30"/>
      <c r="O34" s="30"/>
    </row>
    <row r="35" spans="1:16" ht="20.100000000000001" customHeight="1" x14ac:dyDescent="0.25">
      <c r="A35" s="1" t="s">
        <v>300</v>
      </c>
    </row>
    <row r="36" spans="1:16" ht="117" customHeight="1" x14ac:dyDescent="0.25">
      <c r="A36" s="484"/>
      <c r="B36" s="485"/>
      <c r="C36" s="485"/>
      <c r="D36" s="485"/>
      <c r="E36" s="485"/>
      <c r="F36" s="485"/>
      <c r="G36" s="485"/>
      <c r="H36" s="485"/>
      <c r="I36" s="485"/>
      <c r="J36" s="485"/>
      <c r="K36" s="485"/>
      <c r="L36" s="485"/>
      <c r="M36" s="485"/>
      <c r="N36" s="485"/>
      <c r="O36" s="485"/>
      <c r="P36" s="486"/>
    </row>
  </sheetData>
  <sheetProtection sheet="1" objects="1" scenarios="1"/>
  <mergeCells count="4">
    <mergeCell ref="S3:S5"/>
    <mergeCell ref="A7:P7"/>
    <mergeCell ref="P9:P10"/>
    <mergeCell ref="A36:P36"/>
  </mergeCells>
  <conditionalFormatting sqref="A3">
    <cfRule type="cellIs" dxfId="30" priority="17" operator="equal">
      <formula>"LME-MCO Not Entered On Set-Up Worksheet"</formula>
    </cfRule>
  </conditionalFormatting>
  <conditionalFormatting sqref="A2">
    <cfRule type="cellIs" dxfId="29" priority="14" operator="equal">
      <formula>"SFY And/Or Report Period Not Entered On Set-Up Worksheet"</formula>
    </cfRule>
  </conditionalFormatting>
  <conditionalFormatting sqref="H33">
    <cfRule type="expression" dxfId="28" priority="8">
      <formula>AND($S$6&lt;&gt;"",COUNTA($B$12:$G$32)&gt;0,H33&gt;=$S$6)</formula>
    </cfRule>
    <cfRule type="expression" dxfId="27" priority="12">
      <formula>AND($S$6&lt;&gt;"",COUNTA($B$12:$G$32)&gt;0,H33&lt;$S$6)</formula>
    </cfRule>
  </conditionalFormatting>
  <conditionalFormatting sqref="O33">
    <cfRule type="expression" dxfId="26" priority="7">
      <formula>AND($S$6&lt;&gt;"",COUNTA($I$12:$N$32)&gt;0,O33&gt;=$S$6)</formula>
    </cfRule>
    <cfRule type="expression" dxfId="25" priority="11">
      <formula>AND($S$6&lt;&gt;"",COUNTA($I$12:$N$32)&gt;0,O33&lt;$S$6)</formula>
    </cfRule>
  </conditionalFormatting>
  <conditionalFormatting sqref="A1">
    <cfRule type="cellIs" dxfId="24" priority="4" operator="equal">
      <formula>"Minimum Required Synar Hours in cell S6 is BLANK !!!  Please enter a number !!!"</formula>
    </cfRule>
  </conditionalFormatting>
  <conditionalFormatting sqref="B34 I34">
    <cfRule type="cellIs" dxfId="23" priority="1" operator="equal">
      <formula>"Minimum Required Synar Hours in cell S6 is BLANK !!!"</formula>
    </cfRule>
    <cfRule type="cellIs" dxfId="22" priority="2" operator="equal">
      <formula>"Synar Hours for this 6-month period ≥ the minimum "&amp;$S$6&amp;" hours."</formula>
    </cfRule>
    <cfRule type="cellIs" dxfId="21" priority="3" operator="equal">
      <formula>"Synar Hours for this 6-month period &lt; the minimum "&amp;$S$6&amp;" hours."</formula>
    </cfRule>
  </conditionalFormatting>
  <printOptions horizontalCentered="1"/>
  <pageMargins left="0.3" right="0.3" top="0.5" bottom="0.5" header="0.3" footer="0.3"/>
  <pageSetup scale="65" fitToHeight="2" orientation="landscape" r:id="rId1"/>
  <headerFooter>
    <oddFooter>&amp;LNC DHHS DMH/DD/SAS-CPM-QMT&amp;CPage &amp;P of &amp;N&amp;R&amp;F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4"/>
  <sheetViews>
    <sheetView showGridLines="0" workbookViewId="0">
      <pane ySplit="13" topLeftCell="A14" activePane="bottomLeft" state="frozen"/>
      <selection activeCell="D2" sqref="D2"/>
      <selection pane="bottomLeft" activeCell="A14" sqref="A14"/>
    </sheetView>
  </sheetViews>
  <sheetFormatPr defaultColWidth="9.109375" defaultRowHeight="13.2" x14ac:dyDescent="0.25"/>
  <cols>
    <col min="1" max="1" width="9.109375" style="1"/>
    <col min="2" max="2" width="12.6640625" style="1" customWidth="1"/>
    <col min="3" max="3" width="10.6640625" style="1" customWidth="1"/>
    <col min="4" max="4" width="25.6640625" style="1" customWidth="1"/>
    <col min="5" max="5" width="28.6640625" style="1" customWidth="1"/>
    <col min="6" max="6" width="15.6640625" style="1" customWidth="1"/>
    <col min="7" max="8" width="9.109375" style="1"/>
    <col min="9" max="9" width="15.6640625" style="1" customWidth="1"/>
    <col min="10" max="12" width="20.6640625" style="1" customWidth="1"/>
    <col min="13" max="16384" width="9.109375" style="1"/>
  </cols>
  <sheetData>
    <row r="1" spans="1:22" ht="30" customHeight="1" x14ac:dyDescent="0.25">
      <c r="A1" s="264" t="s">
        <v>340</v>
      </c>
      <c r="B1" s="265"/>
      <c r="C1" s="265"/>
      <c r="D1" s="265"/>
      <c r="E1" s="265"/>
      <c r="F1" s="265"/>
      <c r="G1" s="265"/>
      <c r="H1" s="265"/>
      <c r="I1" s="265"/>
      <c r="J1" s="265"/>
      <c r="K1" s="265"/>
      <c r="L1" s="265"/>
    </row>
    <row r="2" spans="1:22"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row>
    <row r="3" spans="1:22"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row>
    <row r="5" spans="1:22" ht="20.100000000000001" customHeight="1" x14ac:dyDescent="0.25">
      <c r="A5" s="64" t="s">
        <v>271</v>
      </c>
    </row>
    <row r="7" spans="1:22" ht="20.100000000000001" customHeight="1" x14ac:dyDescent="0.25">
      <c r="A7" s="64" t="s">
        <v>301</v>
      </c>
    </row>
    <row r="9" spans="1:22" ht="30" customHeight="1" x14ac:dyDescent="0.25">
      <c r="A9" s="471" t="s">
        <v>394</v>
      </c>
      <c r="B9" s="471"/>
      <c r="C9" s="471"/>
      <c r="D9" s="471"/>
      <c r="E9" s="471"/>
      <c r="F9" s="471"/>
      <c r="G9" s="471"/>
      <c r="H9" s="471"/>
      <c r="I9" s="471"/>
      <c r="J9" s="471"/>
      <c r="K9" s="471"/>
      <c r="L9" s="471"/>
      <c r="M9" s="203"/>
      <c r="N9" s="203"/>
      <c r="O9" s="203"/>
      <c r="P9" s="203"/>
      <c r="Q9" s="203"/>
      <c r="R9" s="203"/>
      <c r="S9" s="203"/>
      <c r="T9" s="203"/>
      <c r="U9" s="203"/>
      <c r="V9" s="203"/>
    </row>
    <row r="11" spans="1:22" x14ac:dyDescent="0.25">
      <c r="A11" s="89" t="s">
        <v>311</v>
      </c>
    </row>
    <row r="12" spans="1:22" x14ac:dyDescent="0.25">
      <c r="A12" s="209">
        <f>SUBTOTAL(3,A14:A313)</f>
        <v>0</v>
      </c>
      <c r="B12" s="209">
        <f t="shared" ref="B12:L12" si="0">SUBTOTAL(3,B14:B313)</f>
        <v>0</v>
      </c>
      <c r="C12" s="209">
        <f t="shared" si="0"/>
        <v>0</v>
      </c>
      <c r="D12" s="209">
        <f t="shared" si="0"/>
        <v>0</v>
      </c>
      <c r="E12" s="209">
        <f t="shared" si="0"/>
        <v>0</v>
      </c>
      <c r="F12" s="209">
        <f t="shared" si="0"/>
        <v>0</v>
      </c>
      <c r="G12" s="209">
        <f t="shared" si="0"/>
        <v>0</v>
      </c>
      <c r="H12" s="209">
        <f t="shared" si="0"/>
        <v>0</v>
      </c>
      <c r="I12" s="209">
        <f t="shared" si="0"/>
        <v>0</v>
      </c>
      <c r="J12" s="209">
        <f t="shared" si="0"/>
        <v>0</v>
      </c>
      <c r="K12" s="209">
        <f t="shared" ref="K12" si="1">SUBTOTAL(3,K14:K313)</f>
        <v>0</v>
      </c>
      <c r="L12" s="209">
        <f t="shared" si="0"/>
        <v>0</v>
      </c>
    </row>
    <row r="13" spans="1:22" ht="30" customHeight="1" x14ac:dyDescent="0.25">
      <c r="A13" s="71" t="s">
        <v>265</v>
      </c>
      <c r="B13" s="205" t="s">
        <v>260</v>
      </c>
      <c r="C13" s="71" t="s">
        <v>302</v>
      </c>
      <c r="D13" s="205" t="s">
        <v>303</v>
      </c>
      <c r="E13" s="205" t="s">
        <v>304</v>
      </c>
      <c r="F13" s="205" t="s">
        <v>305</v>
      </c>
      <c r="G13" s="205" t="s">
        <v>306</v>
      </c>
      <c r="H13" s="205" t="s">
        <v>307</v>
      </c>
      <c r="I13" s="71" t="s">
        <v>308</v>
      </c>
      <c r="J13" s="71" t="s">
        <v>309</v>
      </c>
      <c r="K13" s="71" t="s">
        <v>310</v>
      </c>
      <c r="L13" s="71" t="s">
        <v>337</v>
      </c>
    </row>
    <row r="14" spans="1:22" ht="20.100000000000001" customHeight="1" x14ac:dyDescent="0.25">
      <c r="A14" s="302"/>
      <c r="B14" s="303"/>
      <c r="C14" s="324"/>
      <c r="D14" s="302"/>
      <c r="E14" s="302"/>
      <c r="F14" s="302"/>
      <c r="G14" s="303"/>
      <c r="H14" s="303"/>
      <c r="I14" s="303"/>
      <c r="J14" s="302"/>
      <c r="K14" s="302"/>
      <c r="L14" s="302"/>
    </row>
    <row r="15" spans="1:22" ht="20.100000000000001" customHeight="1" x14ac:dyDescent="0.25">
      <c r="A15" s="305"/>
      <c r="B15" s="306"/>
      <c r="C15" s="325"/>
      <c r="D15" s="305"/>
      <c r="E15" s="305"/>
      <c r="F15" s="305"/>
      <c r="G15" s="306"/>
      <c r="H15" s="306"/>
      <c r="I15" s="306"/>
      <c r="J15" s="305"/>
      <c r="K15" s="305"/>
      <c r="L15" s="305"/>
    </row>
    <row r="16" spans="1:22" ht="20.100000000000001" customHeight="1" x14ac:dyDescent="0.25">
      <c r="A16" s="305"/>
      <c r="B16" s="306"/>
      <c r="C16" s="325"/>
      <c r="D16" s="305"/>
      <c r="E16" s="305"/>
      <c r="F16" s="305"/>
      <c r="G16" s="306"/>
      <c r="H16" s="306"/>
      <c r="I16" s="306"/>
      <c r="J16" s="305"/>
      <c r="K16" s="305"/>
      <c r="L16" s="305"/>
    </row>
    <row r="17" spans="1:12" ht="20.100000000000001" customHeight="1" x14ac:dyDescent="0.25">
      <c r="A17" s="305"/>
      <c r="B17" s="306"/>
      <c r="C17" s="325"/>
      <c r="D17" s="305"/>
      <c r="E17" s="305"/>
      <c r="F17" s="305"/>
      <c r="G17" s="306"/>
      <c r="H17" s="306"/>
      <c r="I17" s="306"/>
      <c r="J17" s="305"/>
      <c r="K17" s="305"/>
      <c r="L17" s="305"/>
    </row>
    <row r="18" spans="1:12" ht="20.100000000000001" customHeight="1" x14ac:dyDescent="0.25">
      <c r="A18" s="305"/>
      <c r="B18" s="306"/>
      <c r="C18" s="325"/>
      <c r="D18" s="305"/>
      <c r="E18" s="305"/>
      <c r="F18" s="305"/>
      <c r="G18" s="306"/>
      <c r="H18" s="306"/>
      <c r="I18" s="306"/>
      <c r="J18" s="305"/>
      <c r="K18" s="305"/>
      <c r="L18" s="305"/>
    </row>
    <row r="19" spans="1:12" ht="20.100000000000001" customHeight="1" x14ac:dyDescent="0.25">
      <c r="A19" s="305"/>
      <c r="B19" s="306"/>
      <c r="C19" s="325"/>
      <c r="D19" s="305"/>
      <c r="E19" s="305"/>
      <c r="F19" s="305"/>
      <c r="G19" s="306"/>
      <c r="H19" s="306"/>
      <c r="I19" s="306"/>
      <c r="J19" s="305"/>
      <c r="K19" s="305"/>
      <c r="L19" s="305"/>
    </row>
    <row r="20" spans="1:12" ht="20.100000000000001" customHeight="1" x14ac:dyDescent="0.25">
      <c r="A20" s="305"/>
      <c r="B20" s="306"/>
      <c r="C20" s="325"/>
      <c r="D20" s="305"/>
      <c r="E20" s="305"/>
      <c r="F20" s="305"/>
      <c r="G20" s="306"/>
      <c r="H20" s="306"/>
      <c r="I20" s="306"/>
      <c r="J20" s="305"/>
      <c r="K20" s="305"/>
      <c r="L20" s="305"/>
    </row>
    <row r="21" spans="1:12" ht="20.100000000000001" customHeight="1" x14ac:dyDescent="0.25">
      <c r="A21" s="305"/>
      <c r="B21" s="306"/>
      <c r="C21" s="325"/>
      <c r="D21" s="305"/>
      <c r="E21" s="305"/>
      <c r="F21" s="305"/>
      <c r="G21" s="306"/>
      <c r="H21" s="306"/>
      <c r="I21" s="306"/>
      <c r="J21" s="305"/>
      <c r="K21" s="305"/>
      <c r="L21" s="305"/>
    </row>
    <row r="22" spans="1:12" ht="20.100000000000001" customHeight="1" x14ac:dyDescent="0.25">
      <c r="A22" s="305"/>
      <c r="B22" s="306"/>
      <c r="C22" s="325"/>
      <c r="D22" s="305"/>
      <c r="E22" s="305"/>
      <c r="F22" s="305"/>
      <c r="G22" s="306"/>
      <c r="H22" s="306"/>
      <c r="I22" s="306"/>
      <c r="J22" s="305"/>
      <c r="K22" s="305"/>
      <c r="L22" s="305"/>
    </row>
    <row r="23" spans="1:12" ht="20.100000000000001" customHeight="1" x14ac:dyDescent="0.25">
      <c r="A23" s="305"/>
      <c r="B23" s="306"/>
      <c r="C23" s="325"/>
      <c r="D23" s="305"/>
      <c r="E23" s="305"/>
      <c r="F23" s="305"/>
      <c r="G23" s="306"/>
      <c r="H23" s="306"/>
      <c r="I23" s="306"/>
      <c r="J23" s="305"/>
      <c r="K23" s="305"/>
      <c r="L23" s="305"/>
    </row>
    <row r="24" spans="1:12" ht="20.100000000000001" customHeight="1" x14ac:dyDescent="0.25">
      <c r="A24" s="305"/>
      <c r="B24" s="306"/>
      <c r="C24" s="325"/>
      <c r="D24" s="305"/>
      <c r="E24" s="305"/>
      <c r="F24" s="305"/>
      <c r="G24" s="306"/>
      <c r="H24" s="306"/>
      <c r="I24" s="306"/>
      <c r="J24" s="305"/>
      <c r="K24" s="305"/>
      <c r="L24" s="305"/>
    </row>
    <row r="25" spans="1:12" ht="20.100000000000001" customHeight="1" x14ac:dyDescent="0.25">
      <c r="A25" s="305"/>
      <c r="B25" s="306"/>
      <c r="C25" s="325"/>
      <c r="D25" s="305"/>
      <c r="E25" s="305"/>
      <c r="F25" s="305"/>
      <c r="G25" s="306"/>
      <c r="H25" s="306"/>
      <c r="I25" s="306"/>
      <c r="J25" s="305"/>
      <c r="K25" s="305"/>
      <c r="L25" s="305"/>
    </row>
    <row r="26" spans="1:12" ht="20.100000000000001" customHeight="1" x14ac:dyDescent="0.25">
      <c r="A26" s="305"/>
      <c r="B26" s="306"/>
      <c r="C26" s="325"/>
      <c r="D26" s="305"/>
      <c r="E26" s="305"/>
      <c r="F26" s="305"/>
      <c r="G26" s="306"/>
      <c r="H26" s="306"/>
      <c r="I26" s="306"/>
      <c r="J26" s="305"/>
      <c r="K26" s="305"/>
      <c r="L26" s="305"/>
    </row>
    <row r="27" spans="1:12" ht="20.100000000000001" customHeight="1" x14ac:dyDescent="0.25">
      <c r="A27" s="305"/>
      <c r="B27" s="306"/>
      <c r="C27" s="325"/>
      <c r="D27" s="305"/>
      <c r="E27" s="305"/>
      <c r="F27" s="305"/>
      <c r="G27" s="306"/>
      <c r="H27" s="306"/>
      <c r="I27" s="306"/>
      <c r="J27" s="305"/>
      <c r="K27" s="305"/>
      <c r="L27" s="305"/>
    </row>
    <row r="28" spans="1:12" ht="20.100000000000001" customHeight="1" x14ac:dyDescent="0.25">
      <c r="A28" s="305"/>
      <c r="B28" s="306"/>
      <c r="C28" s="325"/>
      <c r="D28" s="305"/>
      <c r="E28" s="305"/>
      <c r="F28" s="305"/>
      <c r="G28" s="306"/>
      <c r="H28" s="306"/>
      <c r="I28" s="306"/>
      <c r="J28" s="305"/>
      <c r="K28" s="305"/>
      <c r="L28" s="305"/>
    </row>
    <row r="29" spans="1:12" ht="20.100000000000001" customHeight="1" x14ac:dyDescent="0.25">
      <c r="A29" s="305"/>
      <c r="B29" s="306"/>
      <c r="C29" s="325"/>
      <c r="D29" s="305"/>
      <c r="E29" s="305"/>
      <c r="F29" s="305"/>
      <c r="G29" s="306"/>
      <c r="H29" s="306"/>
      <c r="I29" s="306"/>
      <c r="J29" s="305"/>
      <c r="K29" s="305"/>
      <c r="L29" s="305"/>
    </row>
    <row r="30" spans="1:12" ht="20.100000000000001" customHeight="1" x14ac:dyDescent="0.25">
      <c r="A30" s="305"/>
      <c r="B30" s="306"/>
      <c r="C30" s="325"/>
      <c r="D30" s="305"/>
      <c r="E30" s="305"/>
      <c r="F30" s="305"/>
      <c r="G30" s="306"/>
      <c r="H30" s="306"/>
      <c r="I30" s="306"/>
      <c r="J30" s="305"/>
      <c r="K30" s="305"/>
      <c r="L30" s="305"/>
    </row>
    <row r="31" spans="1:12" ht="20.100000000000001" customHeight="1" x14ac:dyDescent="0.25">
      <c r="A31" s="305"/>
      <c r="B31" s="306"/>
      <c r="C31" s="325"/>
      <c r="D31" s="305"/>
      <c r="E31" s="305"/>
      <c r="F31" s="305"/>
      <c r="G31" s="306"/>
      <c r="H31" s="306"/>
      <c r="I31" s="306"/>
      <c r="J31" s="305"/>
      <c r="K31" s="305"/>
      <c r="L31" s="305"/>
    </row>
    <row r="32" spans="1:12" ht="20.100000000000001" customHeight="1" x14ac:dyDescent="0.25">
      <c r="A32" s="305"/>
      <c r="B32" s="306"/>
      <c r="C32" s="325"/>
      <c r="D32" s="305"/>
      <c r="E32" s="305"/>
      <c r="F32" s="305"/>
      <c r="G32" s="306"/>
      <c r="H32" s="306"/>
      <c r="I32" s="306"/>
      <c r="J32" s="305"/>
      <c r="K32" s="305"/>
      <c r="L32" s="305"/>
    </row>
    <row r="33" spans="1:12" ht="20.100000000000001" customHeight="1" x14ac:dyDescent="0.25">
      <c r="A33" s="305"/>
      <c r="B33" s="306"/>
      <c r="C33" s="325"/>
      <c r="D33" s="305"/>
      <c r="E33" s="305"/>
      <c r="F33" s="305"/>
      <c r="G33" s="306"/>
      <c r="H33" s="306"/>
      <c r="I33" s="306"/>
      <c r="J33" s="305"/>
      <c r="K33" s="305"/>
      <c r="L33" s="305"/>
    </row>
    <row r="34" spans="1:12" ht="20.100000000000001" customHeight="1" x14ac:dyDescent="0.25">
      <c r="A34" s="305"/>
      <c r="B34" s="306"/>
      <c r="C34" s="325"/>
      <c r="D34" s="305"/>
      <c r="E34" s="305"/>
      <c r="F34" s="305"/>
      <c r="G34" s="306"/>
      <c r="H34" s="306"/>
      <c r="I34" s="306"/>
      <c r="J34" s="305"/>
      <c r="K34" s="305"/>
      <c r="L34" s="305"/>
    </row>
    <row r="35" spans="1:12" ht="20.100000000000001" customHeight="1" x14ac:dyDescent="0.25">
      <c r="A35" s="305"/>
      <c r="B35" s="306"/>
      <c r="C35" s="325"/>
      <c r="D35" s="305"/>
      <c r="E35" s="305"/>
      <c r="F35" s="305"/>
      <c r="G35" s="306"/>
      <c r="H35" s="306"/>
      <c r="I35" s="306"/>
      <c r="J35" s="305"/>
      <c r="K35" s="305"/>
      <c r="L35" s="305"/>
    </row>
    <row r="36" spans="1:12" ht="20.100000000000001" customHeight="1" x14ac:dyDescent="0.25">
      <c r="A36" s="305"/>
      <c r="B36" s="306"/>
      <c r="C36" s="325"/>
      <c r="D36" s="305"/>
      <c r="E36" s="305"/>
      <c r="F36" s="305"/>
      <c r="G36" s="306"/>
      <c r="H36" s="306"/>
      <c r="I36" s="306"/>
      <c r="J36" s="305"/>
      <c r="K36" s="305"/>
      <c r="L36" s="305"/>
    </row>
    <row r="37" spans="1:12" ht="20.100000000000001" customHeight="1" x14ac:dyDescent="0.25">
      <c r="A37" s="305"/>
      <c r="B37" s="306"/>
      <c r="C37" s="325"/>
      <c r="D37" s="305"/>
      <c r="E37" s="305"/>
      <c r="F37" s="305"/>
      <c r="G37" s="306"/>
      <c r="H37" s="306"/>
      <c r="I37" s="306"/>
      <c r="J37" s="305"/>
      <c r="K37" s="305"/>
      <c r="L37" s="305"/>
    </row>
    <row r="38" spans="1:12" ht="20.100000000000001" customHeight="1" x14ac:dyDescent="0.25">
      <c r="A38" s="305"/>
      <c r="B38" s="306"/>
      <c r="C38" s="325"/>
      <c r="D38" s="305"/>
      <c r="E38" s="305"/>
      <c r="F38" s="305"/>
      <c r="G38" s="306"/>
      <c r="H38" s="306"/>
      <c r="I38" s="306"/>
      <c r="J38" s="305"/>
      <c r="K38" s="305"/>
      <c r="L38" s="305"/>
    </row>
    <row r="39" spans="1:12" ht="20.100000000000001" customHeight="1" x14ac:dyDescent="0.25">
      <c r="A39" s="305"/>
      <c r="B39" s="306"/>
      <c r="C39" s="325"/>
      <c r="D39" s="305"/>
      <c r="E39" s="305"/>
      <c r="F39" s="305"/>
      <c r="G39" s="306"/>
      <c r="H39" s="306"/>
      <c r="I39" s="306"/>
      <c r="J39" s="305"/>
      <c r="K39" s="305"/>
      <c r="L39" s="305"/>
    </row>
    <row r="40" spans="1:12" ht="20.100000000000001" customHeight="1" x14ac:dyDescent="0.25">
      <c r="A40" s="305"/>
      <c r="B40" s="306"/>
      <c r="C40" s="325"/>
      <c r="D40" s="305"/>
      <c r="E40" s="305"/>
      <c r="F40" s="305"/>
      <c r="G40" s="306"/>
      <c r="H40" s="306"/>
      <c r="I40" s="306"/>
      <c r="J40" s="305"/>
      <c r="K40" s="305"/>
      <c r="L40" s="305"/>
    </row>
    <row r="41" spans="1:12" ht="20.100000000000001" customHeight="1" x14ac:dyDescent="0.25">
      <c r="A41" s="305"/>
      <c r="B41" s="306"/>
      <c r="C41" s="325"/>
      <c r="D41" s="305"/>
      <c r="E41" s="305"/>
      <c r="F41" s="305"/>
      <c r="G41" s="306"/>
      <c r="H41" s="306"/>
      <c r="I41" s="306"/>
      <c r="J41" s="305"/>
      <c r="K41" s="305"/>
      <c r="L41" s="305"/>
    </row>
    <row r="42" spans="1:12" ht="20.100000000000001" customHeight="1" x14ac:dyDescent="0.25">
      <c r="A42" s="305"/>
      <c r="B42" s="306"/>
      <c r="C42" s="325"/>
      <c r="D42" s="305"/>
      <c r="E42" s="305"/>
      <c r="F42" s="305"/>
      <c r="G42" s="306"/>
      <c r="H42" s="306"/>
      <c r="I42" s="306"/>
      <c r="J42" s="305"/>
      <c r="K42" s="305"/>
      <c r="L42" s="305"/>
    </row>
    <row r="43" spans="1:12" ht="20.100000000000001" customHeight="1" x14ac:dyDescent="0.25">
      <c r="A43" s="305"/>
      <c r="B43" s="306"/>
      <c r="C43" s="325"/>
      <c r="D43" s="305"/>
      <c r="E43" s="305"/>
      <c r="F43" s="305"/>
      <c r="G43" s="306"/>
      <c r="H43" s="306"/>
      <c r="I43" s="306"/>
      <c r="J43" s="305"/>
      <c r="K43" s="305"/>
      <c r="L43" s="305"/>
    </row>
    <row r="44" spans="1:12" ht="20.100000000000001" customHeight="1" x14ac:dyDescent="0.25">
      <c r="A44" s="305"/>
      <c r="B44" s="306"/>
      <c r="C44" s="325"/>
      <c r="D44" s="305"/>
      <c r="E44" s="305"/>
      <c r="F44" s="305"/>
      <c r="G44" s="306"/>
      <c r="H44" s="306"/>
      <c r="I44" s="306"/>
      <c r="J44" s="305"/>
      <c r="K44" s="305"/>
      <c r="L44" s="305"/>
    </row>
    <row r="45" spans="1:12" ht="20.100000000000001" customHeight="1" x14ac:dyDescent="0.25">
      <c r="A45" s="305"/>
      <c r="B45" s="306"/>
      <c r="C45" s="325"/>
      <c r="D45" s="305"/>
      <c r="E45" s="305"/>
      <c r="F45" s="305"/>
      <c r="G45" s="306"/>
      <c r="H45" s="306"/>
      <c r="I45" s="306"/>
      <c r="J45" s="305"/>
      <c r="K45" s="305"/>
      <c r="L45" s="305"/>
    </row>
    <row r="46" spans="1:12" ht="20.100000000000001" customHeight="1" x14ac:dyDescent="0.25">
      <c r="A46" s="305"/>
      <c r="B46" s="306"/>
      <c r="C46" s="325"/>
      <c r="D46" s="305"/>
      <c r="E46" s="305"/>
      <c r="F46" s="305"/>
      <c r="G46" s="306"/>
      <c r="H46" s="306"/>
      <c r="I46" s="306"/>
      <c r="J46" s="305"/>
      <c r="K46" s="305"/>
      <c r="L46" s="305"/>
    </row>
    <row r="47" spans="1:12" ht="20.100000000000001" customHeight="1" x14ac:dyDescent="0.25">
      <c r="A47" s="305"/>
      <c r="B47" s="306"/>
      <c r="C47" s="325"/>
      <c r="D47" s="305"/>
      <c r="E47" s="305"/>
      <c r="F47" s="305"/>
      <c r="G47" s="306"/>
      <c r="H47" s="306"/>
      <c r="I47" s="306"/>
      <c r="J47" s="305"/>
      <c r="K47" s="305"/>
      <c r="L47" s="305"/>
    </row>
    <row r="48" spans="1:12" ht="20.100000000000001" customHeight="1" x14ac:dyDescent="0.25">
      <c r="A48" s="305"/>
      <c r="B48" s="306"/>
      <c r="C48" s="325"/>
      <c r="D48" s="305"/>
      <c r="E48" s="305"/>
      <c r="F48" s="305"/>
      <c r="G48" s="306"/>
      <c r="H48" s="306"/>
      <c r="I48" s="306"/>
      <c r="J48" s="305"/>
      <c r="K48" s="305"/>
      <c r="L48" s="305"/>
    </row>
    <row r="49" spans="1:12" ht="20.100000000000001" customHeight="1" x14ac:dyDescent="0.25">
      <c r="A49" s="305"/>
      <c r="B49" s="306"/>
      <c r="C49" s="325"/>
      <c r="D49" s="305"/>
      <c r="E49" s="305"/>
      <c r="F49" s="305"/>
      <c r="G49" s="306"/>
      <c r="H49" s="306"/>
      <c r="I49" s="306"/>
      <c r="J49" s="305"/>
      <c r="K49" s="305"/>
      <c r="L49" s="305"/>
    </row>
    <row r="50" spans="1:12" ht="20.100000000000001" customHeight="1" x14ac:dyDescent="0.25">
      <c r="A50" s="305"/>
      <c r="B50" s="306"/>
      <c r="C50" s="325"/>
      <c r="D50" s="305"/>
      <c r="E50" s="305"/>
      <c r="F50" s="305"/>
      <c r="G50" s="306"/>
      <c r="H50" s="306"/>
      <c r="I50" s="306"/>
      <c r="J50" s="305"/>
      <c r="K50" s="305"/>
      <c r="L50" s="305"/>
    </row>
    <row r="51" spans="1:12" ht="20.100000000000001" customHeight="1" x14ac:dyDescent="0.25">
      <c r="A51" s="305"/>
      <c r="B51" s="306"/>
      <c r="C51" s="325"/>
      <c r="D51" s="305"/>
      <c r="E51" s="305"/>
      <c r="F51" s="305"/>
      <c r="G51" s="306"/>
      <c r="H51" s="306"/>
      <c r="I51" s="306"/>
      <c r="J51" s="305"/>
      <c r="K51" s="305"/>
      <c r="L51" s="305"/>
    </row>
    <row r="52" spans="1:12" ht="20.100000000000001" customHeight="1" x14ac:dyDescent="0.25">
      <c r="A52" s="305"/>
      <c r="B52" s="306"/>
      <c r="C52" s="325"/>
      <c r="D52" s="305"/>
      <c r="E52" s="305"/>
      <c r="F52" s="305"/>
      <c r="G52" s="306"/>
      <c r="H52" s="306"/>
      <c r="I52" s="306"/>
      <c r="J52" s="305"/>
      <c r="K52" s="305"/>
      <c r="L52" s="305"/>
    </row>
    <row r="53" spans="1:12" ht="20.100000000000001" customHeight="1" x14ac:dyDescent="0.25">
      <c r="A53" s="305"/>
      <c r="B53" s="306"/>
      <c r="C53" s="325"/>
      <c r="D53" s="305"/>
      <c r="E53" s="305"/>
      <c r="F53" s="305"/>
      <c r="G53" s="306"/>
      <c r="H53" s="306"/>
      <c r="I53" s="306"/>
      <c r="J53" s="305"/>
      <c r="K53" s="305"/>
      <c r="L53" s="305"/>
    </row>
    <row r="54" spans="1:12" ht="20.100000000000001" customHeight="1" x14ac:dyDescent="0.25">
      <c r="A54" s="305"/>
      <c r="B54" s="306"/>
      <c r="C54" s="325"/>
      <c r="D54" s="305"/>
      <c r="E54" s="305"/>
      <c r="F54" s="305"/>
      <c r="G54" s="306"/>
      <c r="H54" s="306"/>
      <c r="I54" s="306"/>
      <c r="J54" s="305"/>
      <c r="K54" s="305"/>
      <c r="L54" s="305"/>
    </row>
    <row r="55" spans="1:12" ht="20.100000000000001" customHeight="1" x14ac:dyDescent="0.25">
      <c r="A55" s="305"/>
      <c r="B55" s="306"/>
      <c r="C55" s="325"/>
      <c r="D55" s="305"/>
      <c r="E55" s="305"/>
      <c r="F55" s="305"/>
      <c r="G55" s="306"/>
      <c r="H55" s="306"/>
      <c r="I55" s="306"/>
      <c r="J55" s="305"/>
      <c r="K55" s="305"/>
      <c r="L55" s="305"/>
    </row>
    <row r="56" spans="1:12" ht="20.100000000000001" customHeight="1" x14ac:dyDescent="0.25">
      <c r="A56" s="305"/>
      <c r="B56" s="306"/>
      <c r="C56" s="325"/>
      <c r="D56" s="305"/>
      <c r="E56" s="305"/>
      <c r="F56" s="305"/>
      <c r="G56" s="306"/>
      <c r="H56" s="306"/>
      <c r="I56" s="306"/>
      <c r="J56" s="305"/>
      <c r="K56" s="305"/>
      <c r="L56" s="305"/>
    </row>
    <row r="57" spans="1:12" ht="20.100000000000001" customHeight="1" x14ac:dyDescent="0.25">
      <c r="A57" s="305"/>
      <c r="B57" s="306"/>
      <c r="C57" s="325"/>
      <c r="D57" s="305"/>
      <c r="E57" s="305"/>
      <c r="F57" s="305"/>
      <c r="G57" s="306"/>
      <c r="H57" s="306"/>
      <c r="I57" s="306"/>
      <c r="J57" s="305"/>
      <c r="K57" s="305"/>
      <c r="L57" s="305"/>
    </row>
    <row r="58" spans="1:12" ht="20.100000000000001" customHeight="1" x14ac:dyDescent="0.25">
      <c r="A58" s="305"/>
      <c r="B58" s="306"/>
      <c r="C58" s="325"/>
      <c r="D58" s="305"/>
      <c r="E58" s="305"/>
      <c r="F58" s="305"/>
      <c r="G58" s="306"/>
      <c r="H58" s="306"/>
      <c r="I58" s="306"/>
      <c r="J58" s="305"/>
      <c r="K58" s="305"/>
      <c r="L58" s="305"/>
    </row>
    <row r="59" spans="1:12" ht="20.100000000000001" customHeight="1" x14ac:dyDescent="0.25">
      <c r="A59" s="305"/>
      <c r="B59" s="306"/>
      <c r="C59" s="325"/>
      <c r="D59" s="305"/>
      <c r="E59" s="305"/>
      <c r="F59" s="305"/>
      <c r="G59" s="306"/>
      <c r="H59" s="306"/>
      <c r="I59" s="306"/>
      <c r="J59" s="305"/>
      <c r="K59" s="305"/>
      <c r="L59" s="305"/>
    </row>
    <row r="60" spans="1:12" ht="20.100000000000001" customHeight="1" x14ac:dyDescent="0.25">
      <c r="A60" s="305"/>
      <c r="B60" s="306"/>
      <c r="C60" s="325"/>
      <c r="D60" s="305"/>
      <c r="E60" s="305"/>
      <c r="F60" s="305"/>
      <c r="G60" s="306"/>
      <c r="H60" s="306"/>
      <c r="I60" s="306"/>
      <c r="J60" s="305"/>
      <c r="K60" s="305"/>
      <c r="L60" s="305"/>
    </row>
    <row r="61" spans="1:12" ht="20.100000000000001" customHeight="1" x14ac:dyDescent="0.25">
      <c r="A61" s="305"/>
      <c r="B61" s="306"/>
      <c r="C61" s="325"/>
      <c r="D61" s="305"/>
      <c r="E61" s="305"/>
      <c r="F61" s="305"/>
      <c r="G61" s="306"/>
      <c r="H61" s="306"/>
      <c r="I61" s="306"/>
      <c r="J61" s="305"/>
      <c r="K61" s="305"/>
      <c r="L61" s="305"/>
    </row>
    <row r="62" spans="1:12" ht="20.100000000000001" customHeight="1" x14ac:dyDescent="0.25">
      <c r="A62" s="305"/>
      <c r="B62" s="306"/>
      <c r="C62" s="325"/>
      <c r="D62" s="305"/>
      <c r="E62" s="305"/>
      <c r="F62" s="305"/>
      <c r="G62" s="306"/>
      <c r="H62" s="306"/>
      <c r="I62" s="306"/>
      <c r="J62" s="305"/>
      <c r="K62" s="305"/>
      <c r="L62" s="305"/>
    </row>
    <row r="63" spans="1:12" ht="20.100000000000001" customHeight="1" x14ac:dyDescent="0.25">
      <c r="A63" s="305"/>
      <c r="B63" s="306"/>
      <c r="C63" s="325"/>
      <c r="D63" s="305"/>
      <c r="E63" s="305"/>
      <c r="F63" s="305"/>
      <c r="G63" s="306"/>
      <c r="H63" s="306"/>
      <c r="I63" s="306"/>
      <c r="J63" s="305"/>
      <c r="K63" s="305"/>
      <c r="L63" s="305"/>
    </row>
    <row r="64" spans="1:12" ht="20.100000000000001" customHeight="1" x14ac:dyDescent="0.25">
      <c r="A64" s="305"/>
      <c r="B64" s="306"/>
      <c r="C64" s="325"/>
      <c r="D64" s="305"/>
      <c r="E64" s="305"/>
      <c r="F64" s="305"/>
      <c r="G64" s="306"/>
      <c r="H64" s="306"/>
      <c r="I64" s="306"/>
      <c r="J64" s="305"/>
      <c r="K64" s="305"/>
      <c r="L64" s="305"/>
    </row>
    <row r="65" spans="1:12" ht="20.100000000000001" customHeight="1" x14ac:dyDescent="0.25">
      <c r="A65" s="305"/>
      <c r="B65" s="306"/>
      <c r="C65" s="325"/>
      <c r="D65" s="305"/>
      <c r="E65" s="305"/>
      <c r="F65" s="305"/>
      <c r="G65" s="306"/>
      <c r="H65" s="306"/>
      <c r="I65" s="306"/>
      <c r="J65" s="305"/>
      <c r="K65" s="305"/>
      <c r="L65" s="305"/>
    </row>
    <row r="66" spans="1:12" ht="20.100000000000001" customHeight="1" x14ac:dyDescent="0.25">
      <c r="A66" s="305"/>
      <c r="B66" s="306"/>
      <c r="C66" s="325"/>
      <c r="D66" s="305"/>
      <c r="E66" s="305"/>
      <c r="F66" s="305"/>
      <c r="G66" s="306"/>
      <c r="H66" s="306"/>
      <c r="I66" s="306"/>
      <c r="J66" s="305"/>
      <c r="K66" s="305"/>
      <c r="L66" s="305"/>
    </row>
    <row r="67" spans="1:12" ht="20.100000000000001" customHeight="1" x14ac:dyDescent="0.25">
      <c r="A67" s="305"/>
      <c r="B67" s="306"/>
      <c r="C67" s="325"/>
      <c r="D67" s="305"/>
      <c r="E67" s="305"/>
      <c r="F67" s="305"/>
      <c r="G67" s="306"/>
      <c r="H67" s="306"/>
      <c r="I67" s="306"/>
      <c r="J67" s="305"/>
      <c r="K67" s="305"/>
      <c r="L67" s="305"/>
    </row>
    <row r="68" spans="1:12" ht="20.100000000000001" customHeight="1" x14ac:dyDescent="0.25">
      <c r="A68" s="305"/>
      <c r="B68" s="306"/>
      <c r="C68" s="325"/>
      <c r="D68" s="305"/>
      <c r="E68" s="305"/>
      <c r="F68" s="305"/>
      <c r="G68" s="306"/>
      <c r="H68" s="306"/>
      <c r="I68" s="306"/>
      <c r="J68" s="305"/>
      <c r="K68" s="305"/>
      <c r="L68" s="305"/>
    </row>
    <row r="69" spans="1:12" ht="20.100000000000001" customHeight="1" x14ac:dyDescent="0.25">
      <c r="A69" s="305"/>
      <c r="B69" s="306"/>
      <c r="C69" s="325"/>
      <c r="D69" s="305"/>
      <c r="E69" s="305"/>
      <c r="F69" s="305"/>
      <c r="G69" s="306"/>
      <c r="H69" s="306"/>
      <c r="I69" s="306"/>
      <c r="J69" s="305"/>
      <c r="K69" s="305"/>
      <c r="L69" s="305"/>
    </row>
    <row r="70" spans="1:12" ht="20.100000000000001" customHeight="1" x14ac:dyDescent="0.25">
      <c r="A70" s="305"/>
      <c r="B70" s="306"/>
      <c r="C70" s="325"/>
      <c r="D70" s="305"/>
      <c r="E70" s="305"/>
      <c r="F70" s="305"/>
      <c r="G70" s="306"/>
      <c r="H70" s="306"/>
      <c r="I70" s="306"/>
      <c r="J70" s="305"/>
      <c r="K70" s="305"/>
      <c r="L70" s="305"/>
    </row>
    <row r="71" spans="1:12" ht="20.100000000000001" customHeight="1" x14ac:dyDescent="0.25">
      <c r="A71" s="305"/>
      <c r="B71" s="306"/>
      <c r="C71" s="325"/>
      <c r="D71" s="305"/>
      <c r="E71" s="305"/>
      <c r="F71" s="305"/>
      <c r="G71" s="306"/>
      <c r="H71" s="306"/>
      <c r="I71" s="306"/>
      <c r="J71" s="305"/>
      <c r="K71" s="305"/>
      <c r="L71" s="305"/>
    </row>
    <row r="72" spans="1:12" ht="20.100000000000001" customHeight="1" x14ac:dyDescent="0.25">
      <c r="A72" s="305"/>
      <c r="B72" s="306"/>
      <c r="C72" s="325"/>
      <c r="D72" s="305"/>
      <c r="E72" s="305"/>
      <c r="F72" s="305"/>
      <c r="G72" s="306"/>
      <c r="H72" s="306"/>
      <c r="I72" s="306"/>
      <c r="J72" s="305"/>
      <c r="K72" s="305"/>
      <c r="L72" s="305"/>
    </row>
    <row r="73" spans="1:12" ht="20.100000000000001" customHeight="1" x14ac:dyDescent="0.25">
      <c r="A73" s="305"/>
      <c r="B73" s="306"/>
      <c r="C73" s="325"/>
      <c r="D73" s="305"/>
      <c r="E73" s="305"/>
      <c r="F73" s="305"/>
      <c r="G73" s="306"/>
      <c r="H73" s="306"/>
      <c r="I73" s="306"/>
      <c r="J73" s="305"/>
      <c r="K73" s="305"/>
      <c r="L73" s="305"/>
    </row>
    <row r="74" spans="1:12" ht="20.100000000000001" customHeight="1" x14ac:dyDescent="0.25">
      <c r="A74" s="305"/>
      <c r="B74" s="306"/>
      <c r="C74" s="325"/>
      <c r="D74" s="305"/>
      <c r="E74" s="305"/>
      <c r="F74" s="305"/>
      <c r="G74" s="306"/>
      <c r="H74" s="306"/>
      <c r="I74" s="306"/>
      <c r="J74" s="305"/>
      <c r="K74" s="305"/>
      <c r="L74" s="305"/>
    </row>
    <row r="75" spans="1:12" ht="20.100000000000001" customHeight="1" x14ac:dyDescent="0.25">
      <c r="A75" s="305"/>
      <c r="B75" s="306"/>
      <c r="C75" s="325"/>
      <c r="D75" s="305"/>
      <c r="E75" s="305"/>
      <c r="F75" s="305"/>
      <c r="G75" s="306"/>
      <c r="H75" s="306"/>
      <c r="I75" s="306"/>
      <c r="J75" s="305"/>
      <c r="K75" s="305"/>
      <c r="L75" s="305"/>
    </row>
    <row r="76" spans="1:12" ht="20.100000000000001" customHeight="1" x14ac:dyDescent="0.25">
      <c r="A76" s="305"/>
      <c r="B76" s="306"/>
      <c r="C76" s="325"/>
      <c r="D76" s="305"/>
      <c r="E76" s="305"/>
      <c r="F76" s="305"/>
      <c r="G76" s="306"/>
      <c r="H76" s="306"/>
      <c r="I76" s="306"/>
      <c r="J76" s="305"/>
      <c r="K76" s="305"/>
      <c r="L76" s="305"/>
    </row>
    <row r="77" spans="1:12" ht="20.100000000000001" customHeight="1" x14ac:dyDescent="0.25">
      <c r="A77" s="305"/>
      <c r="B77" s="306"/>
      <c r="C77" s="325"/>
      <c r="D77" s="305"/>
      <c r="E77" s="305"/>
      <c r="F77" s="305"/>
      <c r="G77" s="306"/>
      <c r="H77" s="306"/>
      <c r="I77" s="306"/>
      <c r="J77" s="305"/>
      <c r="K77" s="305"/>
      <c r="L77" s="305"/>
    </row>
    <row r="78" spans="1:12" ht="20.100000000000001" customHeight="1" x14ac:dyDescent="0.25">
      <c r="A78" s="305"/>
      <c r="B78" s="306"/>
      <c r="C78" s="325"/>
      <c r="D78" s="305"/>
      <c r="E78" s="305"/>
      <c r="F78" s="305"/>
      <c r="G78" s="306"/>
      <c r="H78" s="306"/>
      <c r="I78" s="306"/>
      <c r="J78" s="305"/>
      <c r="K78" s="305"/>
      <c r="L78" s="305"/>
    </row>
    <row r="79" spans="1:12" ht="20.100000000000001" customHeight="1" x14ac:dyDescent="0.25">
      <c r="A79" s="305"/>
      <c r="B79" s="306"/>
      <c r="C79" s="325"/>
      <c r="D79" s="305"/>
      <c r="E79" s="305"/>
      <c r="F79" s="305"/>
      <c r="G79" s="306"/>
      <c r="H79" s="306"/>
      <c r="I79" s="306"/>
      <c r="J79" s="305"/>
      <c r="K79" s="305"/>
      <c r="L79" s="305"/>
    </row>
    <row r="80" spans="1:12" ht="20.100000000000001" customHeight="1" x14ac:dyDescent="0.25">
      <c r="A80" s="305"/>
      <c r="B80" s="306"/>
      <c r="C80" s="325"/>
      <c r="D80" s="305"/>
      <c r="E80" s="305"/>
      <c r="F80" s="305"/>
      <c r="G80" s="306"/>
      <c r="H80" s="306"/>
      <c r="I80" s="306"/>
      <c r="J80" s="305"/>
      <c r="K80" s="305"/>
      <c r="L80" s="305"/>
    </row>
    <row r="81" spans="1:12" ht="20.100000000000001" customHeight="1" x14ac:dyDescent="0.25">
      <c r="A81" s="305"/>
      <c r="B81" s="306"/>
      <c r="C81" s="325"/>
      <c r="D81" s="305"/>
      <c r="E81" s="305"/>
      <c r="F81" s="305"/>
      <c r="G81" s="306"/>
      <c r="H81" s="306"/>
      <c r="I81" s="306"/>
      <c r="J81" s="305"/>
      <c r="K81" s="305"/>
      <c r="L81" s="305"/>
    </row>
    <row r="82" spans="1:12" ht="20.100000000000001" customHeight="1" x14ac:dyDescent="0.25">
      <c r="A82" s="305"/>
      <c r="B82" s="306"/>
      <c r="C82" s="325"/>
      <c r="D82" s="305"/>
      <c r="E82" s="305"/>
      <c r="F82" s="305"/>
      <c r="G82" s="306"/>
      <c r="H82" s="306"/>
      <c r="I82" s="306"/>
      <c r="J82" s="305"/>
      <c r="K82" s="305"/>
      <c r="L82" s="305"/>
    </row>
    <row r="83" spans="1:12" ht="20.100000000000001" customHeight="1" x14ac:dyDescent="0.25">
      <c r="A83" s="305"/>
      <c r="B83" s="306"/>
      <c r="C83" s="325"/>
      <c r="D83" s="305"/>
      <c r="E83" s="305"/>
      <c r="F83" s="305"/>
      <c r="G83" s="306"/>
      <c r="H83" s="306"/>
      <c r="I83" s="306"/>
      <c r="J83" s="305"/>
      <c r="K83" s="305"/>
      <c r="L83" s="305"/>
    </row>
    <row r="84" spans="1:12" ht="20.100000000000001" customHeight="1" x14ac:dyDescent="0.25">
      <c r="A84" s="305"/>
      <c r="B84" s="306"/>
      <c r="C84" s="325"/>
      <c r="D84" s="305"/>
      <c r="E84" s="305"/>
      <c r="F84" s="305"/>
      <c r="G84" s="306"/>
      <c r="H84" s="306"/>
      <c r="I84" s="306"/>
      <c r="J84" s="305"/>
      <c r="K84" s="305"/>
      <c r="L84" s="305"/>
    </row>
    <row r="85" spans="1:12" ht="20.100000000000001" customHeight="1" x14ac:dyDescent="0.25">
      <c r="A85" s="305"/>
      <c r="B85" s="306"/>
      <c r="C85" s="325"/>
      <c r="D85" s="305"/>
      <c r="E85" s="305"/>
      <c r="F85" s="305"/>
      <c r="G85" s="306"/>
      <c r="H85" s="306"/>
      <c r="I85" s="306"/>
      <c r="J85" s="305"/>
      <c r="K85" s="305"/>
      <c r="L85" s="305"/>
    </row>
    <row r="86" spans="1:12" ht="20.100000000000001" customHeight="1" x14ac:dyDescent="0.25">
      <c r="A86" s="305"/>
      <c r="B86" s="306"/>
      <c r="C86" s="325"/>
      <c r="D86" s="305"/>
      <c r="E86" s="305"/>
      <c r="F86" s="305"/>
      <c r="G86" s="306"/>
      <c r="H86" s="306"/>
      <c r="I86" s="306"/>
      <c r="J86" s="305"/>
      <c r="K86" s="305"/>
      <c r="L86" s="305"/>
    </row>
    <row r="87" spans="1:12" ht="20.100000000000001" customHeight="1" x14ac:dyDescent="0.25">
      <c r="A87" s="305"/>
      <c r="B87" s="306"/>
      <c r="C87" s="325"/>
      <c r="D87" s="305"/>
      <c r="E87" s="305"/>
      <c r="F87" s="305"/>
      <c r="G87" s="306"/>
      <c r="H87" s="306"/>
      <c r="I87" s="306"/>
      <c r="J87" s="305"/>
      <c r="K87" s="305"/>
      <c r="L87" s="305"/>
    </row>
    <row r="88" spans="1:12" ht="20.100000000000001" customHeight="1" x14ac:dyDescent="0.25">
      <c r="A88" s="305"/>
      <c r="B88" s="306"/>
      <c r="C88" s="325"/>
      <c r="D88" s="305"/>
      <c r="E88" s="305"/>
      <c r="F88" s="305"/>
      <c r="G88" s="306"/>
      <c r="H88" s="306"/>
      <c r="I88" s="306"/>
      <c r="J88" s="305"/>
      <c r="K88" s="305"/>
      <c r="L88" s="305"/>
    </row>
    <row r="89" spans="1:12" ht="20.100000000000001" customHeight="1" x14ac:dyDescent="0.25">
      <c r="A89" s="305"/>
      <c r="B89" s="306"/>
      <c r="C89" s="325"/>
      <c r="D89" s="305"/>
      <c r="E89" s="305"/>
      <c r="F89" s="305"/>
      <c r="G89" s="306"/>
      <c r="H89" s="306"/>
      <c r="I89" s="306"/>
      <c r="J89" s="305"/>
      <c r="K89" s="305"/>
      <c r="L89" s="305"/>
    </row>
    <row r="90" spans="1:12" ht="20.100000000000001" customHeight="1" x14ac:dyDescent="0.25">
      <c r="A90" s="305"/>
      <c r="B90" s="306"/>
      <c r="C90" s="325"/>
      <c r="D90" s="305"/>
      <c r="E90" s="305"/>
      <c r="F90" s="305"/>
      <c r="G90" s="306"/>
      <c r="H90" s="306"/>
      <c r="I90" s="306"/>
      <c r="J90" s="305"/>
      <c r="K90" s="305"/>
      <c r="L90" s="305"/>
    </row>
    <row r="91" spans="1:12" ht="20.100000000000001" customHeight="1" x14ac:dyDescent="0.25">
      <c r="A91" s="305"/>
      <c r="B91" s="306"/>
      <c r="C91" s="325"/>
      <c r="D91" s="305"/>
      <c r="E91" s="305"/>
      <c r="F91" s="305"/>
      <c r="G91" s="306"/>
      <c r="H91" s="306"/>
      <c r="I91" s="306"/>
      <c r="J91" s="305"/>
      <c r="K91" s="305"/>
      <c r="L91" s="305"/>
    </row>
    <row r="92" spans="1:12" ht="20.100000000000001" customHeight="1" x14ac:dyDescent="0.25">
      <c r="A92" s="305"/>
      <c r="B92" s="306"/>
      <c r="C92" s="325"/>
      <c r="D92" s="305"/>
      <c r="E92" s="305"/>
      <c r="F92" s="305"/>
      <c r="G92" s="306"/>
      <c r="H92" s="306"/>
      <c r="I92" s="306"/>
      <c r="J92" s="305"/>
      <c r="K92" s="305"/>
      <c r="L92" s="305"/>
    </row>
    <row r="93" spans="1:12" ht="20.100000000000001" customHeight="1" x14ac:dyDescent="0.25">
      <c r="A93" s="305"/>
      <c r="B93" s="306"/>
      <c r="C93" s="325"/>
      <c r="D93" s="305"/>
      <c r="E93" s="305"/>
      <c r="F93" s="305"/>
      <c r="G93" s="306"/>
      <c r="H93" s="306"/>
      <c r="I93" s="306"/>
      <c r="J93" s="305"/>
      <c r="K93" s="305"/>
      <c r="L93" s="305"/>
    </row>
    <row r="94" spans="1:12" ht="20.100000000000001" customHeight="1" x14ac:dyDescent="0.25">
      <c r="A94" s="305"/>
      <c r="B94" s="306"/>
      <c r="C94" s="325"/>
      <c r="D94" s="305"/>
      <c r="E94" s="305"/>
      <c r="F94" s="305"/>
      <c r="G94" s="306"/>
      <c r="H94" s="306"/>
      <c r="I94" s="306"/>
      <c r="J94" s="305"/>
      <c r="K94" s="305"/>
      <c r="L94" s="305"/>
    </row>
    <row r="95" spans="1:12" ht="20.100000000000001" customHeight="1" x14ac:dyDescent="0.25">
      <c r="A95" s="305"/>
      <c r="B95" s="306"/>
      <c r="C95" s="325"/>
      <c r="D95" s="305"/>
      <c r="E95" s="305"/>
      <c r="F95" s="305"/>
      <c r="G95" s="306"/>
      <c r="H95" s="306"/>
      <c r="I95" s="306"/>
      <c r="J95" s="305"/>
      <c r="K95" s="305"/>
      <c r="L95" s="305"/>
    </row>
    <row r="96" spans="1:12" ht="20.100000000000001" customHeight="1" x14ac:dyDescent="0.25">
      <c r="A96" s="305"/>
      <c r="B96" s="306"/>
      <c r="C96" s="325"/>
      <c r="D96" s="305"/>
      <c r="E96" s="305"/>
      <c r="F96" s="305"/>
      <c r="G96" s="306"/>
      <c r="H96" s="306"/>
      <c r="I96" s="306"/>
      <c r="J96" s="305"/>
      <c r="K96" s="305"/>
      <c r="L96" s="305"/>
    </row>
    <row r="97" spans="1:12" ht="20.100000000000001" customHeight="1" x14ac:dyDescent="0.25">
      <c r="A97" s="305"/>
      <c r="B97" s="306"/>
      <c r="C97" s="325"/>
      <c r="D97" s="305"/>
      <c r="E97" s="305"/>
      <c r="F97" s="305"/>
      <c r="G97" s="306"/>
      <c r="H97" s="306"/>
      <c r="I97" s="306"/>
      <c r="J97" s="305"/>
      <c r="K97" s="305"/>
      <c r="L97" s="305"/>
    </row>
    <row r="98" spans="1:12" ht="20.100000000000001" customHeight="1" x14ac:dyDescent="0.25">
      <c r="A98" s="305"/>
      <c r="B98" s="306"/>
      <c r="C98" s="325"/>
      <c r="D98" s="305"/>
      <c r="E98" s="305"/>
      <c r="F98" s="305"/>
      <c r="G98" s="306"/>
      <c r="H98" s="306"/>
      <c r="I98" s="306"/>
      <c r="J98" s="305"/>
      <c r="K98" s="305"/>
      <c r="L98" s="305"/>
    </row>
    <row r="99" spans="1:12" ht="20.100000000000001" customHeight="1" x14ac:dyDescent="0.25">
      <c r="A99" s="305"/>
      <c r="B99" s="306"/>
      <c r="C99" s="325"/>
      <c r="D99" s="305"/>
      <c r="E99" s="305"/>
      <c r="F99" s="305"/>
      <c r="G99" s="306"/>
      <c r="H99" s="306"/>
      <c r="I99" s="306"/>
      <c r="J99" s="305"/>
      <c r="K99" s="305"/>
      <c r="L99" s="305"/>
    </row>
    <row r="100" spans="1:12" ht="20.100000000000001" customHeight="1" x14ac:dyDescent="0.25">
      <c r="A100" s="305"/>
      <c r="B100" s="306"/>
      <c r="C100" s="325"/>
      <c r="D100" s="305"/>
      <c r="E100" s="305"/>
      <c r="F100" s="305"/>
      <c r="G100" s="306"/>
      <c r="H100" s="306"/>
      <c r="I100" s="306"/>
      <c r="J100" s="305"/>
      <c r="K100" s="305"/>
      <c r="L100" s="305"/>
    </row>
    <row r="101" spans="1:12" ht="20.100000000000001" customHeight="1" x14ac:dyDescent="0.25">
      <c r="A101" s="305"/>
      <c r="B101" s="306"/>
      <c r="C101" s="325"/>
      <c r="D101" s="305"/>
      <c r="E101" s="305"/>
      <c r="F101" s="305"/>
      <c r="G101" s="306"/>
      <c r="H101" s="306"/>
      <c r="I101" s="306"/>
      <c r="J101" s="305"/>
      <c r="K101" s="305"/>
      <c r="L101" s="305"/>
    </row>
    <row r="102" spans="1:12" ht="20.100000000000001" customHeight="1" x14ac:dyDescent="0.25">
      <c r="A102" s="305"/>
      <c r="B102" s="306"/>
      <c r="C102" s="325"/>
      <c r="D102" s="305"/>
      <c r="E102" s="305"/>
      <c r="F102" s="305"/>
      <c r="G102" s="306"/>
      <c r="H102" s="306"/>
      <c r="I102" s="306"/>
      <c r="J102" s="305"/>
      <c r="K102" s="305"/>
      <c r="L102" s="305"/>
    </row>
    <row r="103" spans="1:12" ht="20.100000000000001" customHeight="1" x14ac:dyDescent="0.25">
      <c r="A103" s="305"/>
      <c r="B103" s="306"/>
      <c r="C103" s="325"/>
      <c r="D103" s="305"/>
      <c r="E103" s="305"/>
      <c r="F103" s="305"/>
      <c r="G103" s="306"/>
      <c r="H103" s="306"/>
      <c r="I103" s="306"/>
      <c r="J103" s="305"/>
      <c r="K103" s="305"/>
      <c r="L103" s="305"/>
    </row>
    <row r="104" spans="1:12" ht="20.100000000000001" customHeight="1" x14ac:dyDescent="0.25">
      <c r="A104" s="305"/>
      <c r="B104" s="306"/>
      <c r="C104" s="325"/>
      <c r="D104" s="305"/>
      <c r="E104" s="305"/>
      <c r="F104" s="305"/>
      <c r="G104" s="306"/>
      <c r="H104" s="306"/>
      <c r="I104" s="306"/>
      <c r="J104" s="305"/>
      <c r="K104" s="305"/>
      <c r="L104" s="305"/>
    </row>
    <row r="105" spans="1:12" ht="20.100000000000001" customHeight="1" x14ac:dyDescent="0.25">
      <c r="A105" s="305"/>
      <c r="B105" s="306"/>
      <c r="C105" s="325"/>
      <c r="D105" s="305"/>
      <c r="E105" s="305"/>
      <c r="F105" s="305"/>
      <c r="G105" s="306"/>
      <c r="H105" s="306"/>
      <c r="I105" s="306"/>
      <c r="J105" s="305"/>
      <c r="K105" s="305"/>
      <c r="L105" s="305"/>
    </row>
    <row r="106" spans="1:12" ht="20.100000000000001" customHeight="1" x14ac:dyDescent="0.25">
      <c r="A106" s="305"/>
      <c r="B106" s="306"/>
      <c r="C106" s="325"/>
      <c r="D106" s="305"/>
      <c r="E106" s="305"/>
      <c r="F106" s="305"/>
      <c r="G106" s="306"/>
      <c r="H106" s="306"/>
      <c r="I106" s="306"/>
      <c r="J106" s="305"/>
      <c r="K106" s="305"/>
      <c r="L106" s="305"/>
    </row>
    <row r="107" spans="1:12" ht="20.100000000000001" customHeight="1" x14ac:dyDescent="0.25">
      <c r="A107" s="305"/>
      <c r="B107" s="306"/>
      <c r="C107" s="325"/>
      <c r="D107" s="305"/>
      <c r="E107" s="305"/>
      <c r="F107" s="305"/>
      <c r="G107" s="306"/>
      <c r="H107" s="306"/>
      <c r="I107" s="306"/>
      <c r="J107" s="305"/>
      <c r="K107" s="305"/>
      <c r="L107" s="305"/>
    </row>
    <row r="108" spans="1:12" ht="20.100000000000001" customHeight="1" x14ac:dyDescent="0.25">
      <c r="A108" s="305"/>
      <c r="B108" s="306"/>
      <c r="C108" s="325"/>
      <c r="D108" s="305"/>
      <c r="E108" s="305"/>
      <c r="F108" s="305"/>
      <c r="G108" s="306"/>
      <c r="H108" s="306"/>
      <c r="I108" s="306"/>
      <c r="J108" s="305"/>
      <c r="K108" s="305"/>
      <c r="L108" s="305"/>
    </row>
    <row r="109" spans="1:12" ht="20.100000000000001" customHeight="1" x14ac:dyDescent="0.25">
      <c r="A109" s="305"/>
      <c r="B109" s="306"/>
      <c r="C109" s="325"/>
      <c r="D109" s="305"/>
      <c r="E109" s="305"/>
      <c r="F109" s="305"/>
      <c r="G109" s="306"/>
      <c r="H109" s="306"/>
      <c r="I109" s="306"/>
      <c r="J109" s="305"/>
      <c r="K109" s="305"/>
      <c r="L109" s="305"/>
    </row>
    <row r="110" spans="1:12" ht="20.100000000000001" customHeight="1" x14ac:dyDescent="0.25">
      <c r="A110" s="305"/>
      <c r="B110" s="306"/>
      <c r="C110" s="325"/>
      <c r="D110" s="305"/>
      <c r="E110" s="305"/>
      <c r="F110" s="305"/>
      <c r="G110" s="306"/>
      <c r="H110" s="306"/>
      <c r="I110" s="306"/>
      <c r="J110" s="305"/>
      <c r="K110" s="305"/>
      <c r="L110" s="305"/>
    </row>
    <row r="111" spans="1:12" ht="20.100000000000001" customHeight="1" x14ac:dyDescent="0.25">
      <c r="A111" s="305"/>
      <c r="B111" s="306"/>
      <c r="C111" s="325"/>
      <c r="D111" s="305"/>
      <c r="E111" s="305"/>
      <c r="F111" s="305"/>
      <c r="G111" s="306"/>
      <c r="H111" s="306"/>
      <c r="I111" s="306"/>
      <c r="J111" s="305"/>
      <c r="K111" s="305"/>
      <c r="L111" s="305"/>
    </row>
    <row r="112" spans="1:12" ht="20.100000000000001" customHeight="1" x14ac:dyDescent="0.25">
      <c r="A112" s="305"/>
      <c r="B112" s="306"/>
      <c r="C112" s="325"/>
      <c r="D112" s="305"/>
      <c r="E112" s="305"/>
      <c r="F112" s="305"/>
      <c r="G112" s="306"/>
      <c r="H112" s="306"/>
      <c r="I112" s="306"/>
      <c r="J112" s="305"/>
      <c r="K112" s="305"/>
      <c r="L112" s="305"/>
    </row>
    <row r="113" spans="1:12" ht="20.100000000000001" customHeight="1" x14ac:dyDescent="0.25">
      <c r="A113" s="305"/>
      <c r="B113" s="306"/>
      <c r="C113" s="325"/>
      <c r="D113" s="305"/>
      <c r="E113" s="305"/>
      <c r="F113" s="305"/>
      <c r="G113" s="306"/>
      <c r="H113" s="306"/>
      <c r="I113" s="306"/>
      <c r="J113" s="305"/>
      <c r="K113" s="305"/>
      <c r="L113" s="305"/>
    </row>
    <row r="114" spans="1:12" ht="20.100000000000001" customHeight="1" x14ac:dyDescent="0.25">
      <c r="A114" s="305"/>
      <c r="B114" s="306"/>
      <c r="C114" s="325"/>
      <c r="D114" s="305"/>
      <c r="E114" s="305"/>
      <c r="F114" s="305"/>
      <c r="G114" s="306"/>
      <c r="H114" s="306"/>
      <c r="I114" s="306"/>
      <c r="J114" s="305"/>
      <c r="K114" s="305"/>
      <c r="L114" s="305"/>
    </row>
    <row r="115" spans="1:12" ht="20.100000000000001" customHeight="1" x14ac:dyDescent="0.25">
      <c r="A115" s="305"/>
      <c r="B115" s="306"/>
      <c r="C115" s="325"/>
      <c r="D115" s="305"/>
      <c r="E115" s="305"/>
      <c r="F115" s="305"/>
      <c r="G115" s="306"/>
      <c r="H115" s="306"/>
      <c r="I115" s="306"/>
      <c r="J115" s="305"/>
      <c r="K115" s="305"/>
      <c r="L115" s="305"/>
    </row>
    <row r="116" spans="1:12" ht="20.100000000000001" customHeight="1" x14ac:dyDescent="0.25">
      <c r="A116" s="305"/>
      <c r="B116" s="306"/>
      <c r="C116" s="325"/>
      <c r="D116" s="305"/>
      <c r="E116" s="305"/>
      <c r="F116" s="305"/>
      <c r="G116" s="306"/>
      <c r="H116" s="306"/>
      <c r="I116" s="306"/>
      <c r="J116" s="305"/>
      <c r="K116" s="305"/>
      <c r="L116" s="305"/>
    </row>
    <row r="117" spans="1:12" ht="20.100000000000001" customHeight="1" x14ac:dyDescent="0.25">
      <c r="A117" s="305"/>
      <c r="B117" s="306"/>
      <c r="C117" s="325"/>
      <c r="D117" s="305"/>
      <c r="E117" s="305"/>
      <c r="F117" s="305"/>
      <c r="G117" s="306"/>
      <c r="H117" s="306"/>
      <c r="I117" s="306"/>
      <c r="J117" s="305"/>
      <c r="K117" s="305"/>
      <c r="L117" s="305"/>
    </row>
    <row r="118" spans="1:12" ht="20.100000000000001" customHeight="1" x14ac:dyDescent="0.25">
      <c r="A118" s="305"/>
      <c r="B118" s="306"/>
      <c r="C118" s="325"/>
      <c r="D118" s="305"/>
      <c r="E118" s="305"/>
      <c r="F118" s="305"/>
      <c r="G118" s="306"/>
      <c r="H118" s="306"/>
      <c r="I118" s="306"/>
      <c r="J118" s="305"/>
      <c r="K118" s="305"/>
      <c r="L118" s="305"/>
    </row>
    <row r="119" spans="1:12" ht="20.100000000000001" customHeight="1" x14ac:dyDescent="0.25">
      <c r="A119" s="305"/>
      <c r="B119" s="306"/>
      <c r="C119" s="325"/>
      <c r="D119" s="305"/>
      <c r="E119" s="305"/>
      <c r="F119" s="305"/>
      <c r="G119" s="306"/>
      <c r="H119" s="306"/>
      <c r="I119" s="306"/>
      <c r="J119" s="305"/>
      <c r="K119" s="305"/>
      <c r="L119" s="305"/>
    </row>
    <row r="120" spans="1:12" ht="20.100000000000001" customHeight="1" x14ac:dyDescent="0.25">
      <c r="A120" s="305"/>
      <c r="B120" s="306"/>
      <c r="C120" s="325"/>
      <c r="D120" s="305"/>
      <c r="E120" s="305"/>
      <c r="F120" s="305"/>
      <c r="G120" s="306"/>
      <c r="H120" s="306"/>
      <c r="I120" s="306"/>
      <c r="J120" s="305"/>
      <c r="K120" s="305"/>
      <c r="L120" s="305"/>
    </row>
    <row r="121" spans="1:12" ht="20.100000000000001" customHeight="1" x14ac:dyDescent="0.25">
      <c r="A121" s="305"/>
      <c r="B121" s="306"/>
      <c r="C121" s="325"/>
      <c r="D121" s="305"/>
      <c r="E121" s="305"/>
      <c r="F121" s="305"/>
      <c r="G121" s="306"/>
      <c r="H121" s="306"/>
      <c r="I121" s="306"/>
      <c r="J121" s="305"/>
      <c r="K121" s="305"/>
      <c r="L121" s="305"/>
    </row>
    <row r="122" spans="1:12" ht="20.100000000000001" customHeight="1" x14ac:dyDescent="0.25">
      <c r="A122" s="305"/>
      <c r="B122" s="306"/>
      <c r="C122" s="325"/>
      <c r="D122" s="305"/>
      <c r="E122" s="305"/>
      <c r="F122" s="305"/>
      <c r="G122" s="306"/>
      <c r="H122" s="306"/>
      <c r="I122" s="306"/>
      <c r="J122" s="305"/>
      <c r="K122" s="305"/>
      <c r="L122" s="305"/>
    </row>
    <row r="123" spans="1:12" ht="20.100000000000001" customHeight="1" x14ac:dyDescent="0.25">
      <c r="A123" s="305"/>
      <c r="B123" s="306"/>
      <c r="C123" s="325"/>
      <c r="D123" s="305"/>
      <c r="E123" s="305"/>
      <c r="F123" s="305"/>
      <c r="G123" s="306"/>
      <c r="H123" s="306"/>
      <c r="I123" s="306"/>
      <c r="J123" s="305"/>
      <c r="K123" s="305"/>
      <c r="L123" s="305"/>
    </row>
    <row r="124" spans="1:12" ht="20.100000000000001" customHeight="1" x14ac:dyDescent="0.25">
      <c r="A124" s="305"/>
      <c r="B124" s="306"/>
      <c r="C124" s="325"/>
      <c r="D124" s="305"/>
      <c r="E124" s="305"/>
      <c r="F124" s="305"/>
      <c r="G124" s="306"/>
      <c r="H124" s="306"/>
      <c r="I124" s="306"/>
      <c r="J124" s="305"/>
      <c r="K124" s="305"/>
      <c r="L124" s="305"/>
    </row>
    <row r="125" spans="1:12" ht="20.100000000000001" customHeight="1" x14ac:dyDescent="0.25">
      <c r="A125" s="305"/>
      <c r="B125" s="306"/>
      <c r="C125" s="325"/>
      <c r="D125" s="305"/>
      <c r="E125" s="305"/>
      <c r="F125" s="305"/>
      <c r="G125" s="306"/>
      <c r="H125" s="306"/>
      <c r="I125" s="306"/>
      <c r="J125" s="305"/>
      <c r="K125" s="305"/>
      <c r="L125" s="305"/>
    </row>
    <row r="126" spans="1:12" ht="20.100000000000001" customHeight="1" x14ac:dyDescent="0.25">
      <c r="A126" s="305"/>
      <c r="B126" s="306"/>
      <c r="C126" s="325"/>
      <c r="D126" s="305"/>
      <c r="E126" s="305"/>
      <c r="F126" s="305"/>
      <c r="G126" s="306"/>
      <c r="H126" s="306"/>
      <c r="I126" s="306"/>
      <c r="J126" s="305"/>
      <c r="K126" s="305"/>
      <c r="L126" s="305"/>
    </row>
    <row r="127" spans="1:12" ht="20.100000000000001" customHeight="1" x14ac:dyDescent="0.25">
      <c r="A127" s="305"/>
      <c r="B127" s="306"/>
      <c r="C127" s="325"/>
      <c r="D127" s="305"/>
      <c r="E127" s="305"/>
      <c r="F127" s="305"/>
      <c r="G127" s="306"/>
      <c r="H127" s="306"/>
      <c r="I127" s="306"/>
      <c r="J127" s="305"/>
      <c r="K127" s="305"/>
      <c r="L127" s="305"/>
    </row>
    <row r="128" spans="1:12" ht="20.100000000000001" customHeight="1" x14ac:dyDescent="0.25">
      <c r="A128" s="305"/>
      <c r="B128" s="306"/>
      <c r="C128" s="325"/>
      <c r="D128" s="305"/>
      <c r="E128" s="305"/>
      <c r="F128" s="305"/>
      <c r="G128" s="306"/>
      <c r="H128" s="306"/>
      <c r="I128" s="306"/>
      <c r="J128" s="305"/>
      <c r="K128" s="305"/>
      <c r="L128" s="305"/>
    </row>
    <row r="129" spans="1:12" ht="20.100000000000001" customHeight="1" x14ac:dyDescent="0.25">
      <c r="A129" s="305"/>
      <c r="B129" s="306"/>
      <c r="C129" s="325"/>
      <c r="D129" s="305"/>
      <c r="E129" s="305"/>
      <c r="F129" s="305"/>
      <c r="G129" s="306"/>
      <c r="H129" s="306"/>
      <c r="I129" s="306"/>
      <c r="J129" s="305"/>
      <c r="K129" s="305"/>
      <c r="L129" s="305"/>
    </row>
    <row r="130" spans="1:12" ht="20.100000000000001" customHeight="1" x14ac:dyDescent="0.25">
      <c r="A130" s="305"/>
      <c r="B130" s="306"/>
      <c r="C130" s="325"/>
      <c r="D130" s="305"/>
      <c r="E130" s="305"/>
      <c r="F130" s="305"/>
      <c r="G130" s="306"/>
      <c r="H130" s="306"/>
      <c r="I130" s="306"/>
      <c r="J130" s="305"/>
      <c r="K130" s="305"/>
      <c r="L130" s="305"/>
    </row>
    <row r="131" spans="1:12" ht="20.100000000000001" customHeight="1" x14ac:dyDescent="0.25">
      <c r="A131" s="305"/>
      <c r="B131" s="306"/>
      <c r="C131" s="325"/>
      <c r="D131" s="305"/>
      <c r="E131" s="305"/>
      <c r="F131" s="305"/>
      <c r="G131" s="306"/>
      <c r="H131" s="306"/>
      <c r="I131" s="306"/>
      <c r="J131" s="305"/>
      <c r="K131" s="305"/>
      <c r="L131" s="305"/>
    </row>
    <row r="132" spans="1:12" ht="20.100000000000001" customHeight="1" x14ac:dyDescent="0.25">
      <c r="A132" s="305"/>
      <c r="B132" s="306"/>
      <c r="C132" s="325"/>
      <c r="D132" s="305"/>
      <c r="E132" s="305"/>
      <c r="F132" s="305"/>
      <c r="G132" s="306"/>
      <c r="H132" s="306"/>
      <c r="I132" s="306"/>
      <c r="J132" s="305"/>
      <c r="K132" s="305"/>
      <c r="L132" s="305"/>
    </row>
    <row r="133" spans="1:12" ht="20.100000000000001" customHeight="1" x14ac:dyDescent="0.25">
      <c r="A133" s="305"/>
      <c r="B133" s="306"/>
      <c r="C133" s="325"/>
      <c r="D133" s="305"/>
      <c r="E133" s="305"/>
      <c r="F133" s="305"/>
      <c r="G133" s="306"/>
      <c r="H133" s="306"/>
      <c r="I133" s="306"/>
      <c r="J133" s="305"/>
      <c r="K133" s="305"/>
      <c r="L133" s="305"/>
    </row>
    <row r="134" spans="1:12" ht="20.100000000000001" customHeight="1" x14ac:dyDescent="0.25">
      <c r="A134" s="305"/>
      <c r="B134" s="306"/>
      <c r="C134" s="325"/>
      <c r="D134" s="305"/>
      <c r="E134" s="305"/>
      <c r="F134" s="305"/>
      <c r="G134" s="306"/>
      <c r="H134" s="306"/>
      <c r="I134" s="306"/>
      <c r="J134" s="305"/>
      <c r="K134" s="305"/>
      <c r="L134" s="305"/>
    </row>
    <row r="135" spans="1:12" ht="20.100000000000001" customHeight="1" x14ac:dyDescent="0.25">
      <c r="A135" s="305"/>
      <c r="B135" s="306"/>
      <c r="C135" s="325"/>
      <c r="D135" s="305"/>
      <c r="E135" s="305"/>
      <c r="F135" s="305"/>
      <c r="G135" s="306"/>
      <c r="H135" s="306"/>
      <c r="I135" s="306"/>
      <c r="J135" s="305"/>
      <c r="K135" s="305"/>
      <c r="L135" s="305"/>
    </row>
    <row r="136" spans="1:12" ht="20.100000000000001" customHeight="1" x14ac:dyDescent="0.25">
      <c r="A136" s="305"/>
      <c r="B136" s="306"/>
      <c r="C136" s="325"/>
      <c r="D136" s="305"/>
      <c r="E136" s="305"/>
      <c r="F136" s="305"/>
      <c r="G136" s="306"/>
      <c r="H136" s="306"/>
      <c r="I136" s="306"/>
      <c r="J136" s="305"/>
      <c r="K136" s="305"/>
      <c r="L136" s="305"/>
    </row>
    <row r="137" spans="1:12" ht="20.100000000000001" customHeight="1" x14ac:dyDescent="0.25">
      <c r="A137" s="305"/>
      <c r="B137" s="306"/>
      <c r="C137" s="325"/>
      <c r="D137" s="305"/>
      <c r="E137" s="305"/>
      <c r="F137" s="305"/>
      <c r="G137" s="306"/>
      <c r="H137" s="306"/>
      <c r="I137" s="306"/>
      <c r="J137" s="305"/>
      <c r="K137" s="305"/>
      <c r="L137" s="305"/>
    </row>
    <row r="138" spans="1:12" ht="20.100000000000001" customHeight="1" x14ac:dyDescent="0.25">
      <c r="A138" s="305"/>
      <c r="B138" s="306"/>
      <c r="C138" s="325"/>
      <c r="D138" s="305"/>
      <c r="E138" s="305"/>
      <c r="F138" s="305"/>
      <c r="G138" s="306"/>
      <c r="H138" s="306"/>
      <c r="I138" s="306"/>
      <c r="J138" s="305"/>
      <c r="K138" s="305"/>
      <c r="L138" s="305"/>
    </row>
    <row r="139" spans="1:12" ht="20.100000000000001" customHeight="1" x14ac:dyDescent="0.25">
      <c r="A139" s="305"/>
      <c r="B139" s="306"/>
      <c r="C139" s="325"/>
      <c r="D139" s="305"/>
      <c r="E139" s="305"/>
      <c r="F139" s="305"/>
      <c r="G139" s="306"/>
      <c r="H139" s="306"/>
      <c r="I139" s="306"/>
      <c r="J139" s="305"/>
      <c r="K139" s="305"/>
      <c r="L139" s="305"/>
    </row>
    <row r="140" spans="1:12" ht="20.100000000000001" customHeight="1" x14ac:dyDescent="0.25">
      <c r="A140" s="305"/>
      <c r="B140" s="306"/>
      <c r="C140" s="325"/>
      <c r="D140" s="305"/>
      <c r="E140" s="305"/>
      <c r="F140" s="305"/>
      <c r="G140" s="306"/>
      <c r="H140" s="306"/>
      <c r="I140" s="306"/>
      <c r="J140" s="305"/>
      <c r="K140" s="305"/>
      <c r="L140" s="305"/>
    </row>
    <row r="141" spans="1:12" ht="20.100000000000001" customHeight="1" x14ac:dyDescent="0.25">
      <c r="A141" s="305"/>
      <c r="B141" s="306"/>
      <c r="C141" s="325"/>
      <c r="D141" s="305"/>
      <c r="E141" s="305"/>
      <c r="F141" s="305"/>
      <c r="G141" s="306"/>
      <c r="H141" s="306"/>
      <c r="I141" s="306"/>
      <c r="J141" s="305"/>
      <c r="K141" s="305"/>
      <c r="L141" s="305"/>
    </row>
    <row r="142" spans="1:12" ht="20.100000000000001" customHeight="1" x14ac:dyDescent="0.25">
      <c r="A142" s="305"/>
      <c r="B142" s="306"/>
      <c r="C142" s="325"/>
      <c r="D142" s="305"/>
      <c r="E142" s="305"/>
      <c r="F142" s="305"/>
      <c r="G142" s="306"/>
      <c r="H142" s="306"/>
      <c r="I142" s="306"/>
      <c r="J142" s="305"/>
      <c r="K142" s="305"/>
      <c r="L142" s="305"/>
    </row>
    <row r="143" spans="1:12" ht="20.100000000000001" customHeight="1" x14ac:dyDescent="0.25">
      <c r="A143" s="305"/>
      <c r="B143" s="306"/>
      <c r="C143" s="325"/>
      <c r="D143" s="305"/>
      <c r="E143" s="305"/>
      <c r="F143" s="305"/>
      <c r="G143" s="306"/>
      <c r="H143" s="306"/>
      <c r="I143" s="306"/>
      <c r="J143" s="305"/>
      <c r="K143" s="305"/>
      <c r="L143" s="305"/>
    </row>
    <row r="144" spans="1:12" ht="20.100000000000001" customHeight="1" x14ac:dyDescent="0.25">
      <c r="A144" s="305"/>
      <c r="B144" s="306"/>
      <c r="C144" s="325"/>
      <c r="D144" s="305"/>
      <c r="E144" s="305"/>
      <c r="F144" s="305"/>
      <c r="G144" s="306"/>
      <c r="H144" s="306"/>
      <c r="I144" s="306"/>
      <c r="J144" s="305"/>
      <c r="K144" s="305"/>
      <c r="L144" s="305"/>
    </row>
    <row r="145" spans="1:12" ht="20.100000000000001" customHeight="1" x14ac:dyDescent="0.25">
      <c r="A145" s="305"/>
      <c r="B145" s="306"/>
      <c r="C145" s="325"/>
      <c r="D145" s="305"/>
      <c r="E145" s="305"/>
      <c r="F145" s="305"/>
      <c r="G145" s="306"/>
      <c r="H145" s="306"/>
      <c r="I145" s="306"/>
      <c r="J145" s="305"/>
      <c r="K145" s="305"/>
      <c r="L145" s="305"/>
    </row>
    <row r="146" spans="1:12" ht="20.100000000000001" customHeight="1" x14ac:dyDescent="0.25">
      <c r="A146" s="305"/>
      <c r="B146" s="306"/>
      <c r="C146" s="325"/>
      <c r="D146" s="305"/>
      <c r="E146" s="305"/>
      <c r="F146" s="305"/>
      <c r="G146" s="306"/>
      <c r="H146" s="306"/>
      <c r="I146" s="306"/>
      <c r="J146" s="305"/>
      <c r="K146" s="305"/>
      <c r="L146" s="305"/>
    </row>
    <row r="147" spans="1:12" ht="20.100000000000001" customHeight="1" x14ac:dyDescent="0.25">
      <c r="A147" s="305"/>
      <c r="B147" s="306"/>
      <c r="C147" s="325"/>
      <c r="D147" s="305"/>
      <c r="E147" s="305"/>
      <c r="F147" s="305"/>
      <c r="G147" s="306"/>
      <c r="H147" s="306"/>
      <c r="I147" s="306"/>
      <c r="J147" s="305"/>
      <c r="K147" s="305"/>
      <c r="L147" s="305"/>
    </row>
    <row r="148" spans="1:12" ht="20.100000000000001" customHeight="1" x14ac:dyDescent="0.25">
      <c r="A148" s="305"/>
      <c r="B148" s="306"/>
      <c r="C148" s="325"/>
      <c r="D148" s="305"/>
      <c r="E148" s="305"/>
      <c r="F148" s="305"/>
      <c r="G148" s="306"/>
      <c r="H148" s="306"/>
      <c r="I148" s="306"/>
      <c r="J148" s="305"/>
      <c r="K148" s="305"/>
      <c r="L148" s="305"/>
    </row>
    <row r="149" spans="1:12" ht="20.100000000000001" customHeight="1" x14ac:dyDescent="0.25">
      <c r="A149" s="305"/>
      <c r="B149" s="306"/>
      <c r="C149" s="325"/>
      <c r="D149" s="305"/>
      <c r="E149" s="305"/>
      <c r="F149" s="305"/>
      <c r="G149" s="306"/>
      <c r="H149" s="306"/>
      <c r="I149" s="306"/>
      <c r="J149" s="305"/>
      <c r="K149" s="305"/>
      <c r="L149" s="305"/>
    </row>
    <row r="150" spans="1:12" ht="20.100000000000001" customHeight="1" x14ac:dyDescent="0.25">
      <c r="A150" s="305"/>
      <c r="B150" s="306"/>
      <c r="C150" s="325"/>
      <c r="D150" s="305"/>
      <c r="E150" s="305"/>
      <c r="F150" s="305"/>
      <c r="G150" s="306"/>
      <c r="H150" s="306"/>
      <c r="I150" s="306"/>
      <c r="J150" s="305"/>
      <c r="K150" s="305"/>
      <c r="L150" s="305"/>
    </row>
    <row r="151" spans="1:12" ht="20.100000000000001" customHeight="1" x14ac:dyDescent="0.25">
      <c r="A151" s="305"/>
      <c r="B151" s="306"/>
      <c r="C151" s="325"/>
      <c r="D151" s="305"/>
      <c r="E151" s="305"/>
      <c r="F151" s="305"/>
      <c r="G151" s="306"/>
      <c r="H151" s="306"/>
      <c r="I151" s="306"/>
      <c r="J151" s="305"/>
      <c r="K151" s="305"/>
      <c r="L151" s="305"/>
    </row>
    <row r="152" spans="1:12" ht="20.100000000000001" customHeight="1" x14ac:dyDescent="0.25">
      <c r="A152" s="305"/>
      <c r="B152" s="306"/>
      <c r="C152" s="325"/>
      <c r="D152" s="305"/>
      <c r="E152" s="305"/>
      <c r="F152" s="305"/>
      <c r="G152" s="306"/>
      <c r="H152" s="306"/>
      <c r="I152" s="306"/>
      <c r="J152" s="305"/>
      <c r="K152" s="305"/>
      <c r="L152" s="305"/>
    </row>
    <row r="153" spans="1:12" ht="20.100000000000001" customHeight="1" x14ac:dyDescent="0.25">
      <c r="A153" s="305"/>
      <c r="B153" s="306"/>
      <c r="C153" s="325"/>
      <c r="D153" s="305"/>
      <c r="E153" s="305"/>
      <c r="F153" s="305"/>
      <c r="G153" s="306"/>
      <c r="H153" s="306"/>
      <c r="I153" s="306"/>
      <c r="J153" s="305"/>
      <c r="K153" s="305"/>
      <c r="L153" s="305"/>
    </row>
    <row r="154" spans="1:12" ht="20.100000000000001" customHeight="1" x14ac:dyDescent="0.25">
      <c r="A154" s="305"/>
      <c r="B154" s="306"/>
      <c r="C154" s="325"/>
      <c r="D154" s="305"/>
      <c r="E154" s="305"/>
      <c r="F154" s="305"/>
      <c r="G154" s="306"/>
      <c r="H154" s="306"/>
      <c r="I154" s="306"/>
      <c r="J154" s="305"/>
      <c r="K154" s="305"/>
      <c r="L154" s="305"/>
    </row>
    <row r="155" spans="1:12" ht="20.100000000000001" customHeight="1" x14ac:dyDescent="0.25">
      <c r="A155" s="305"/>
      <c r="B155" s="306"/>
      <c r="C155" s="325"/>
      <c r="D155" s="305"/>
      <c r="E155" s="305"/>
      <c r="F155" s="305"/>
      <c r="G155" s="306"/>
      <c r="H155" s="306"/>
      <c r="I155" s="306"/>
      <c r="J155" s="305"/>
      <c r="K155" s="305"/>
      <c r="L155" s="305"/>
    </row>
    <row r="156" spans="1:12" ht="20.100000000000001" customHeight="1" x14ac:dyDescent="0.25">
      <c r="A156" s="305"/>
      <c r="B156" s="306"/>
      <c r="C156" s="325"/>
      <c r="D156" s="305"/>
      <c r="E156" s="305"/>
      <c r="F156" s="305"/>
      <c r="G156" s="306"/>
      <c r="H156" s="306"/>
      <c r="I156" s="306"/>
      <c r="J156" s="305"/>
      <c r="K156" s="305"/>
      <c r="L156" s="305"/>
    </row>
    <row r="157" spans="1:12" ht="20.100000000000001" customHeight="1" x14ac:dyDescent="0.25">
      <c r="A157" s="305"/>
      <c r="B157" s="306"/>
      <c r="C157" s="325"/>
      <c r="D157" s="305"/>
      <c r="E157" s="305"/>
      <c r="F157" s="305"/>
      <c r="G157" s="306"/>
      <c r="H157" s="306"/>
      <c r="I157" s="306"/>
      <c r="J157" s="305"/>
      <c r="K157" s="305"/>
      <c r="L157" s="305"/>
    </row>
    <row r="158" spans="1:12" ht="20.100000000000001" customHeight="1" x14ac:dyDescent="0.25">
      <c r="A158" s="305"/>
      <c r="B158" s="306"/>
      <c r="C158" s="325"/>
      <c r="D158" s="305"/>
      <c r="E158" s="305"/>
      <c r="F158" s="305"/>
      <c r="G158" s="306"/>
      <c r="H158" s="306"/>
      <c r="I158" s="306"/>
      <c r="J158" s="305"/>
      <c r="K158" s="305"/>
      <c r="L158" s="305"/>
    </row>
    <row r="159" spans="1:12" ht="20.100000000000001" customHeight="1" x14ac:dyDescent="0.25">
      <c r="A159" s="305"/>
      <c r="B159" s="306"/>
      <c r="C159" s="325"/>
      <c r="D159" s="305"/>
      <c r="E159" s="305"/>
      <c r="F159" s="305"/>
      <c r="G159" s="306"/>
      <c r="H159" s="306"/>
      <c r="I159" s="306"/>
      <c r="J159" s="305"/>
      <c r="K159" s="305"/>
      <c r="L159" s="305"/>
    </row>
    <row r="160" spans="1:12" ht="20.100000000000001" customHeight="1" x14ac:dyDescent="0.25">
      <c r="A160" s="305"/>
      <c r="B160" s="306"/>
      <c r="C160" s="325"/>
      <c r="D160" s="305"/>
      <c r="E160" s="305"/>
      <c r="F160" s="305"/>
      <c r="G160" s="306"/>
      <c r="H160" s="306"/>
      <c r="I160" s="306"/>
      <c r="J160" s="305"/>
      <c r="K160" s="305"/>
      <c r="L160" s="305"/>
    </row>
    <row r="161" spans="1:12" ht="20.100000000000001" customHeight="1" x14ac:dyDescent="0.25">
      <c r="A161" s="305"/>
      <c r="B161" s="306"/>
      <c r="C161" s="325"/>
      <c r="D161" s="305"/>
      <c r="E161" s="305"/>
      <c r="F161" s="305"/>
      <c r="G161" s="306"/>
      <c r="H161" s="306"/>
      <c r="I161" s="306"/>
      <c r="J161" s="305"/>
      <c r="K161" s="305"/>
      <c r="L161" s="305"/>
    </row>
    <row r="162" spans="1:12" ht="20.100000000000001" customHeight="1" x14ac:dyDescent="0.25">
      <c r="A162" s="305"/>
      <c r="B162" s="306"/>
      <c r="C162" s="325"/>
      <c r="D162" s="305"/>
      <c r="E162" s="305"/>
      <c r="F162" s="305"/>
      <c r="G162" s="306"/>
      <c r="H162" s="306"/>
      <c r="I162" s="306"/>
      <c r="J162" s="305"/>
      <c r="K162" s="305"/>
      <c r="L162" s="305"/>
    </row>
    <row r="163" spans="1:12" ht="20.100000000000001" customHeight="1" x14ac:dyDescent="0.25">
      <c r="A163" s="305"/>
      <c r="B163" s="306"/>
      <c r="C163" s="325"/>
      <c r="D163" s="305"/>
      <c r="E163" s="305"/>
      <c r="F163" s="305"/>
      <c r="G163" s="306"/>
      <c r="H163" s="306"/>
      <c r="I163" s="306"/>
      <c r="J163" s="305"/>
      <c r="K163" s="305"/>
      <c r="L163" s="305"/>
    </row>
    <row r="164" spans="1:12" ht="20.100000000000001" customHeight="1" x14ac:dyDescent="0.25">
      <c r="A164" s="305"/>
      <c r="B164" s="306"/>
      <c r="C164" s="325"/>
      <c r="D164" s="305"/>
      <c r="E164" s="305"/>
      <c r="F164" s="305"/>
      <c r="G164" s="306"/>
      <c r="H164" s="306"/>
      <c r="I164" s="306"/>
      <c r="J164" s="305"/>
      <c r="K164" s="305"/>
      <c r="L164" s="305"/>
    </row>
    <row r="165" spans="1:12" ht="20.100000000000001" customHeight="1" x14ac:dyDescent="0.25">
      <c r="A165" s="305"/>
      <c r="B165" s="306"/>
      <c r="C165" s="325"/>
      <c r="D165" s="305"/>
      <c r="E165" s="305"/>
      <c r="F165" s="305"/>
      <c r="G165" s="306"/>
      <c r="H165" s="306"/>
      <c r="I165" s="306"/>
      <c r="J165" s="305"/>
      <c r="K165" s="305"/>
      <c r="L165" s="305"/>
    </row>
    <row r="166" spans="1:12" ht="20.100000000000001" customHeight="1" x14ac:dyDescent="0.25">
      <c r="A166" s="305"/>
      <c r="B166" s="306"/>
      <c r="C166" s="325"/>
      <c r="D166" s="305"/>
      <c r="E166" s="305"/>
      <c r="F166" s="305"/>
      <c r="G166" s="306"/>
      <c r="H166" s="306"/>
      <c r="I166" s="306"/>
      <c r="J166" s="305"/>
      <c r="K166" s="305"/>
      <c r="L166" s="305"/>
    </row>
    <row r="167" spans="1:12" ht="20.100000000000001" customHeight="1" x14ac:dyDescent="0.25">
      <c r="A167" s="305"/>
      <c r="B167" s="306"/>
      <c r="C167" s="325"/>
      <c r="D167" s="305"/>
      <c r="E167" s="305"/>
      <c r="F167" s="305"/>
      <c r="G167" s="306"/>
      <c r="H167" s="306"/>
      <c r="I167" s="306"/>
      <c r="J167" s="305"/>
      <c r="K167" s="305"/>
      <c r="L167" s="305"/>
    </row>
    <row r="168" spans="1:12" ht="20.100000000000001" customHeight="1" x14ac:dyDescent="0.25">
      <c r="A168" s="305"/>
      <c r="B168" s="306"/>
      <c r="C168" s="325"/>
      <c r="D168" s="305"/>
      <c r="E168" s="305"/>
      <c r="F168" s="305"/>
      <c r="G168" s="306"/>
      <c r="H168" s="306"/>
      <c r="I168" s="306"/>
      <c r="J168" s="305"/>
      <c r="K168" s="305"/>
      <c r="L168" s="305"/>
    </row>
    <row r="169" spans="1:12" ht="20.100000000000001" customHeight="1" x14ac:dyDescent="0.25">
      <c r="A169" s="305"/>
      <c r="B169" s="306"/>
      <c r="C169" s="325"/>
      <c r="D169" s="305"/>
      <c r="E169" s="305"/>
      <c r="F169" s="305"/>
      <c r="G169" s="306"/>
      <c r="H169" s="306"/>
      <c r="I169" s="306"/>
      <c r="J169" s="305"/>
      <c r="K169" s="305"/>
      <c r="L169" s="305"/>
    </row>
    <row r="170" spans="1:12" ht="20.100000000000001" customHeight="1" x14ac:dyDescent="0.25">
      <c r="A170" s="305"/>
      <c r="B170" s="306"/>
      <c r="C170" s="325"/>
      <c r="D170" s="305"/>
      <c r="E170" s="305"/>
      <c r="F170" s="305"/>
      <c r="G170" s="306"/>
      <c r="H170" s="306"/>
      <c r="I170" s="306"/>
      <c r="J170" s="305"/>
      <c r="K170" s="305"/>
      <c r="L170" s="305"/>
    </row>
    <row r="171" spans="1:12" ht="20.100000000000001" customHeight="1" x14ac:dyDescent="0.25">
      <c r="A171" s="305"/>
      <c r="B171" s="306"/>
      <c r="C171" s="325"/>
      <c r="D171" s="305"/>
      <c r="E171" s="305"/>
      <c r="F171" s="305"/>
      <c r="G171" s="306"/>
      <c r="H171" s="306"/>
      <c r="I171" s="306"/>
      <c r="J171" s="305"/>
      <c r="K171" s="305"/>
      <c r="L171" s="305"/>
    </row>
    <row r="172" spans="1:12" ht="20.100000000000001" customHeight="1" x14ac:dyDescent="0.25">
      <c r="A172" s="305"/>
      <c r="B172" s="306"/>
      <c r="C172" s="325"/>
      <c r="D172" s="305"/>
      <c r="E172" s="305"/>
      <c r="F172" s="305"/>
      <c r="G172" s="306"/>
      <c r="H172" s="306"/>
      <c r="I172" s="306"/>
      <c r="J172" s="305"/>
      <c r="K172" s="305"/>
      <c r="L172" s="305"/>
    </row>
    <row r="173" spans="1:12" ht="20.100000000000001" customHeight="1" x14ac:dyDescent="0.25">
      <c r="A173" s="305"/>
      <c r="B173" s="306"/>
      <c r="C173" s="325"/>
      <c r="D173" s="305"/>
      <c r="E173" s="305"/>
      <c r="F173" s="305"/>
      <c r="G173" s="306"/>
      <c r="H173" s="306"/>
      <c r="I173" s="306"/>
      <c r="J173" s="305"/>
      <c r="K173" s="305"/>
      <c r="L173" s="305"/>
    </row>
    <row r="174" spans="1:12" ht="20.100000000000001" customHeight="1" x14ac:dyDescent="0.25">
      <c r="A174" s="305"/>
      <c r="B174" s="306"/>
      <c r="C174" s="325"/>
      <c r="D174" s="305"/>
      <c r="E174" s="305"/>
      <c r="F174" s="305"/>
      <c r="G174" s="306"/>
      <c r="H174" s="306"/>
      <c r="I174" s="306"/>
      <c r="J174" s="305"/>
      <c r="K174" s="305"/>
      <c r="L174" s="305"/>
    </row>
    <row r="175" spans="1:12" ht="20.100000000000001" customHeight="1" x14ac:dyDescent="0.25">
      <c r="A175" s="305"/>
      <c r="B175" s="306"/>
      <c r="C175" s="325"/>
      <c r="D175" s="305"/>
      <c r="E175" s="305"/>
      <c r="F175" s="305"/>
      <c r="G175" s="306"/>
      <c r="H175" s="306"/>
      <c r="I175" s="306"/>
      <c r="J175" s="305"/>
      <c r="K175" s="305"/>
      <c r="L175" s="305"/>
    </row>
    <row r="176" spans="1:12" ht="20.100000000000001" customHeight="1" x14ac:dyDescent="0.25">
      <c r="A176" s="305"/>
      <c r="B176" s="306"/>
      <c r="C176" s="325"/>
      <c r="D176" s="305"/>
      <c r="E176" s="305"/>
      <c r="F176" s="305"/>
      <c r="G176" s="306"/>
      <c r="H176" s="306"/>
      <c r="I176" s="306"/>
      <c r="J176" s="305"/>
      <c r="K176" s="305"/>
      <c r="L176" s="305"/>
    </row>
    <row r="177" spans="1:12" ht="20.100000000000001" customHeight="1" x14ac:dyDescent="0.25">
      <c r="A177" s="305"/>
      <c r="B177" s="306"/>
      <c r="C177" s="325"/>
      <c r="D177" s="305"/>
      <c r="E177" s="305"/>
      <c r="F177" s="305"/>
      <c r="G177" s="306"/>
      <c r="H177" s="306"/>
      <c r="I177" s="306"/>
      <c r="J177" s="305"/>
      <c r="K177" s="305"/>
      <c r="L177" s="305"/>
    </row>
    <row r="178" spans="1:12" ht="20.100000000000001" customHeight="1" x14ac:dyDescent="0.25">
      <c r="A178" s="305"/>
      <c r="B178" s="306"/>
      <c r="C178" s="325"/>
      <c r="D178" s="305"/>
      <c r="E178" s="305"/>
      <c r="F178" s="305"/>
      <c r="G178" s="306"/>
      <c r="H178" s="306"/>
      <c r="I178" s="306"/>
      <c r="J178" s="305"/>
      <c r="K178" s="305"/>
      <c r="L178" s="305"/>
    </row>
    <row r="179" spans="1:12" ht="20.100000000000001" customHeight="1" x14ac:dyDescent="0.25">
      <c r="A179" s="305"/>
      <c r="B179" s="306"/>
      <c r="C179" s="325"/>
      <c r="D179" s="305"/>
      <c r="E179" s="305"/>
      <c r="F179" s="305"/>
      <c r="G179" s="306"/>
      <c r="H179" s="306"/>
      <c r="I179" s="306"/>
      <c r="J179" s="305"/>
      <c r="K179" s="305"/>
      <c r="L179" s="305"/>
    </row>
    <row r="180" spans="1:12" ht="20.100000000000001" customHeight="1" x14ac:dyDescent="0.25">
      <c r="A180" s="305"/>
      <c r="B180" s="306"/>
      <c r="C180" s="325"/>
      <c r="D180" s="305"/>
      <c r="E180" s="305"/>
      <c r="F180" s="305"/>
      <c r="G180" s="306"/>
      <c r="H180" s="306"/>
      <c r="I180" s="306"/>
      <c r="J180" s="305"/>
      <c r="K180" s="305"/>
      <c r="L180" s="305"/>
    </row>
    <row r="181" spans="1:12" ht="20.100000000000001" customHeight="1" x14ac:dyDescent="0.25">
      <c r="A181" s="305"/>
      <c r="B181" s="306"/>
      <c r="C181" s="325"/>
      <c r="D181" s="305"/>
      <c r="E181" s="305"/>
      <c r="F181" s="305"/>
      <c r="G181" s="306"/>
      <c r="H181" s="306"/>
      <c r="I181" s="306"/>
      <c r="J181" s="305"/>
      <c r="K181" s="305"/>
      <c r="L181" s="305"/>
    </row>
    <row r="182" spans="1:12" ht="20.100000000000001" customHeight="1" x14ac:dyDescent="0.25">
      <c r="A182" s="305"/>
      <c r="B182" s="306"/>
      <c r="C182" s="325"/>
      <c r="D182" s="305"/>
      <c r="E182" s="305"/>
      <c r="F182" s="305"/>
      <c r="G182" s="306"/>
      <c r="H182" s="306"/>
      <c r="I182" s="306"/>
      <c r="J182" s="305"/>
      <c r="K182" s="305"/>
      <c r="L182" s="305"/>
    </row>
    <row r="183" spans="1:12" ht="20.100000000000001" customHeight="1" x14ac:dyDescent="0.25">
      <c r="A183" s="305"/>
      <c r="B183" s="306"/>
      <c r="C183" s="325"/>
      <c r="D183" s="305"/>
      <c r="E183" s="305"/>
      <c r="F183" s="305"/>
      <c r="G183" s="306"/>
      <c r="H183" s="306"/>
      <c r="I183" s="306"/>
      <c r="J183" s="305"/>
      <c r="K183" s="305"/>
      <c r="L183" s="305"/>
    </row>
    <row r="184" spans="1:12" ht="20.100000000000001" customHeight="1" x14ac:dyDescent="0.25">
      <c r="A184" s="305"/>
      <c r="B184" s="306"/>
      <c r="C184" s="325"/>
      <c r="D184" s="305"/>
      <c r="E184" s="305"/>
      <c r="F184" s="305"/>
      <c r="G184" s="306"/>
      <c r="H184" s="306"/>
      <c r="I184" s="306"/>
      <c r="J184" s="305"/>
      <c r="K184" s="305"/>
      <c r="L184" s="305"/>
    </row>
    <row r="185" spans="1:12" ht="20.100000000000001" customHeight="1" x14ac:dyDescent="0.25">
      <c r="A185" s="305"/>
      <c r="B185" s="306"/>
      <c r="C185" s="325"/>
      <c r="D185" s="305"/>
      <c r="E185" s="305"/>
      <c r="F185" s="305"/>
      <c r="G185" s="306"/>
      <c r="H185" s="306"/>
      <c r="I185" s="306"/>
      <c r="J185" s="305"/>
      <c r="K185" s="305"/>
      <c r="L185" s="305"/>
    </row>
    <row r="186" spans="1:12" ht="20.100000000000001" customHeight="1" x14ac:dyDescent="0.25">
      <c r="A186" s="305"/>
      <c r="B186" s="306"/>
      <c r="C186" s="325"/>
      <c r="D186" s="305"/>
      <c r="E186" s="305"/>
      <c r="F186" s="305"/>
      <c r="G186" s="306"/>
      <c r="H186" s="306"/>
      <c r="I186" s="306"/>
      <c r="J186" s="305"/>
      <c r="K186" s="305"/>
      <c r="L186" s="305"/>
    </row>
    <row r="187" spans="1:12" ht="20.100000000000001" customHeight="1" x14ac:dyDescent="0.25">
      <c r="A187" s="305"/>
      <c r="B187" s="306"/>
      <c r="C187" s="325"/>
      <c r="D187" s="305"/>
      <c r="E187" s="305"/>
      <c r="F187" s="305"/>
      <c r="G187" s="306"/>
      <c r="H187" s="306"/>
      <c r="I187" s="306"/>
      <c r="J187" s="305"/>
      <c r="K187" s="305"/>
      <c r="L187" s="305"/>
    </row>
    <row r="188" spans="1:12" ht="20.100000000000001" customHeight="1" x14ac:dyDescent="0.25">
      <c r="A188" s="305"/>
      <c r="B188" s="306"/>
      <c r="C188" s="325"/>
      <c r="D188" s="305"/>
      <c r="E188" s="305"/>
      <c r="F188" s="305"/>
      <c r="G188" s="306"/>
      <c r="H188" s="306"/>
      <c r="I188" s="306"/>
      <c r="J188" s="305"/>
      <c r="K188" s="305"/>
      <c r="L188" s="305"/>
    </row>
    <row r="189" spans="1:12" ht="20.100000000000001" customHeight="1" x14ac:dyDescent="0.25">
      <c r="A189" s="305"/>
      <c r="B189" s="306"/>
      <c r="C189" s="325"/>
      <c r="D189" s="305"/>
      <c r="E189" s="305"/>
      <c r="F189" s="305"/>
      <c r="G189" s="306"/>
      <c r="H189" s="306"/>
      <c r="I189" s="306"/>
      <c r="J189" s="305"/>
      <c r="K189" s="305"/>
      <c r="L189" s="305"/>
    </row>
    <row r="190" spans="1:12" ht="20.100000000000001" customHeight="1" x14ac:dyDescent="0.25">
      <c r="A190" s="305"/>
      <c r="B190" s="306"/>
      <c r="C190" s="325"/>
      <c r="D190" s="305"/>
      <c r="E190" s="305"/>
      <c r="F190" s="305"/>
      <c r="G190" s="306"/>
      <c r="H190" s="306"/>
      <c r="I190" s="306"/>
      <c r="J190" s="305"/>
      <c r="K190" s="305"/>
      <c r="L190" s="305"/>
    </row>
    <row r="191" spans="1:12" ht="20.100000000000001" customHeight="1" x14ac:dyDescent="0.25">
      <c r="A191" s="305"/>
      <c r="B191" s="306"/>
      <c r="C191" s="325"/>
      <c r="D191" s="305"/>
      <c r="E191" s="305"/>
      <c r="F191" s="305"/>
      <c r="G191" s="306"/>
      <c r="H191" s="306"/>
      <c r="I191" s="306"/>
      <c r="J191" s="305"/>
      <c r="K191" s="305"/>
      <c r="L191" s="305"/>
    </row>
    <row r="192" spans="1:12" ht="20.100000000000001" customHeight="1" x14ac:dyDescent="0.25">
      <c r="A192" s="305"/>
      <c r="B192" s="306"/>
      <c r="C192" s="325"/>
      <c r="D192" s="305"/>
      <c r="E192" s="305"/>
      <c r="F192" s="305"/>
      <c r="G192" s="306"/>
      <c r="H192" s="306"/>
      <c r="I192" s="306"/>
      <c r="J192" s="305"/>
      <c r="K192" s="305"/>
      <c r="L192" s="305"/>
    </row>
    <row r="193" spans="1:12" ht="20.100000000000001" customHeight="1" x14ac:dyDescent="0.25">
      <c r="A193" s="305"/>
      <c r="B193" s="306"/>
      <c r="C193" s="325"/>
      <c r="D193" s="305"/>
      <c r="E193" s="305"/>
      <c r="F193" s="305"/>
      <c r="G193" s="306"/>
      <c r="H193" s="306"/>
      <c r="I193" s="306"/>
      <c r="J193" s="305"/>
      <c r="K193" s="305"/>
      <c r="L193" s="305"/>
    </row>
    <row r="194" spans="1:12" ht="20.100000000000001" customHeight="1" x14ac:dyDescent="0.25">
      <c r="A194" s="305"/>
      <c r="B194" s="306"/>
      <c r="C194" s="325"/>
      <c r="D194" s="305"/>
      <c r="E194" s="305"/>
      <c r="F194" s="305"/>
      <c r="G194" s="306"/>
      <c r="H194" s="306"/>
      <c r="I194" s="306"/>
      <c r="J194" s="305"/>
      <c r="K194" s="305"/>
      <c r="L194" s="305"/>
    </row>
    <row r="195" spans="1:12" ht="20.100000000000001" customHeight="1" x14ac:dyDescent="0.25">
      <c r="A195" s="305"/>
      <c r="B195" s="306"/>
      <c r="C195" s="325"/>
      <c r="D195" s="305"/>
      <c r="E195" s="305"/>
      <c r="F195" s="305"/>
      <c r="G195" s="306"/>
      <c r="H195" s="306"/>
      <c r="I195" s="306"/>
      <c r="J195" s="305"/>
      <c r="K195" s="305"/>
      <c r="L195" s="305"/>
    </row>
    <row r="196" spans="1:12" ht="20.100000000000001" customHeight="1" x14ac:dyDescent="0.25">
      <c r="A196" s="305"/>
      <c r="B196" s="306"/>
      <c r="C196" s="325"/>
      <c r="D196" s="305"/>
      <c r="E196" s="305"/>
      <c r="F196" s="305"/>
      <c r="G196" s="306"/>
      <c r="H196" s="306"/>
      <c r="I196" s="306"/>
      <c r="J196" s="305"/>
      <c r="K196" s="305"/>
      <c r="L196" s="305"/>
    </row>
    <row r="197" spans="1:12" ht="20.100000000000001" customHeight="1" x14ac:dyDescent="0.25">
      <c r="A197" s="305"/>
      <c r="B197" s="306"/>
      <c r="C197" s="325"/>
      <c r="D197" s="305"/>
      <c r="E197" s="305"/>
      <c r="F197" s="305"/>
      <c r="G197" s="306"/>
      <c r="H197" s="306"/>
      <c r="I197" s="306"/>
      <c r="J197" s="305"/>
      <c r="K197" s="305"/>
      <c r="L197" s="305"/>
    </row>
    <row r="198" spans="1:12" ht="20.100000000000001" customHeight="1" x14ac:dyDescent="0.25">
      <c r="A198" s="305"/>
      <c r="B198" s="306"/>
      <c r="C198" s="325"/>
      <c r="D198" s="305"/>
      <c r="E198" s="305"/>
      <c r="F198" s="305"/>
      <c r="G198" s="306"/>
      <c r="H198" s="306"/>
      <c r="I198" s="306"/>
      <c r="J198" s="305"/>
      <c r="K198" s="305"/>
      <c r="L198" s="305"/>
    </row>
    <row r="199" spans="1:12" ht="20.100000000000001" customHeight="1" x14ac:dyDescent="0.25">
      <c r="A199" s="305"/>
      <c r="B199" s="306"/>
      <c r="C199" s="325"/>
      <c r="D199" s="305"/>
      <c r="E199" s="305"/>
      <c r="F199" s="305"/>
      <c r="G199" s="306"/>
      <c r="H199" s="306"/>
      <c r="I199" s="306"/>
      <c r="J199" s="305"/>
      <c r="K199" s="305"/>
      <c r="L199" s="305"/>
    </row>
    <row r="200" spans="1:12" ht="20.100000000000001" customHeight="1" x14ac:dyDescent="0.25">
      <c r="A200" s="305"/>
      <c r="B200" s="306"/>
      <c r="C200" s="325"/>
      <c r="D200" s="305"/>
      <c r="E200" s="305"/>
      <c r="F200" s="305"/>
      <c r="G200" s="306"/>
      <c r="H200" s="306"/>
      <c r="I200" s="306"/>
      <c r="J200" s="305"/>
      <c r="K200" s="305"/>
      <c r="L200" s="305"/>
    </row>
    <row r="201" spans="1:12" ht="20.100000000000001" customHeight="1" x14ac:dyDescent="0.25">
      <c r="A201" s="305"/>
      <c r="B201" s="306"/>
      <c r="C201" s="325"/>
      <c r="D201" s="305"/>
      <c r="E201" s="305"/>
      <c r="F201" s="305"/>
      <c r="G201" s="306"/>
      <c r="H201" s="306"/>
      <c r="I201" s="306"/>
      <c r="J201" s="305"/>
      <c r="K201" s="305"/>
      <c r="L201" s="305"/>
    </row>
    <row r="202" spans="1:12" ht="20.100000000000001" customHeight="1" x14ac:dyDescent="0.25">
      <c r="A202" s="305"/>
      <c r="B202" s="306"/>
      <c r="C202" s="325"/>
      <c r="D202" s="305"/>
      <c r="E202" s="305"/>
      <c r="F202" s="305"/>
      <c r="G202" s="306"/>
      <c r="H202" s="306"/>
      <c r="I202" s="306"/>
      <c r="J202" s="305"/>
      <c r="K202" s="305"/>
      <c r="L202" s="305"/>
    </row>
    <row r="203" spans="1:12" ht="20.100000000000001" customHeight="1" x14ac:dyDescent="0.25">
      <c r="A203" s="305"/>
      <c r="B203" s="306"/>
      <c r="C203" s="325"/>
      <c r="D203" s="305"/>
      <c r="E203" s="305"/>
      <c r="F203" s="305"/>
      <c r="G203" s="306"/>
      <c r="H203" s="306"/>
      <c r="I203" s="306"/>
      <c r="J203" s="305"/>
      <c r="K203" s="305"/>
      <c r="L203" s="305"/>
    </row>
    <row r="204" spans="1:12" ht="20.100000000000001" customHeight="1" x14ac:dyDescent="0.25">
      <c r="A204" s="305"/>
      <c r="B204" s="306"/>
      <c r="C204" s="325"/>
      <c r="D204" s="305"/>
      <c r="E204" s="305"/>
      <c r="F204" s="305"/>
      <c r="G204" s="306"/>
      <c r="H204" s="306"/>
      <c r="I204" s="306"/>
      <c r="J204" s="305"/>
      <c r="K204" s="305"/>
      <c r="L204" s="305"/>
    </row>
    <row r="205" spans="1:12" ht="20.100000000000001" customHeight="1" x14ac:dyDescent="0.25">
      <c r="A205" s="305"/>
      <c r="B205" s="306"/>
      <c r="C205" s="325"/>
      <c r="D205" s="305"/>
      <c r="E205" s="305"/>
      <c r="F205" s="305"/>
      <c r="G205" s="306"/>
      <c r="H205" s="306"/>
      <c r="I205" s="306"/>
      <c r="J205" s="305"/>
      <c r="K205" s="305"/>
      <c r="L205" s="305"/>
    </row>
    <row r="206" spans="1:12" ht="20.100000000000001" customHeight="1" x14ac:dyDescent="0.25">
      <c r="A206" s="305"/>
      <c r="B206" s="306"/>
      <c r="C206" s="325"/>
      <c r="D206" s="305"/>
      <c r="E206" s="305"/>
      <c r="F206" s="305"/>
      <c r="G206" s="306"/>
      <c r="H206" s="306"/>
      <c r="I206" s="306"/>
      <c r="J206" s="305"/>
      <c r="K206" s="305"/>
      <c r="L206" s="305"/>
    </row>
    <row r="207" spans="1:12" ht="20.100000000000001" customHeight="1" x14ac:dyDescent="0.25">
      <c r="A207" s="305"/>
      <c r="B207" s="306"/>
      <c r="C207" s="325"/>
      <c r="D207" s="305"/>
      <c r="E207" s="305"/>
      <c r="F207" s="305"/>
      <c r="G207" s="306"/>
      <c r="H207" s="306"/>
      <c r="I207" s="306"/>
      <c r="J207" s="305"/>
      <c r="K207" s="305"/>
      <c r="L207" s="305"/>
    </row>
    <row r="208" spans="1:12" ht="20.100000000000001" customHeight="1" x14ac:dyDescent="0.25">
      <c r="A208" s="305"/>
      <c r="B208" s="306"/>
      <c r="C208" s="325"/>
      <c r="D208" s="305"/>
      <c r="E208" s="305"/>
      <c r="F208" s="305"/>
      <c r="G208" s="306"/>
      <c r="H208" s="306"/>
      <c r="I208" s="306"/>
      <c r="J208" s="305"/>
      <c r="K208" s="305"/>
      <c r="L208" s="305"/>
    </row>
    <row r="209" spans="1:12" ht="20.100000000000001" customHeight="1" x14ac:dyDescent="0.25">
      <c r="A209" s="305"/>
      <c r="B209" s="306"/>
      <c r="C209" s="325"/>
      <c r="D209" s="305"/>
      <c r="E209" s="305"/>
      <c r="F209" s="305"/>
      <c r="G209" s="306"/>
      <c r="H209" s="306"/>
      <c r="I209" s="306"/>
      <c r="J209" s="305"/>
      <c r="K209" s="305"/>
      <c r="L209" s="305"/>
    </row>
    <row r="210" spans="1:12" ht="20.100000000000001" customHeight="1" x14ac:dyDescent="0.25">
      <c r="A210" s="305"/>
      <c r="B210" s="306"/>
      <c r="C210" s="325"/>
      <c r="D210" s="305"/>
      <c r="E210" s="305"/>
      <c r="F210" s="305"/>
      <c r="G210" s="306"/>
      <c r="H210" s="306"/>
      <c r="I210" s="306"/>
      <c r="J210" s="305"/>
      <c r="K210" s="305"/>
      <c r="L210" s="305"/>
    </row>
    <row r="211" spans="1:12" ht="20.100000000000001" customHeight="1" x14ac:dyDescent="0.25">
      <c r="A211" s="305"/>
      <c r="B211" s="306"/>
      <c r="C211" s="325"/>
      <c r="D211" s="305"/>
      <c r="E211" s="305"/>
      <c r="F211" s="305"/>
      <c r="G211" s="306"/>
      <c r="H211" s="306"/>
      <c r="I211" s="306"/>
      <c r="J211" s="305"/>
      <c r="K211" s="305"/>
      <c r="L211" s="305"/>
    </row>
    <row r="212" spans="1:12" ht="20.100000000000001" customHeight="1" x14ac:dyDescent="0.25">
      <c r="A212" s="305"/>
      <c r="B212" s="306"/>
      <c r="C212" s="325"/>
      <c r="D212" s="305"/>
      <c r="E212" s="305"/>
      <c r="F212" s="305"/>
      <c r="G212" s="306"/>
      <c r="H212" s="306"/>
      <c r="I212" s="306"/>
      <c r="J212" s="305"/>
      <c r="K212" s="305"/>
      <c r="L212" s="305"/>
    </row>
    <row r="213" spans="1:12" ht="20.100000000000001" customHeight="1" x14ac:dyDescent="0.25">
      <c r="A213" s="305"/>
      <c r="B213" s="306"/>
      <c r="C213" s="325"/>
      <c r="D213" s="305"/>
      <c r="E213" s="305"/>
      <c r="F213" s="305"/>
      <c r="G213" s="306"/>
      <c r="H213" s="306"/>
      <c r="I213" s="306"/>
      <c r="J213" s="305"/>
      <c r="K213" s="305"/>
      <c r="L213" s="305"/>
    </row>
    <row r="214" spans="1:12" ht="20.100000000000001" customHeight="1" x14ac:dyDescent="0.25">
      <c r="A214" s="305"/>
      <c r="B214" s="306"/>
      <c r="C214" s="325"/>
      <c r="D214" s="305"/>
      <c r="E214" s="305"/>
      <c r="F214" s="305"/>
      <c r="G214" s="306"/>
      <c r="H214" s="306"/>
      <c r="I214" s="306"/>
      <c r="J214" s="305"/>
      <c r="K214" s="305"/>
      <c r="L214" s="305"/>
    </row>
    <row r="215" spans="1:12" ht="20.100000000000001" customHeight="1" x14ac:dyDescent="0.25">
      <c r="A215" s="305"/>
      <c r="B215" s="306"/>
      <c r="C215" s="325"/>
      <c r="D215" s="305"/>
      <c r="E215" s="305"/>
      <c r="F215" s="305"/>
      <c r="G215" s="306"/>
      <c r="H215" s="306"/>
      <c r="I215" s="306"/>
      <c r="J215" s="305"/>
      <c r="K215" s="305"/>
      <c r="L215" s="305"/>
    </row>
    <row r="216" spans="1:12" ht="20.100000000000001" customHeight="1" x14ac:dyDescent="0.25">
      <c r="A216" s="305"/>
      <c r="B216" s="306"/>
      <c r="C216" s="325"/>
      <c r="D216" s="305"/>
      <c r="E216" s="305"/>
      <c r="F216" s="305"/>
      <c r="G216" s="306"/>
      <c r="H216" s="306"/>
      <c r="I216" s="306"/>
      <c r="J216" s="305"/>
      <c r="K216" s="305"/>
      <c r="L216" s="305"/>
    </row>
    <row r="217" spans="1:12" ht="20.100000000000001" customHeight="1" x14ac:dyDescent="0.25">
      <c r="A217" s="305"/>
      <c r="B217" s="306"/>
      <c r="C217" s="325"/>
      <c r="D217" s="305"/>
      <c r="E217" s="305"/>
      <c r="F217" s="305"/>
      <c r="G217" s="306"/>
      <c r="H217" s="306"/>
      <c r="I217" s="306"/>
      <c r="J217" s="305"/>
      <c r="K217" s="305"/>
      <c r="L217" s="305"/>
    </row>
    <row r="218" spans="1:12" ht="20.100000000000001" customHeight="1" x14ac:dyDescent="0.25">
      <c r="A218" s="305"/>
      <c r="B218" s="306"/>
      <c r="C218" s="325"/>
      <c r="D218" s="305"/>
      <c r="E218" s="305"/>
      <c r="F218" s="305"/>
      <c r="G218" s="306"/>
      <c r="H218" s="306"/>
      <c r="I218" s="306"/>
      <c r="J218" s="305"/>
      <c r="K218" s="305"/>
      <c r="L218" s="305"/>
    </row>
    <row r="219" spans="1:12" ht="20.100000000000001" customHeight="1" x14ac:dyDescent="0.25">
      <c r="A219" s="305"/>
      <c r="B219" s="306"/>
      <c r="C219" s="325"/>
      <c r="D219" s="305"/>
      <c r="E219" s="305"/>
      <c r="F219" s="305"/>
      <c r="G219" s="306"/>
      <c r="H219" s="306"/>
      <c r="I219" s="306"/>
      <c r="J219" s="305"/>
      <c r="K219" s="305"/>
      <c r="L219" s="305"/>
    </row>
    <row r="220" spans="1:12" ht="20.100000000000001" customHeight="1" x14ac:dyDescent="0.25">
      <c r="A220" s="305"/>
      <c r="B220" s="306"/>
      <c r="C220" s="325"/>
      <c r="D220" s="305"/>
      <c r="E220" s="305"/>
      <c r="F220" s="305"/>
      <c r="G220" s="306"/>
      <c r="H220" s="306"/>
      <c r="I220" s="306"/>
      <c r="J220" s="305"/>
      <c r="K220" s="305"/>
      <c r="L220" s="305"/>
    </row>
    <row r="221" spans="1:12" ht="20.100000000000001" customHeight="1" x14ac:dyDescent="0.25">
      <c r="A221" s="305"/>
      <c r="B221" s="306"/>
      <c r="C221" s="325"/>
      <c r="D221" s="305"/>
      <c r="E221" s="305"/>
      <c r="F221" s="305"/>
      <c r="G221" s="306"/>
      <c r="H221" s="306"/>
      <c r="I221" s="306"/>
      <c r="J221" s="305"/>
      <c r="K221" s="305"/>
      <c r="L221" s="305"/>
    </row>
    <row r="222" spans="1:12" ht="20.100000000000001" customHeight="1" x14ac:dyDescent="0.25">
      <c r="A222" s="305"/>
      <c r="B222" s="306"/>
      <c r="C222" s="325"/>
      <c r="D222" s="305"/>
      <c r="E222" s="305"/>
      <c r="F222" s="305"/>
      <c r="G222" s="306"/>
      <c r="H222" s="306"/>
      <c r="I222" s="306"/>
      <c r="J222" s="305"/>
      <c r="K222" s="305"/>
      <c r="L222" s="305"/>
    </row>
    <row r="223" spans="1:12" ht="20.100000000000001" customHeight="1" x14ac:dyDescent="0.25">
      <c r="A223" s="305"/>
      <c r="B223" s="306"/>
      <c r="C223" s="325"/>
      <c r="D223" s="305"/>
      <c r="E223" s="305"/>
      <c r="F223" s="305"/>
      <c r="G223" s="306"/>
      <c r="H223" s="306"/>
      <c r="I223" s="306"/>
      <c r="J223" s="305"/>
      <c r="K223" s="305"/>
      <c r="L223" s="305"/>
    </row>
    <row r="224" spans="1:12" ht="20.100000000000001" customHeight="1" x14ac:dyDescent="0.25">
      <c r="A224" s="305"/>
      <c r="B224" s="306"/>
      <c r="C224" s="325"/>
      <c r="D224" s="305"/>
      <c r="E224" s="305"/>
      <c r="F224" s="305"/>
      <c r="G224" s="306"/>
      <c r="H224" s="306"/>
      <c r="I224" s="306"/>
      <c r="J224" s="305"/>
      <c r="K224" s="305"/>
      <c r="L224" s="305"/>
    </row>
    <row r="225" spans="1:12" ht="20.100000000000001" customHeight="1" x14ac:dyDescent="0.25">
      <c r="A225" s="305"/>
      <c r="B225" s="306"/>
      <c r="C225" s="325"/>
      <c r="D225" s="305"/>
      <c r="E225" s="305"/>
      <c r="F225" s="305"/>
      <c r="G225" s="306"/>
      <c r="H225" s="306"/>
      <c r="I225" s="306"/>
      <c r="J225" s="305"/>
      <c r="K225" s="305"/>
      <c r="L225" s="305"/>
    </row>
    <row r="226" spans="1:12" ht="20.100000000000001" customHeight="1" x14ac:dyDescent="0.25">
      <c r="A226" s="305"/>
      <c r="B226" s="306"/>
      <c r="C226" s="325"/>
      <c r="D226" s="305"/>
      <c r="E226" s="305"/>
      <c r="F226" s="305"/>
      <c r="G226" s="306"/>
      <c r="H226" s="306"/>
      <c r="I226" s="306"/>
      <c r="J226" s="305"/>
      <c r="K226" s="305"/>
      <c r="L226" s="305"/>
    </row>
    <row r="227" spans="1:12" ht="20.100000000000001" customHeight="1" x14ac:dyDescent="0.25">
      <c r="A227" s="305"/>
      <c r="B227" s="306"/>
      <c r="C227" s="325"/>
      <c r="D227" s="305"/>
      <c r="E227" s="305"/>
      <c r="F227" s="305"/>
      <c r="G227" s="306"/>
      <c r="H227" s="306"/>
      <c r="I227" s="306"/>
      <c r="J227" s="305"/>
      <c r="K227" s="305"/>
      <c r="L227" s="305"/>
    </row>
    <row r="228" spans="1:12" ht="20.100000000000001" customHeight="1" x14ac:dyDescent="0.25">
      <c r="A228" s="305"/>
      <c r="B228" s="306"/>
      <c r="C228" s="325"/>
      <c r="D228" s="305"/>
      <c r="E228" s="305"/>
      <c r="F228" s="305"/>
      <c r="G228" s="306"/>
      <c r="H228" s="306"/>
      <c r="I228" s="306"/>
      <c r="J228" s="305"/>
      <c r="K228" s="305"/>
      <c r="L228" s="305"/>
    </row>
    <row r="229" spans="1:12" ht="20.100000000000001" customHeight="1" x14ac:dyDescent="0.25">
      <c r="A229" s="305"/>
      <c r="B229" s="306"/>
      <c r="C229" s="325"/>
      <c r="D229" s="305"/>
      <c r="E229" s="305"/>
      <c r="F229" s="305"/>
      <c r="G229" s="306"/>
      <c r="H229" s="306"/>
      <c r="I229" s="306"/>
      <c r="J229" s="305"/>
      <c r="K229" s="305"/>
      <c r="L229" s="305"/>
    </row>
    <row r="230" spans="1:12" ht="20.100000000000001" customHeight="1" x14ac:dyDescent="0.25">
      <c r="A230" s="305"/>
      <c r="B230" s="306"/>
      <c r="C230" s="325"/>
      <c r="D230" s="305"/>
      <c r="E230" s="305"/>
      <c r="F230" s="305"/>
      <c r="G230" s="306"/>
      <c r="H230" s="306"/>
      <c r="I230" s="306"/>
      <c r="J230" s="305"/>
      <c r="K230" s="305"/>
      <c r="L230" s="305"/>
    </row>
    <row r="231" spans="1:12" ht="20.100000000000001" customHeight="1" x14ac:dyDescent="0.25">
      <c r="A231" s="305"/>
      <c r="B231" s="306"/>
      <c r="C231" s="325"/>
      <c r="D231" s="305"/>
      <c r="E231" s="305"/>
      <c r="F231" s="305"/>
      <c r="G231" s="306"/>
      <c r="H231" s="306"/>
      <c r="I231" s="306"/>
      <c r="J231" s="305"/>
      <c r="K231" s="305"/>
      <c r="L231" s="305"/>
    </row>
    <row r="232" spans="1:12" ht="20.100000000000001" customHeight="1" x14ac:dyDescent="0.25">
      <c r="A232" s="305"/>
      <c r="B232" s="306"/>
      <c r="C232" s="325"/>
      <c r="D232" s="305"/>
      <c r="E232" s="305"/>
      <c r="F232" s="305"/>
      <c r="G232" s="306"/>
      <c r="H232" s="306"/>
      <c r="I232" s="306"/>
      <c r="J232" s="305"/>
      <c r="K232" s="305"/>
      <c r="L232" s="305"/>
    </row>
    <row r="233" spans="1:12" ht="20.100000000000001" customHeight="1" x14ac:dyDescent="0.25">
      <c r="A233" s="305"/>
      <c r="B233" s="306"/>
      <c r="C233" s="325"/>
      <c r="D233" s="305"/>
      <c r="E233" s="305"/>
      <c r="F233" s="305"/>
      <c r="G233" s="306"/>
      <c r="H233" s="306"/>
      <c r="I233" s="306"/>
      <c r="J233" s="305"/>
      <c r="K233" s="305"/>
      <c r="L233" s="305"/>
    </row>
    <row r="234" spans="1:12" ht="20.100000000000001" customHeight="1" x14ac:dyDescent="0.25">
      <c r="A234" s="305"/>
      <c r="B234" s="306"/>
      <c r="C234" s="325"/>
      <c r="D234" s="305"/>
      <c r="E234" s="305"/>
      <c r="F234" s="305"/>
      <c r="G234" s="306"/>
      <c r="H234" s="306"/>
      <c r="I234" s="306"/>
      <c r="J234" s="305"/>
      <c r="K234" s="305"/>
      <c r="L234" s="305"/>
    </row>
    <row r="235" spans="1:12" ht="20.100000000000001" customHeight="1" x14ac:dyDescent="0.25">
      <c r="A235" s="305"/>
      <c r="B235" s="306"/>
      <c r="C235" s="325"/>
      <c r="D235" s="305"/>
      <c r="E235" s="305"/>
      <c r="F235" s="305"/>
      <c r="G235" s="306"/>
      <c r="H235" s="306"/>
      <c r="I235" s="306"/>
      <c r="J235" s="305"/>
      <c r="K235" s="305"/>
      <c r="L235" s="305"/>
    </row>
    <row r="236" spans="1:12" ht="20.100000000000001" customHeight="1" x14ac:dyDescent="0.25">
      <c r="A236" s="305"/>
      <c r="B236" s="306"/>
      <c r="C236" s="325"/>
      <c r="D236" s="305"/>
      <c r="E236" s="305"/>
      <c r="F236" s="305"/>
      <c r="G236" s="306"/>
      <c r="H236" s="306"/>
      <c r="I236" s="306"/>
      <c r="J236" s="305"/>
      <c r="K236" s="305"/>
      <c r="L236" s="305"/>
    </row>
    <row r="237" spans="1:12" ht="20.100000000000001" customHeight="1" x14ac:dyDescent="0.25">
      <c r="A237" s="305"/>
      <c r="B237" s="306"/>
      <c r="C237" s="325"/>
      <c r="D237" s="305"/>
      <c r="E237" s="305"/>
      <c r="F237" s="305"/>
      <c r="G237" s="306"/>
      <c r="H237" s="306"/>
      <c r="I237" s="306"/>
      <c r="J237" s="305"/>
      <c r="K237" s="305"/>
      <c r="L237" s="305"/>
    </row>
    <row r="238" spans="1:12" ht="20.100000000000001" customHeight="1" x14ac:dyDescent="0.25">
      <c r="A238" s="305"/>
      <c r="B238" s="306"/>
      <c r="C238" s="325"/>
      <c r="D238" s="305"/>
      <c r="E238" s="305"/>
      <c r="F238" s="305"/>
      <c r="G238" s="306"/>
      <c r="H238" s="306"/>
      <c r="I238" s="306"/>
      <c r="J238" s="305"/>
      <c r="K238" s="305"/>
      <c r="L238" s="305"/>
    </row>
    <row r="239" spans="1:12" ht="20.100000000000001" customHeight="1" x14ac:dyDescent="0.25">
      <c r="A239" s="305"/>
      <c r="B239" s="306"/>
      <c r="C239" s="325"/>
      <c r="D239" s="305"/>
      <c r="E239" s="305"/>
      <c r="F239" s="305"/>
      <c r="G239" s="306"/>
      <c r="H239" s="306"/>
      <c r="I239" s="306"/>
      <c r="J239" s="305"/>
      <c r="K239" s="305"/>
      <c r="L239" s="305"/>
    </row>
    <row r="240" spans="1:12" ht="20.100000000000001" customHeight="1" x14ac:dyDescent="0.25">
      <c r="A240" s="305"/>
      <c r="B240" s="306"/>
      <c r="C240" s="325"/>
      <c r="D240" s="305"/>
      <c r="E240" s="305"/>
      <c r="F240" s="305"/>
      <c r="G240" s="306"/>
      <c r="H240" s="306"/>
      <c r="I240" s="306"/>
      <c r="J240" s="305"/>
      <c r="K240" s="305"/>
      <c r="L240" s="305"/>
    </row>
    <row r="241" spans="1:12" ht="20.100000000000001" customHeight="1" x14ac:dyDescent="0.25">
      <c r="A241" s="305"/>
      <c r="B241" s="306"/>
      <c r="C241" s="325"/>
      <c r="D241" s="305"/>
      <c r="E241" s="305"/>
      <c r="F241" s="305"/>
      <c r="G241" s="306"/>
      <c r="H241" s="306"/>
      <c r="I241" s="306"/>
      <c r="J241" s="305"/>
      <c r="K241" s="305"/>
      <c r="L241" s="305"/>
    </row>
    <row r="242" spans="1:12" ht="20.100000000000001" customHeight="1" x14ac:dyDescent="0.25">
      <c r="A242" s="305"/>
      <c r="B242" s="306"/>
      <c r="C242" s="325"/>
      <c r="D242" s="305"/>
      <c r="E242" s="305"/>
      <c r="F242" s="305"/>
      <c r="G242" s="306"/>
      <c r="H242" s="306"/>
      <c r="I242" s="306"/>
      <c r="J242" s="305"/>
      <c r="K242" s="305"/>
      <c r="L242" s="305"/>
    </row>
    <row r="243" spans="1:12" ht="20.100000000000001" customHeight="1" x14ac:dyDescent="0.25">
      <c r="A243" s="305"/>
      <c r="B243" s="306"/>
      <c r="C243" s="325"/>
      <c r="D243" s="305"/>
      <c r="E243" s="305"/>
      <c r="F243" s="305"/>
      <c r="G243" s="306"/>
      <c r="H243" s="306"/>
      <c r="I243" s="306"/>
      <c r="J243" s="305"/>
      <c r="K243" s="305"/>
      <c r="L243" s="305"/>
    </row>
    <row r="244" spans="1:12" ht="20.100000000000001" customHeight="1" x14ac:dyDescent="0.25">
      <c r="A244" s="305"/>
      <c r="B244" s="306"/>
      <c r="C244" s="325"/>
      <c r="D244" s="305"/>
      <c r="E244" s="305"/>
      <c r="F244" s="305"/>
      <c r="G244" s="306"/>
      <c r="H244" s="306"/>
      <c r="I244" s="306"/>
      <c r="J244" s="305"/>
      <c r="K244" s="305"/>
      <c r="L244" s="305"/>
    </row>
    <row r="245" spans="1:12" ht="20.100000000000001" customHeight="1" x14ac:dyDescent="0.25">
      <c r="A245" s="305"/>
      <c r="B245" s="306"/>
      <c r="C245" s="325"/>
      <c r="D245" s="305"/>
      <c r="E245" s="305"/>
      <c r="F245" s="305"/>
      <c r="G245" s="306"/>
      <c r="H245" s="306"/>
      <c r="I245" s="306"/>
      <c r="J245" s="305"/>
      <c r="K245" s="305"/>
      <c r="L245" s="305"/>
    </row>
    <row r="246" spans="1:12" ht="20.100000000000001" customHeight="1" x14ac:dyDescent="0.25">
      <c r="A246" s="305"/>
      <c r="B246" s="306"/>
      <c r="C246" s="325"/>
      <c r="D246" s="305"/>
      <c r="E246" s="305"/>
      <c r="F246" s="305"/>
      <c r="G246" s="306"/>
      <c r="H246" s="306"/>
      <c r="I246" s="306"/>
      <c r="J246" s="305"/>
      <c r="K246" s="305"/>
      <c r="L246" s="305"/>
    </row>
    <row r="247" spans="1:12" ht="20.100000000000001" customHeight="1" x14ac:dyDescent="0.25">
      <c r="A247" s="305"/>
      <c r="B247" s="306"/>
      <c r="C247" s="325"/>
      <c r="D247" s="305"/>
      <c r="E247" s="305"/>
      <c r="F247" s="305"/>
      <c r="G247" s="306"/>
      <c r="H247" s="306"/>
      <c r="I247" s="306"/>
      <c r="J247" s="305"/>
      <c r="K247" s="305"/>
      <c r="L247" s="305"/>
    </row>
    <row r="248" spans="1:12" ht="20.100000000000001" customHeight="1" x14ac:dyDescent="0.25">
      <c r="A248" s="305"/>
      <c r="B248" s="306"/>
      <c r="C248" s="325"/>
      <c r="D248" s="305"/>
      <c r="E248" s="305"/>
      <c r="F248" s="305"/>
      <c r="G248" s="306"/>
      <c r="H248" s="306"/>
      <c r="I248" s="306"/>
      <c r="J248" s="305"/>
      <c r="K248" s="305"/>
      <c r="L248" s="305"/>
    </row>
    <row r="249" spans="1:12" ht="20.100000000000001" customHeight="1" x14ac:dyDescent="0.25">
      <c r="A249" s="305"/>
      <c r="B249" s="306"/>
      <c r="C249" s="325"/>
      <c r="D249" s="305"/>
      <c r="E249" s="305"/>
      <c r="F249" s="305"/>
      <c r="G249" s="306"/>
      <c r="H249" s="306"/>
      <c r="I249" s="306"/>
      <c r="J249" s="305"/>
      <c r="K249" s="305"/>
      <c r="L249" s="305"/>
    </row>
    <row r="250" spans="1:12" ht="20.100000000000001" customHeight="1" x14ac:dyDescent="0.25">
      <c r="A250" s="305"/>
      <c r="B250" s="306"/>
      <c r="C250" s="325"/>
      <c r="D250" s="305"/>
      <c r="E250" s="305"/>
      <c r="F250" s="305"/>
      <c r="G250" s="306"/>
      <c r="H250" s="306"/>
      <c r="I250" s="306"/>
      <c r="J250" s="305"/>
      <c r="K250" s="305"/>
      <c r="L250" s="305"/>
    </row>
    <row r="251" spans="1:12" ht="20.100000000000001" customHeight="1" x14ac:dyDescent="0.25">
      <c r="A251" s="305"/>
      <c r="B251" s="306"/>
      <c r="C251" s="325"/>
      <c r="D251" s="305"/>
      <c r="E251" s="305"/>
      <c r="F251" s="305"/>
      <c r="G251" s="306"/>
      <c r="H251" s="306"/>
      <c r="I251" s="306"/>
      <c r="J251" s="305"/>
      <c r="K251" s="305"/>
      <c r="L251" s="305"/>
    </row>
    <row r="252" spans="1:12" ht="20.100000000000001" customHeight="1" x14ac:dyDescent="0.25">
      <c r="A252" s="305"/>
      <c r="B252" s="306"/>
      <c r="C252" s="325"/>
      <c r="D252" s="305"/>
      <c r="E252" s="305"/>
      <c r="F252" s="305"/>
      <c r="G252" s="306"/>
      <c r="H252" s="306"/>
      <c r="I252" s="306"/>
      <c r="J252" s="305"/>
      <c r="K252" s="305"/>
      <c r="L252" s="305"/>
    </row>
    <row r="253" spans="1:12" ht="20.100000000000001" customHeight="1" x14ac:dyDescent="0.25">
      <c r="A253" s="305"/>
      <c r="B253" s="306"/>
      <c r="C253" s="325"/>
      <c r="D253" s="305"/>
      <c r="E253" s="305"/>
      <c r="F253" s="305"/>
      <c r="G253" s="306"/>
      <c r="H253" s="306"/>
      <c r="I253" s="306"/>
      <c r="J253" s="305"/>
      <c r="K253" s="305"/>
      <c r="L253" s="305"/>
    </row>
    <row r="254" spans="1:12" ht="20.100000000000001" customHeight="1" x14ac:dyDescent="0.25">
      <c r="A254" s="305"/>
      <c r="B254" s="306"/>
      <c r="C254" s="325"/>
      <c r="D254" s="305"/>
      <c r="E254" s="305"/>
      <c r="F254" s="305"/>
      <c r="G254" s="306"/>
      <c r="H254" s="306"/>
      <c r="I254" s="306"/>
      <c r="J254" s="305"/>
      <c r="K254" s="305"/>
      <c r="L254" s="305"/>
    </row>
    <row r="255" spans="1:12" ht="20.100000000000001" customHeight="1" x14ac:dyDescent="0.25">
      <c r="A255" s="305"/>
      <c r="B255" s="306"/>
      <c r="C255" s="325"/>
      <c r="D255" s="305"/>
      <c r="E255" s="305"/>
      <c r="F255" s="305"/>
      <c r="G255" s="306"/>
      <c r="H255" s="306"/>
      <c r="I255" s="306"/>
      <c r="J255" s="305"/>
      <c r="K255" s="305"/>
      <c r="L255" s="305"/>
    </row>
    <row r="256" spans="1:12" ht="20.100000000000001" customHeight="1" x14ac:dyDescent="0.25">
      <c r="A256" s="305"/>
      <c r="B256" s="306"/>
      <c r="C256" s="325"/>
      <c r="D256" s="305"/>
      <c r="E256" s="305"/>
      <c r="F256" s="305"/>
      <c r="G256" s="306"/>
      <c r="H256" s="306"/>
      <c r="I256" s="306"/>
      <c r="J256" s="305"/>
      <c r="K256" s="305"/>
      <c r="L256" s="305"/>
    </row>
    <row r="257" spans="1:12" ht="20.100000000000001" customHeight="1" x14ac:dyDescent="0.25">
      <c r="A257" s="305"/>
      <c r="B257" s="306"/>
      <c r="C257" s="325"/>
      <c r="D257" s="305"/>
      <c r="E257" s="305"/>
      <c r="F257" s="305"/>
      <c r="G257" s="306"/>
      <c r="H257" s="306"/>
      <c r="I257" s="306"/>
      <c r="J257" s="305"/>
      <c r="K257" s="305"/>
      <c r="L257" s="305"/>
    </row>
    <row r="258" spans="1:12" ht="20.100000000000001" customHeight="1" x14ac:dyDescent="0.25">
      <c r="A258" s="305"/>
      <c r="B258" s="306"/>
      <c r="C258" s="325"/>
      <c r="D258" s="305"/>
      <c r="E258" s="305"/>
      <c r="F258" s="305"/>
      <c r="G258" s="306"/>
      <c r="H258" s="306"/>
      <c r="I258" s="306"/>
      <c r="J258" s="305"/>
      <c r="K258" s="305"/>
      <c r="L258" s="305"/>
    </row>
    <row r="259" spans="1:12" ht="20.100000000000001" customHeight="1" x14ac:dyDescent="0.25">
      <c r="A259" s="305"/>
      <c r="B259" s="306"/>
      <c r="C259" s="325"/>
      <c r="D259" s="305"/>
      <c r="E259" s="305"/>
      <c r="F259" s="305"/>
      <c r="G259" s="306"/>
      <c r="H259" s="306"/>
      <c r="I259" s="306"/>
      <c r="J259" s="305"/>
      <c r="K259" s="305"/>
      <c r="L259" s="305"/>
    </row>
    <row r="260" spans="1:12" ht="20.100000000000001" customHeight="1" x14ac:dyDescent="0.25">
      <c r="A260" s="305"/>
      <c r="B260" s="306"/>
      <c r="C260" s="325"/>
      <c r="D260" s="305"/>
      <c r="E260" s="305"/>
      <c r="F260" s="305"/>
      <c r="G260" s="306"/>
      <c r="H260" s="306"/>
      <c r="I260" s="306"/>
      <c r="J260" s="305"/>
      <c r="K260" s="305"/>
      <c r="L260" s="305"/>
    </row>
    <row r="261" spans="1:12" ht="20.100000000000001" customHeight="1" x14ac:dyDescent="0.25">
      <c r="A261" s="305"/>
      <c r="B261" s="306"/>
      <c r="C261" s="325"/>
      <c r="D261" s="305"/>
      <c r="E261" s="305"/>
      <c r="F261" s="305"/>
      <c r="G261" s="306"/>
      <c r="H261" s="306"/>
      <c r="I261" s="306"/>
      <c r="J261" s="305"/>
      <c r="K261" s="305"/>
      <c r="L261" s="305"/>
    </row>
    <row r="262" spans="1:12" ht="20.100000000000001" customHeight="1" x14ac:dyDescent="0.25">
      <c r="A262" s="305"/>
      <c r="B262" s="306"/>
      <c r="C262" s="325"/>
      <c r="D262" s="305"/>
      <c r="E262" s="305"/>
      <c r="F262" s="305"/>
      <c r="G262" s="306"/>
      <c r="H262" s="306"/>
      <c r="I262" s="306"/>
      <c r="J262" s="305"/>
      <c r="K262" s="305"/>
      <c r="L262" s="305"/>
    </row>
    <row r="263" spans="1:12" ht="20.100000000000001" customHeight="1" x14ac:dyDescent="0.25">
      <c r="A263" s="305"/>
      <c r="B263" s="306"/>
      <c r="C263" s="325"/>
      <c r="D263" s="305"/>
      <c r="E263" s="305"/>
      <c r="F263" s="305"/>
      <c r="G263" s="306"/>
      <c r="H263" s="306"/>
      <c r="I263" s="306"/>
      <c r="J263" s="305"/>
      <c r="K263" s="305"/>
      <c r="L263" s="305"/>
    </row>
    <row r="264" spans="1:12" ht="20.100000000000001" customHeight="1" x14ac:dyDescent="0.25">
      <c r="A264" s="305"/>
      <c r="B264" s="306"/>
      <c r="C264" s="325"/>
      <c r="D264" s="305"/>
      <c r="E264" s="305"/>
      <c r="F264" s="305"/>
      <c r="G264" s="306"/>
      <c r="H264" s="306"/>
      <c r="I264" s="306"/>
      <c r="J264" s="305"/>
      <c r="K264" s="305"/>
      <c r="L264" s="305"/>
    </row>
    <row r="265" spans="1:12" ht="20.100000000000001" customHeight="1" x14ac:dyDescent="0.25">
      <c r="A265" s="305"/>
      <c r="B265" s="306"/>
      <c r="C265" s="325"/>
      <c r="D265" s="305"/>
      <c r="E265" s="305"/>
      <c r="F265" s="305"/>
      <c r="G265" s="306"/>
      <c r="H265" s="306"/>
      <c r="I265" s="306"/>
      <c r="J265" s="305"/>
      <c r="K265" s="305"/>
      <c r="L265" s="305"/>
    </row>
    <row r="266" spans="1:12" ht="20.100000000000001" customHeight="1" x14ac:dyDescent="0.25">
      <c r="A266" s="305"/>
      <c r="B266" s="306"/>
      <c r="C266" s="325"/>
      <c r="D266" s="305"/>
      <c r="E266" s="305"/>
      <c r="F266" s="305"/>
      <c r="G266" s="306"/>
      <c r="H266" s="306"/>
      <c r="I266" s="306"/>
      <c r="J266" s="305"/>
      <c r="K266" s="305"/>
      <c r="L266" s="305"/>
    </row>
    <row r="267" spans="1:12" ht="20.100000000000001" customHeight="1" x14ac:dyDescent="0.25">
      <c r="A267" s="305"/>
      <c r="B267" s="306"/>
      <c r="C267" s="325"/>
      <c r="D267" s="305"/>
      <c r="E267" s="305"/>
      <c r="F267" s="305"/>
      <c r="G267" s="306"/>
      <c r="H267" s="306"/>
      <c r="I267" s="306"/>
      <c r="J267" s="305"/>
      <c r="K267" s="305"/>
      <c r="L267" s="305"/>
    </row>
    <row r="268" spans="1:12" ht="20.100000000000001" customHeight="1" x14ac:dyDescent="0.25">
      <c r="A268" s="305"/>
      <c r="B268" s="306"/>
      <c r="C268" s="325"/>
      <c r="D268" s="305"/>
      <c r="E268" s="305"/>
      <c r="F268" s="305"/>
      <c r="G268" s="306"/>
      <c r="H268" s="306"/>
      <c r="I268" s="306"/>
      <c r="J268" s="305"/>
      <c r="K268" s="305"/>
      <c r="L268" s="305"/>
    </row>
    <row r="269" spans="1:12" ht="20.100000000000001" customHeight="1" x14ac:dyDescent="0.25">
      <c r="A269" s="305"/>
      <c r="B269" s="306"/>
      <c r="C269" s="325"/>
      <c r="D269" s="305"/>
      <c r="E269" s="305"/>
      <c r="F269" s="305"/>
      <c r="G269" s="306"/>
      <c r="H269" s="306"/>
      <c r="I269" s="306"/>
      <c r="J269" s="305"/>
      <c r="K269" s="305"/>
      <c r="L269" s="305"/>
    </row>
    <row r="270" spans="1:12" ht="20.100000000000001" customHeight="1" x14ac:dyDescent="0.25">
      <c r="A270" s="305"/>
      <c r="B270" s="306"/>
      <c r="C270" s="325"/>
      <c r="D270" s="305"/>
      <c r="E270" s="305"/>
      <c r="F270" s="305"/>
      <c r="G270" s="306"/>
      <c r="H270" s="306"/>
      <c r="I270" s="306"/>
      <c r="J270" s="305"/>
      <c r="K270" s="305"/>
      <c r="L270" s="305"/>
    </row>
    <row r="271" spans="1:12" ht="20.100000000000001" customHeight="1" x14ac:dyDescent="0.25">
      <c r="A271" s="305"/>
      <c r="B271" s="306"/>
      <c r="C271" s="325"/>
      <c r="D271" s="305"/>
      <c r="E271" s="305"/>
      <c r="F271" s="305"/>
      <c r="G271" s="306"/>
      <c r="H271" s="306"/>
      <c r="I271" s="306"/>
      <c r="J271" s="305"/>
      <c r="K271" s="305"/>
      <c r="L271" s="305"/>
    </row>
    <row r="272" spans="1:12" ht="20.100000000000001" customHeight="1" x14ac:dyDescent="0.25">
      <c r="A272" s="305"/>
      <c r="B272" s="306"/>
      <c r="C272" s="325"/>
      <c r="D272" s="305"/>
      <c r="E272" s="305"/>
      <c r="F272" s="305"/>
      <c r="G272" s="306"/>
      <c r="H272" s="306"/>
      <c r="I272" s="306"/>
      <c r="J272" s="305"/>
      <c r="K272" s="305"/>
      <c r="L272" s="305"/>
    </row>
    <row r="273" spans="1:12" ht="20.100000000000001" customHeight="1" x14ac:dyDescent="0.25">
      <c r="A273" s="305"/>
      <c r="B273" s="306"/>
      <c r="C273" s="325"/>
      <c r="D273" s="305"/>
      <c r="E273" s="305"/>
      <c r="F273" s="305"/>
      <c r="G273" s="306"/>
      <c r="H273" s="306"/>
      <c r="I273" s="306"/>
      <c r="J273" s="305"/>
      <c r="K273" s="305"/>
      <c r="L273" s="305"/>
    </row>
    <row r="274" spans="1:12" ht="20.100000000000001" customHeight="1" x14ac:dyDescent="0.25">
      <c r="A274" s="305"/>
      <c r="B274" s="306"/>
      <c r="C274" s="325"/>
      <c r="D274" s="305"/>
      <c r="E274" s="305"/>
      <c r="F274" s="305"/>
      <c r="G274" s="306"/>
      <c r="H274" s="306"/>
      <c r="I274" s="306"/>
      <c r="J274" s="305"/>
      <c r="K274" s="305"/>
      <c r="L274" s="305"/>
    </row>
    <row r="275" spans="1:12" ht="20.100000000000001" customHeight="1" x14ac:dyDescent="0.25">
      <c r="A275" s="305"/>
      <c r="B275" s="306"/>
      <c r="C275" s="325"/>
      <c r="D275" s="305"/>
      <c r="E275" s="305"/>
      <c r="F275" s="305"/>
      <c r="G275" s="306"/>
      <c r="H275" s="306"/>
      <c r="I275" s="306"/>
      <c r="J275" s="305"/>
      <c r="K275" s="305"/>
      <c r="L275" s="305"/>
    </row>
    <row r="276" spans="1:12" ht="20.100000000000001" customHeight="1" x14ac:dyDescent="0.25">
      <c r="A276" s="305"/>
      <c r="B276" s="306"/>
      <c r="C276" s="325"/>
      <c r="D276" s="305"/>
      <c r="E276" s="305"/>
      <c r="F276" s="305"/>
      <c r="G276" s="306"/>
      <c r="H276" s="306"/>
      <c r="I276" s="306"/>
      <c r="J276" s="305"/>
      <c r="K276" s="305"/>
      <c r="L276" s="305"/>
    </row>
    <row r="277" spans="1:12" ht="20.100000000000001" customHeight="1" x14ac:dyDescent="0.25">
      <c r="A277" s="305"/>
      <c r="B277" s="306"/>
      <c r="C277" s="325"/>
      <c r="D277" s="305"/>
      <c r="E277" s="305"/>
      <c r="F277" s="305"/>
      <c r="G277" s="306"/>
      <c r="H277" s="306"/>
      <c r="I277" s="306"/>
      <c r="J277" s="305"/>
      <c r="K277" s="305"/>
      <c r="L277" s="305"/>
    </row>
    <row r="278" spans="1:12" ht="20.100000000000001" customHeight="1" x14ac:dyDescent="0.25">
      <c r="A278" s="305"/>
      <c r="B278" s="306"/>
      <c r="C278" s="325"/>
      <c r="D278" s="305"/>
      <c r="E278" s="305"/>
      <c r="F278" s="305"/>
      <c r="G278" s="306"/>
      <c r="H278" s="306"/>
      <c r="I278" s="306"/>
      <c r="J278" s="305"/>
      <c r="K278" s="305"/>
      <c r="L278" s="305"/>
    </row>
    <row r="279" spans="1:12" ht="20.100000000000001" customHeight="1" x14ac:dyDescent="0.25">
      <c r="A279" s="305"/>
      <c r="B279" s="306"/>
      <c r="C279" s="325"/>
      <c r="D279" s="305"/>
      <c r="E279" s="305"/>
      <c r="F279" s="305"/>
      <c r="G279" s="306"/>
      <c r="H279" s="306"/>
      <c r="I279" s="306"/>
      <c r="J279" s="305"/>
      <c r="K279" s="305"/>
      <c r="L279" s="305"/>
    </row>
    <row r="280" spans="1:12" ht="20.100000000000001" customHeight="1" x14ac:dyDescent="0.25">
      <c r="A280" s="305"/>
      <c r="B280" s="306"/>
      <c r="C280" s="325"/>
      <c r="D280" s="305"/>
      <c r="E280" s="305"/>
      <c r="F280" s="305"/>
      <c r="G280" s="306"/>
      <c r="H280" s="306"/>
      <c r="I280" s="306"/>
      <c r="J280" s="305"/>
      <c r="K280" s="305"/>
      <c r="L280" s="305"/>
    </row>
    <row r="281" spans="1:12" ht="20.100000000000001" customHeight="1" x14ac:dyDescent="0.25">
      <c r="A281" s="305"/>
      <c r="B281" s="306"/>
      <c r="C281" s="325"/>
      <c r="D281" s="305"/>
      <c r="E281" s="305"/>
      <c r="F281" s="305"/>
      <c r="G281" s="306"/>
      <c r="H281" s="306"/>
      <c r="I281" s="306"/>
      <c r="J281" s="305"/>
      <c r="K281" s="305"/>
      <c r="L281" s="305"/>
    </row>
    <row r="282" spans="1:12" ht="20.100000000000001" customHeight="1" x14ac:dyDescent="0.25">
      <c r="A282" s="305"/>
      <c r="B282" s="306"/>
      <c r="C282" s="325"/>
      <c r="D282" s="305"/>
      <c r="E282" s="305"/>
      <c r="F282" s="305"/>
      <c r="G282" s="306"/>
      <c r="H282" s="306"/>
      <c r="I282" s="306"/>
      <c r="J282" s="305"/>
      <c r="K282" s="305"/>
      <c r="L282" s="305"/>
    </row>
    <row r="283" spans="1:12" ht="20.100000000000001" customHeight="1" x14ac:dyDescent="0.25">
      <c r="A283" s="305"/>
      <c r="B283" s="306"/>
      <c r="C283" s="325"/>
      <c r="D283" s="305"/>
      <c r="E283" s="305"/>
      <c r="F283" s="305"/>
      <c r="G283" s="306"/>
      <c r="H283" s="306"/>
      <c r="I283" s="306"/>
      <c r="J283" s="305"/>
      <c r="K283" s="305"/>
      <c r="L283" s="305"/>
    </row>
    <row r="284" spans="1:12" ht="20.100000000000001" customHeight="1" x14ac:dyDescent="0.25">
      <c r="A284" s="305"/>
      <c r="B284" s="306"/>
      <c r="C284" s="325"/>
      <c r="D284" s="305"/>
      <c r="E284" s="305"/>
      <c r="F284" s="305"/>
      <c r="G284" s="306"/>
      <c r="H284" s="306"/>
      <c r="I284" s="306"/>
      <c r="J284" s="305"/>
      <c r="K284" s="305"/>
      <c r="L284" s="305"/>
    </row>
    <row r="285" spans="1:12" ht="20.100000000000001" customHeight="1" x14ac:dyDescent="0.25">
      <c r="A285" s="305"/>
      <c r="B285" s="306"/>
      <c r="C285" s="325"/>
      <c r="D285" s="305"/>
      <c r="E285" s="305"/>
      <c r="F285" s="305"/>
      <c r="G285" s="306"/>
      <c r="H285" s="306"/>
      <c r="I285" s="306"/>
      <c r="J285" s="305"/>
      <c r="K285" s="305"/>
      <c r="L285" s="305"/>
    </row>
    <row r="286" spans="1:12" ht="20.100000000000001" customHeight="1" x14ac:dyDescent="0.25">
      <c r="A286" s="305"/>
      <c r="B286" s="306"/>
      <c r="C286" s="325"/>
      <c r="D286" s="305"/>
      <c r="E286" s="305"/>
      <c r="F286" s="305"/>
      <c r="G286" s="306"/>
      <c r="H286" s="306"/>
      <c r="I286" s="306"/>
      <c r="J286" s="305"/>
      <c r="K286" s="305"/>
      <c r="L286" s="305"/>
    </row>
    <row r="287" spans="1:12" ht="20.100000000000001" customHeight="1" x14ac:dyDescent="0.25">
      <c r="A287" s="305"/>
      <c r="B287" s="306"/>
      <c r="C287" s="325"/>
      <c r="D287" s="305"/>
      <c r="E287" s="305"/>
      <c r="F287" s="305"/>
      <c r="G287" s="306"/>
      <c r="H287" s="306"/>
      <c r="I287" s="306"/>
      <c r="J287" s="305"/>
      <c r="K287" s="305"/>
      <c r="L287" s="305"/>
    </row>
    <row r="288" spans="1:12" ht="20.100000000000001" customHeight="1" x14ac:dyDescent="0.25">
      <c r="A288" s="305"/>
      <c r="B288" s="306"/>
      <c r="C288" s="325"/>
      <c r="D288" s="305"/>
      <c r="E288" s="305"/>
      <c r="F288" s="305"/>
      <c r="G288" s="306"/>
      <c r="H288" s="306"/>
      <c r="I288" s="306"/>
      <c r="J288" s="305"/>
      <c r="K288" s="305"/>
      <c r="L288" s="305"/>
    </row>
    <row r="289" spans="1:12" ht="20.100000000000001" customHeight="1" x14ac:dyDescent="0.25">
      <c r="A289" s="305"/>
      <c r="B289" s="306"/>
      <c r="C289" s="325"/>
      <c r="D289" s="305"/>
      <c r="E289" s="305"/>
      <c r="F289" s="305"/>
      <c r="G289" s="306"/>
      <c r="H289" s="306"/>
      <c r="I289" s="306"/>
      <c r="J289" s="305"/>
      <c r="K289" s="305"/>
      <c r="L289" s="305"/>
    </row>
    <row r="290" spans="1:12" ht="20.100000000000001" customHeight="1" x14ac:dyDescent="0.25">
      <c r="A290" s="305"/>
      <c r="B290" s="306"/>
      <c r="C290" s="325"/>
      <c r="D290" s="305"/>
      <c r="E290" s="305"/>
      <c r="F290" s="305"/>
      <c r="G290" s="306"/>
      <c r="H290" s="306"/>
      <c r="I290" s="306"/>
      <c r="J290" s="305"/>
      <c r="K290" s="305"/>
      <c r="L290" s="305"/>
    </row>
    <row r="291" spans="1:12" ht="20.100000000000001" customHeight="1" x14ac:dyDescent="0.25">
      <c r="A291" s="305"/>
      <c r="B291" s="306"/>
      <c r="C291" s="325"/>
      <c r="D291" s="305"/>
      <c r="E291" s="305"/>
      <c r="F291" s="305"/>
      <c r="G291" s="306"/>
      <c r="H291" s="306"/>
      <c r="I291" s="306"/>
      <c r="J291" s="305"/>
      <c r="K291" s="305"/>
      <c r="L291" s="305"/>
    </row>
    <row r="292" spans="1:12" ht="20.100000000000001" customHeight="1" x14ac:dyDescent="0.25">
      <c r="A292" s="305"/>
      <c r="B292" s="306"/>
      <c r="C292" s="325"/>
      <c r="D292" s="305"/>
      <c r="E292" s="305"/>
      <c r="F292" s="305"/>
      <c r="G292" s="306"/>
      <c r="H292" s="306"/>
      <c r="I292" s="306"/>
      <c r="J292" s="305"/>
      <c r="K292" s="305"/>
      <c r="L292" s="305"/>
    </row>
    <row r="293" spans="1:12" ht="20.100000000000001" customHeight="1" x14ac:dyDescent="0.25">
      <c r="A293" s="305"/>
      <c r="B293" s="306"/>
      <c r="C293" s="325"/>
      <c r="D293" s="305"/>
      <c r="E293" s="305"/>
      <c r="F293" s="305"/>
      <c r="G293" s="306"/>
      <c r="H293" s="306"/>
      <c r="I293" s="306"/>
      <c r="J293" s="305"/>
      <c r="K293" s="305"/>
      <c r="L293" s="305"/>
    </row>
    <row r="294" spans="1:12" ht="20.100000000000001" customHeight="1" x14ac:dyDescent="0.25">
      <c r="A294" s="305"/>
      <c r="B294" s="306"/>
      <c r="C294" s="325"/>
      <c r="D294" s="305"/>
      <c r="E294" s="305"/>
      <c r="F294" s="305"/>
      <c r="G294" s="306"/>
      <c r="H294" s="306"/>
      <c r="I294" s="306"/>
      <c r="J294" s="305"/>
      <c r="K294" s="305"/>
      <c r="L294" s="305"/>
    </row>
    <row r="295" spans="1:12" ht="20.100000000000001" customHeight="1" x14ac:dyDescent="0.25">
      <c r="A295" s="305"/>
      <c r="B295" s="306"/>
      <c r="C295" s="325"/>
      <c r="D295" s="305"/>
      <c r="E295" s="305"/>
      <c r="F295" s="305"/>
      <c r="G295" s="306"/>
      <c r="H295" s="306"/>
      <c r="I295" s="306"/>
      <c r="J295" s="305"/>
      <c r="K295" s="305"/>
      <c r="L295" s="305"/>
    </row>
    <row r="296" spans="1:12" ht="20.100000000000001" customHeight="1" x14ac:dyDescent="0.25">
      <c r="A296" s="305"/>
      <c r="B296" s="306"/>
      <c r="C296" s="325"/>
      <c r="D296" s="305"/>
      <c r="E296" s="305"/>
      <c r="F296" s="305"/>
      <c r="G296" s="306"/>
      <c r="H296" s="306"/>
      <c r="I296" s="306"/>
      <c r="J296" s="305"/>
      <c r="K296" s="305"/>
      <c r="L296" s="305"/>
    </row>
    <row r="297" spans="1:12" ht="20.100000000000001" customHeight="1" x14ac:dyDescent="0.25">
      <c r="A297" s="305"/>
      <c r="B297" s="306"/>
      <c r="C297" s="325"/>
      <c r="D297" s="305"/>
      <c r="E297" s="305"/>
      <c r="F297" s="305"/>
      <c r="G297" s="306"/>
      <c r="H297" s="306"/>
      <c r="I297" s="306"/>
      <c r="J297" s="305"/>
      <c r="K297" s="305"/>
      <c r="L297" s="305"/>
    </row>
    <row r="298" spans="1:12" ht="20.100000000000001" customHeight="1" x14ac:dyDescent="0.25">
      <c r="A298" s="305"/>
      <c r="B298" s="306"/>
      <c r="C298" s="325"/>
      <c r="D298" s="305"/>
      <c r="E298" s="305"/>
      <c r="F298" s="305"/>
      <c r="G298" s="306"/>
      <c r="H298" s="306"/>
      <c r="I298" s="306"/>
      <c r="J298" s="305"/>
      <c r="K298" s="305"/>
      <c r="L298" s="305"/>
    </row>
    <row r="299" spans="1:12" ht="20.100000000000001" customHeight="1" x14ac:dyDescent="0.25">
      <c r="A299" s="305"/>
      <c r="B299" s="306"/>
      <c r="C299" s="325"/>
      <c r="D299" s="305"/>
      <c r="E299" s="305"/>
      <c r="F299" s="305"/>
      <c r="G299" s="306"/>
      <c r="H299" s="306"/>
      <c r="I299" s="306"/>
      <c r="J299" s="305"/>
      <c r="K299" s="305"/>
      <c r="L299" s="305"/>
    </row>
    <row r="300" spans="1:12" ht="20.100000000000001" customHeight="1" x14ac:dyDescent="0.25">
      <c r="A300" s="305"/>
      <c r="B300" s="306"/>
      <c r="C300" s="325"/>
      <c r="D300" s="305"/>
      <c r="E300" s="305"/>
      <c r="F300" s="305"/>
      <c r="G300" s="306"/>
      <c r="H300" s="306"/>
      <c r="I300" s="306"/>
      <c r="J300" s="305"/>
      <c r="K300" s="305"/>
      <c r="L300" s="305"/>
    </row>
    <row r="301" spans="1:12" ht="20.100000000000001" customHeight="1" x14ac:dyDescent="0.25">
      <c r="A301" s="305"/>
      <c r="B301" s="306"/>
      <c r="C301" s="325"/>
      <c r="D301" s="305"/>
      <c r="E301" s="305"/>
      <c r="F301" s="305"/>
      <c r="G301" s="306"/>
      <c r="H301" s="306"/>
      <c r="I301" s="306"/>
      <c r="J301" s="305"/>
      <c r="K301" s="305"/>
      <c r="L301" s="305"/>
    </row>
    <row r="302" spans="1:12" ht="20.100000000000001" customHeight="1" x14ac:dyDescent="0.25">
      <c r="A302" s="305"/>
      <c r="B302" s="306"/>
      <c r="C302" s="325"/>
      <c r="D302" s="305"/>
      <c r="E302" s="305"/>
      <c r="F302" s="305"/>
      <c r="G302" s="306"/>
      <c r="H302" s="306"/>
      <c r="I302" s="306"/>
      <c r="J302" s="305"/>
      <c r="K302" s="305"/>
      <c r="L302" s="305"/>
    </row>
    <row r="303" spans="1:12" ht="20.100000000000001" customHeight="1" x14ac:dyDescent="0.25">
      <c r="A303" s="305"/>
      <c r="B303" s="306"/>
      <c r="C303" s="325"/>
      <c r="D303" s="305"/>
      <c r="E303" s="305"/>
      <c r="F303" s="305"/>
      <c r="G303" s="306"/>
      <c r="H303" s="306"/>
      <c r="I303" s="306"/>
      <c r="J303" s="305"/>
      <c r="K303" s="305"/>
      <c r="L303" s="305"/>
    </row>
    <row r="304" spans="1:12" ht="20.100000000000001" customHeight="1" x14ac:dyDescent="0.25">
      <c r="A304" s="305"/>
      <c r="B304" s="306"/>
      <c r="C304" s="325"/>
      <c r="D304" s="305"/>
      <c r="E304" s="305"/>
      <c r="F304" s="305"/>
      <c r="G304" s="306"/>
      <c r="H304" s="306"/>
      <c r="I304" s="306"/>
      <c r="J304" s="305"/>
      <c r="K304" s="305"/>
      <c r="L304" s="305"/>
    </row>
    <row r="305" spans="1:12" ht="20.100000000000001" customHeight="1" x14ac:dyDescent="0.25">
      <c r="A305" s="305"/>
      <c r="B305" s="306"/>
      <c r="C305" s="325"/>
      <c r="D305" s="305"/>
      <c r="E305" s="305"/>
      <c r="F305" s="305"/>
      <c r="G305" s="306"/>
      <c r="H305" s="306"/>
      <c r="I305" s="306"/>
      <c r="J305" s="305"/>
      <c r="K305" s="305"/>
      <c r="L305" s="305"/>
    </row>
    <row r="306" spans="1:12" ht="20.100000000000001" customHeight="1" x14ac:dyDescent="0.25">
      <c r="A306" s="305"/>
      <c r="B306" s="306"/>
      <c r="C306" s="325"/>
      <c r="D306" s="305"/>
      <c r="E306" s="305"/>
      <c r="F306" s="305"/>
      <c r="G306" s="306"/>
      <c r="H306" s="306"/>
      <c r="I306" s="306"/>
      <c r="J306" s="305"/>
      <c r="K306" s="305"/>
      <c r="L306" s="305"/>
    </row>
    <row r="307" spans="1:12" ht="20.100000000000001" customHeight="1" x14ac:dyDescent="0.25">
      <c r="A307" s="305"/>
      <c r="B307" s="306"/>
      <c r="C307" s="325"/>
      <c r="D307" s="305"/>
      <c r="E307" s="305"/>
      <c r="F307" s="305"/>
      <c r="G307" s="306"/>
      <c r="H307" s="306"/>
      <c r="I307" s="306"/>
      <c r="J307" s="305"/>
      <c r="K307" s="305"/>
      <c r="L307" s="305"/>
    </row>
    <row r="308" spans="1:12" ht="20.100000000000001" customHeight="1" x14ac:dyDescent="0.25">
      <c r="A308" s="305"/>
      <c r="B308" s="306"/>
      <c r="C308" s="325"/>
      <c r="D308" s="305"/>
      <c r="E308" s="305"/>
      <c r="F308" s="305"/>
      <c r="G308" s="306"/>
      <c r="H308" s="306"/>
      <c r="I308" s="306"/>
      <c r="J308" s="305"/>
      <c r="K308" s="305"/>
      <c r="L308" s="305"/>
    </row>
    <row r="309" spans="1:12" ht="20.100000000000001" customHeight="1" x14ac:dyDescent="0.25">
      <c r="A309" s="305"/>
      <c r="B309" s="306"/>
      <c r="C309" s="325"/>
      <c r="D309" s="305"/>
      <c r="E309" s="305"/>
      <c r="F309" s="305"/>
      <c r="G309" s="306"/>
      <c r="H309" s="306"/>
      <c r="I309" s="306"/>
      <c r="J309" s="305"/>
      <c r="K309" s="305"/>
      <c r="L309" s="305"/>
    </row>
    <row r="310" spans="1:12" ht="20.100000000000001" customHeight="1" x14ac:dyDescent="0.25">
      <c r="A310" s="305"/>
      <c r="B310" s="306"/>
      <c r="C310" s="325"/>
      <c r="D310" s="305"/>
      <c r="E310" s="305"/>
      <c r="F310" s="305"/>
      <c r="G310" s="306"/>
      <c r="H310" s="306"/>
      <c r="I310" s="306"/>
      <c r="J310" s="305"/>
      <c r="K310" s="305"/>
      <c r="L310" s="305"/>
    </row>
    <row r="311" spans="1:12" ht="20.100000000000001" customHeight="1" x14ac:dyDescent="0.25">
      <c r="A311" s="305"/>
      <c r="B311" s="306"/>
      <c r="C311" s="325"/>
      <c r="D311" s="305"/>
      <c r="E311" s="305"/>
      <c r="F311" s="305"/>
      <c r="G311" s="306"/>
      <c r="H311" s="306"/>
      <c r="I311" s="306"/>
      <c r="J311" s="305"/>
      <c r="K311" s="305"/>
      <c r="L311" s="305"/>
    </row>
    <row r="312" spans="1:12" ht="20.100000000000001" customHeight="1" x14ac:dyDescent="0.25">
      <c r="A312" s="305"/>
      <c r="B312" s="306"/>
      <c r="C312" s="325"/>
      <c r="D312" s="305"/>
      <c r="E312" s="305"/>
      <c r="F312" s="305"/>
      <c r="G312" s="306"/>
      <c r="H312" s="306"/>
      <c r="I312" s="306"/>
      <c r="J312" s="305"/>
      <c r="K312" s="305"/>
      <c r="L312" s="305"/>
    </row>
    <row r="313" spans="1:12" ht="20.100000000000001" customHeight="1" x14ac:dyDescent="0.25">
      <c r="A313" s="305"/>
      <c r="B313" s="306"/>
      <c r="C313" s="325"/>
      <c r="D313" s="305"/>
      <c r="E313" s="305"/>
      <c r="F313" s="305"/>
      <c r="G313" s="306"/>
      <c r="H313" s="306"/>
      <c r="I313" s="306"/>
      <c r="J313" s="305"/>
      <c r="K313" s="305"/>
      <c r="L313" s="305"/>
    </row>
    <row r="314" spans="1:12" x14ac:dyDescent="0.25">
      <c r="A314" s="263" t="s">
        <v>264</v>
      </c>
      <c r="B314" s="263" t="s">
        <v>264</v>
      </c>
      <c r="C314" s="263" t="s">
        <v>264</v>
      </c>
      <c r="D314" s="263" t="s">
        <v>264</v>
      </c>
      <c r="E314" s="263" t="s">
        <v>264</v>
      </c>
      <c r="F314" s="263" t="s">
        <v>264</v>
      </c>
      <c r="G314" s="263" t="s">
        <v>264</v>
      </c>
      <c r="H314" s="263" t="s">
        <v>264</v>
      </c>
      <c r="I314" s="263" t="s">
        <v>264</v>
      </c>
      <c r="J314" s="263" t="s">
        <v>264</v>
      </c>
      <c r="K314" s="263" t="s">
        <v>264</v>
      </c>
      <c r="L314" s="263" t="s">
        <v>264</v>
      </c>
    </row>
  </sheetData>
  <sheetProtection sheet="1" objects="1" scenarios="1" formatRows="0" insertRows="0" autoFilter="0"/>
  <autoFilter ref="A13:L13"/>
  <mergeCells count="1">
    <mergeCell ref="A9:L9"/>
  </mergeCells>
  <conditionalFormatting sqref="A3">
    <cfRule type="cellIs" dxfId="20" priority="2" operator="equal">
      <formula>"LME-MCO Not Entered On Set-Up Worksheet"</formula>
    </cfRule>
  </conditionalFormatting>
  <conditionalFormatting sqref="A2">
    <cfRule type="cellIs" dxfId="19" priority="1" operator="equal">
      <formula>"SFY And/Or Report Period Not Entered On Set-Up Worksheet"</formula>
    </cfRule>
  </conditionalFormatting>
  <dataValidations count="2">
    <dataValidation type="list" allowBlank="1" showInputMessage="1" showErrorMessage="1" prompt="Enter or select the report period from the drop-down list._x000a_(1 = 1st 6 months, _x000a_ 2 = 2nd 6 months)." sqref="A14:A313">
      <formula1>"1,2"</formula1>
    </dataValidation>
    <dataValidation type="list" allowBlank="1" showInputMessage="1" showErrorMessage="1" prompt="Enter or select county from the drop-down list." sqref="B14:B313">
      <formula1>Counties</formula1>
    </dataValidation>
  </dataValidations>
  <printOptions horizontalCentered="1"/>
  <pageMargins left="0.3" right="0.3" top="0.5" bottom="0.5" header="0.3" footer="0.3"/>
  <pageSetup scale="68" fitToHeight="0" orientation="landscape" r:id="rId1"/>
  <headerFooter>
    <oddFooter>&amp;LNC DHHS DMH/DD/SAS-CPM-QMT&amp;CPage &amp;P of &amp;N&amp;R&amp;F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12"/>
  <sheetViews>
    <sheetView showGridLines="0" workbookViewId="0">
      <selection activeCell="A12" sqref="A12"/>
    </sheetView>
  </sheetViews>
  <sheetFormatPr defaultColWidth="9.109375" defaultRowHeight="13.2" x14ac:dyDescent="0.25"/>
  <cols>
    <col min="1" max="1" width="130.6640625" style="1" customWidth="1"/>
    <col min="2" max="16384" width="9.109375" style="1"/>
  </cols>
  <sheetData>
    <row r="1" spans="1:1" ht="20.100000000000001" customHeight="1" x14ac:dyDescent="0.25">
      <c r="A1" s="202"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1" ht="20.100000000000001" customHeight="1" x14ac:dyDescent="0.25">
      <c r="A2" s="202" t="str">
        <f>IF('Set-Up Worksheet'!B4="","LME-MCO Not Entered On Set-Up Worksheet",'Set-Up Worksheet'!B4)</f>
        <v>LME-MCO Not Entered On Set-Up Worksheet</v>
      </c>
    </row>
    <row r="4" spans="1:1" ht="31.2" x14ac:dyDescent="0.25">
      <c r="A4" s="204" t="s">
        <v>312</v>
      </c>
    </row>
    <row r="7" spans="1:1" ht="45" customHeight="1" x14ac:dyDescent="0.25">
      <c r="A7" s="266" t="s">
        <v>396</v>
      </c>
    </row>
    <row r="8" spans="1:1" x14ac:dyDescent="0.25">
      <c r="A8" s="346"/>
    </row>
    <row r="9" spans="1:1" ht="20.100000000000001" customHeight="1" x14ac:dyDescent="0.25">
      <c r="A9" s="64" t="s">
        <v>313</v>
      </c>
    </row>
    <row r="12" spans="1:1" ht="20.100000000000001" customHeight="1" x14ac:dyDescent="0.25">
      <c r="A12" s="64" t="s">
        <v>458</v>
      </c>
    </row>
  </sheetData>
  <sheetProtection sheet="1" objects="1" scenarios="1"/>
  <conditionalFormatting sqref="A2">
    <cfRule type="cellIs" dxfId="18" priority="2" operator="equal">
      <formula>"LME-MCO Not Entered On Set-Up Worksheet"</formula>
    </cfRule>
  </conditionalFormatting>
  <conditionalFormatting sqref="A1">
    <cfRule type="cellIs" dxfId="17"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DHHS DMH/DD/SAS-CPM-QMT&amp;CPage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5"/>
  <sheetViews>
    <sheetView showGridLines="0" workbookViewId="0">
      <selection activeCell="C4" sqref="C4"/>
    </sheetView>
  </sheetViews>
  <sheetFormatPr defaultColWidth="9.109375" defaultRowHeight="13.2" x14ac:dyDescent="0.25"/>
  <cols>
    <col min="1" max="1" width="25.6640625" style="1" customWidth="1"/>
    <col min="2" max="2" width="40.109375" style="1" bestFit="1" customWidth="1"/>
    <col min="3" max="3" width="25.6640625" style="1" customWidth="1"/>
    <col min="4" max="5" width="9.109375" style="1"/>
    <col min="6" max="6" width="26.6640625" style="1" customWidth="1"/>
    <col min="7" max="8" width="9.109375" style="1" customWidth="1"/>
    <col min="9" max="16384" width="9.109375" style="1"/>
  </cols>
  <sheetData>
    <row r="1" spans="1:10" ht="69.900000000000006" customHeight="1" x14ac:dyDescent="0.25">
      <c r="A1" s="462" t="s">
        <v>487</v>
      </c>
      <c r="B1" s="462"/>
      <c r="C1" s="462"/>
    </row>
    <row r="3" spans="1:10" ht="13.8" x14ac:dyDescent="0.25">
      <c r="E3" s="63"/>
    </row>
    <row r="4" spans="1:10" ht="20.100000000000001" customHeight="1" x14ac:dyDescent="0.25">
      <c r="A4" s="164" t="s">
        <v>35</v>
      </c>
      <c r="B4" s="37"/>
      <c r="D4" s="62"/>
      <c r="E4" s="63"/>
    </row>
    <row r="5" spans="1:10" x14ac:dyDescent="0.25">
      <c r="A5" s="164"/>
    </row>
    <row r="6" spans="1:10" ht="20.100000000000001" customHeight="1" x14ac:dyDescent="0.25">
      <c r="A6" s="164" t="s">
        <v>14</v>
      </c>
      <c r="B6" s="37">
        <v>2017</v>
      </c>
    </row>
    <row r="7" spans="1:10" x14ac:dyDescent="0.25">
      <c r="A7" s="164"/>
    </row>
    <row r="8" spans="1:10" ht="20.100000000000001" customHeight="1" x14ac:dyDescent="0.25">
      <c r="A8" s="164" t="s">
        <v>15</v>
      </c>
      <c r="B8" s="37" t="s">
        <v>453</v>
      </c>
    </row>
    <row r="9" spans="1:10" ht="20.100000000000001" customHeight="1" x14ac:dyDescent="0.25">
      <c r="B9" s="4" t="str">
        <f>IF(OR(B6="",B8=""),"",IF(B8="Mid-Year Report","July 1, "&amp;B6-1&amp;" through December 31, "&amp;B6-1,IF(B8="Year-End Report","January 1, "&amp;B6&amp;" through June 30, "&amp;B6,"")))</f>
        <v>July 1, 2016 through December 31, 2016</v>
      </c>
      <c r="F9" s="41" t="s">
        <v>48</v>
      </c>
      <c r="G9" s="42"/>
      <c r="H9" s="42"/>
      <c r="I9" s="42"/>
      <c r="J9" s="55"/>
    </row>
    <row r="10" spans="1:10" x14ac:dyDescent="0.25">
      <c r="F10" s="43" t="s">
        <v>488</v>
      </c>
      <c r="G10" s="44"/>
      <c r="H10" s="44"/>
      <c r="I10" s="44"/>
      <c r="J10" s="56"/>
    </row>
    <row r="11" spans="1:10" ht="20.100000000000001" customHeight="1" x14ac:dyDescent="0.25">
      <c r="A11" s="164" t="s">
        <v>31</v>
      </c>
      <c r="B11" s="78">
        <f>IF(B6="","",IF(B8="Mid-Year Report",H20,IF(B8="Year-End Report",I20,"")))</f>
        <v>42755</v>
      </c>
      <c r="F11" s="57" t="str">
        <f>"State Holidays have been updated through calendar year "&amp;TEXT(MAX(Holidays),"YYYY.")</f>
        <v>State Holidays have been updated through calendar year 2020.</v>
      </c>
      <c r="G11" s="44"/>
      <c r="H11" s="44"/>
      <c r="I11" s="44"/>
      <c r="J11" s="56"/>
    </row>
    <row r="12" spans="1:10" ht="20.100000000000001" customHeight="1" x14ac:dyDescent="0.25">
      <c r="B12" s="31" t="str">
        <f>IF(B6="","",IF(OR(B6&lt;YEAR(MIN(Holidays)),B6&gt;YEAR(MAX(Holidays))),"CAUTION: Report Due Date does not adjust for state holidays",""))</f>
        <v/>
      </c>
      <c r="F12" s="43" t="s">
        <v>34</v>
      </c>
      <c r="G12" s="44"/>
      <c r="H12" s="44"/>
      <c r="I12" s="44"/>
      <c r="J12" s="56"/>
    </row>
    <row r="13" spans="1:10" x14ac:dyDescent="0.25">
      <c r="F13" s="43" t="s">
        <v>49</v>
      </c>
      <c r="G13" s="44"/>
      <c r="H13" s="44"/>
      <c r="I13" s="44"/>
      <c r="J13" s="56"/>
    </row>
    <row r="14" spans="1:10" ht="20.100000000000001" customHeight="1" x14ac:dyDescent="0.25">
      <c r="A14" s="164" t="s">
        <v>42</v>
      </c>
      <c r="B14" s="39"/>
      <c r="F14" s="43" t="s">
        <v>50</v>
      </c>
      <c r="G14" s="44"/>
      <c r="H14" s="44"/>
      <c r="I14" s="44"/>
      <c r="J14" s="56"/>
    </row>
    <row r="15" spans="1:10" x14ac:dyDescent="0.25">
      <c r="A15" s="164"/>
      <c r="F15" s="46"/>
      <c r="G15" s="47"/>
      <c r="H15" s="47"/>
      <c r="I15" s="47"/>
      <c r="J15" s="45"/>
    </row>
    <row r="16" spans="1:10" ht="20.100000000000001" customHeight="1" x14ac:dyDescent="0.25">
      <c r="A16" s="179" t="s">
        <v>43</v>
      </c>
      <c r="F16" s="46"/>
      <c r="G16" s="47"/>
      <c r="H16" s="48" t="s">
        <v>33</v>
      </c>
      <c r="I16" s="48" t="s">
        <v>32</v>
      </c>
      <c r="J16" s="45"/>
    </row>
    <row r="17" spans="1:10" ht="20.100000000000001" customHeight="1" x14ac:dyDescent="0.25">
      <c r="A17" s="164" t="s">
        <v>44</v>
      </c>
      <c r="B17" s="36"/>
      <c r="F17" s="46"/>
      <c r="G17" s="49"/>
      <c r="H17" s="26" t="s">
        <v>27</v>
      </c>
      <c r="I17" s="26" t="s">
        <v>26</v>
      </c>
      <c r="J17" s="45"/>
    </row>
    <row r="18" spans="1:10" ht="20.100000000000001" customHeight="1" x14ac:dyDescent="0.25">
      <c r="A18" s="164" t="s">
        <v>45</v>
      </c>
      <c r="B18" s="36"/>
      <c r="F18" s="46"/>
      <c r="G18" s="50" t="s">
        <v>28</v>
      </c>
      <c r="H18" s="27">
        <f>DATEVALUE("1/20/"&amp;$B6)</f>
        <v>42755</v>
      </c>
      <c r="I18" s="27">
        <f>DATEVALUE("7/20/"&amp;$B6)</f>
        <v>42936</v>
      </c>
      <c r="J18" s="45"/>
    </row>
    <row r="19" spans="1:10" ht="20.100000000000001" customHeight="1" x14ac:dyDescent="0.25">
      <c r="A19" s="164" t="s">
        <v>46</v>
      </c>
      <c r="B19" s="36"/>
      <c r="F19" s="46"/>
      <c r="G19" s="50" t="s">
        <v>29</v>
      </c>
      <c r="H19" s="28">
        <f t="shared" ref="H19" si="0">IF(WEEKDAY(H18)=1,H18+1,IF(WEEKDAY(H18)=7,H18+2,H18))</f>
        <v>42755</v>
      </c>
      <c r="I19" s="28">
        <f>IF(WEEKDAY(I18)=1,I18+1,IF(WEEKDAY(I18)=7,I18+2,I18))</f>
        <v>42936</v>
      </c>
      <c r="J19" s="45"/>
    </row>
    <row r="20" spans="1:10" ht="20.100000000000001" customHeight="1" x14ac:dyDescent="0.25">
      <c r="A20" s="164" t="s">
        <v>47</v>
      </c>
      <c r="B20" s="40"/>
      <c r="F20" s="46"/>
      <c r="G20" s="51" t="s">
        <v>30</v>
      </c>
      <c r="H20" s="29">
        <f>IF(ISNA(VLOOKUP(H19,Holidays,1,FALSE))=TRUE,H19,H19+1)</f>
        <v>42755</v>
      </c>
      <c r="I20" s="29">
        <f t="shared" ref="I20" si="1">IF(ISNA(VLOOKUP(I19,Holidays,1,FALSE))=TRUE,I19,I19+1)</f>
        <v>42936</v>
      </c>
      <c r="J20" s="45"/>
    </row>
    <row r="21" spans="1:10" x14ac:dyDescent="0.25">
      <c r="F21" s="46"/>
      <c r="G21" s="47"/>
      <c r="H21" s="47"/>
      <c r="I21" s="47"/>
      <c r="J21" s="45"/>
    </row>
    <row r="22" spans="1:10" x14ac:dyDescent="0.25">
      <c r="F22" s="52"/>
      <c r="G22" s="53"/>
      <c r="H22" s="53"/>
      <c r="I22" s="53"/>
      <c r="J22" s="54"/>
    </row>
    <row r="23" spans="1:10" x14ac:dyDescent="0.25">
      <c r="C23" s="47"/>
    </row>
    <row r="33" ht="15" customHeight="1" x14ac:dyDescent="0.25"/>
    <row r="34" ht="15" customHeight="1" x14ac:dyDescent="0.25"/>
    <row r="35" ht="15" customHeight="1" x14ac:dyDescent="0.25"/>
  </sheetData>
  <sheetProtection sheet="1" objects="1" scenarios="1"/>
  <mergeCells count="1">
    <mergeCell ref="A1:C1"/>
  </mergeCells>
  <conditionalFormatting sqref="H19:I19">
    <cfRule type="expression" dxfId="291" priority="3">
      <formula>H19&lt;&gt;H18</formula>
    </cfRule>
  </conditionalFormatting>
  <conditionalFormatting sqref="H20:I20">
    <cfRule type="expression" dxfId="290" priority="2">
      <formula>H20&lt;&gt;H19</formula>
    </cfRule>
  </conditionalFormatting>
  <dataValidations count="4">
    <dataValidation type="list" allowBlank="1" showInputMessage="1" showErrorMessage="1" prompt="Select the Report Period from the drop-down list." sqref="B8">
      <formula1>"Mid-Year Report,Year-End Report"</formula1>
    </dataValidation>
    <dataValidation type="whole" allowBlank="1" showInputMessage="1" showErrorMessage="1" prompt="Enter a four digit SFY (YYYY) between 2014 and 2035 (e.g. for SFY2014-2015, enter &quot;2015&quot;)." sqref="B6">
      <formula1>2014</formula1>
      <formula2>2035</formula2>
    </dataValidation>
    <dataValidation type="list" allowBlank="1" showInputMessage="1" showErrorMessage="1" prompt="Select the LME-MCO from the drop-down list." sqref="B4">
      <formula1>LME_MCO</formula1>
    </dataValidation>
    <dataValidation allowBlank="1" showInputMessage="1" showErrorMessage="1" prompt="Enter Date in &quot;M/D/YY&quot; format." sqref="B14"/>
  </dataValidations>
  <printOptions horizontalCentered="1"/>
  <pageMargins left="0.3" right="0.3" top="0.5" bottom="0.5" header="0.3" footer="0.3"/>
  <pageSetup orientation="landscape" r:id="rId1"/>
  <headerFooter>
    <oddFooter>&amp;LNC DHHS DMH/DD/SAS-CPM-QMT&amp;CPage &amp;P of &amp;N&amp;R&amp;F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B11"/>
  <sheetViews>
    <sheetView showGridLines="0" workbookViewId="0">
      <selection activeCell="A11" sqref="A11"/>
    </sheetView>
  </sheetViews>
  <sheetFormatPr defaultColWidth="9.109375" defaultRowHeight="13.2" x14ac:dyDescent="0.25"/>
  <cols>
    <col min="1" max="1" width="130.6640625" style="1" customWidth="1"/>
    <col min="2" max="16384" width="9.109375" style="1"/>
  </cols>
  <sheetData>
    <row r="1" spans="1:2" ht="20.100000000000001" customHeight="1" x14ac:dyDescent="0.25">
      <c r="A1" s="202"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2" ht="20.100000000000001" customHeight="1" x14ac:dyDescent="0.25">
      <c r="A2" s="202" t="str">
        <f>IF('Set-Up Worksheet'!B4="","LME-MCO Not Entered On Set-Up Worksheet",'Set-Up Worksheet'!B4)</f>
        <v>LME-MCO Not Entered On Set-Up Worksheet</v>
      </c>
    </row>
    <row r="4" spans="1:2" ht="20.100000000000001" customHeight="1" x14ac:dyDescent="0.25">
      <c r="A4" s="64" t="s">
        <v>314</v>
      </c>
    </row>
    <row r="6" spans="1:2" ht="45" customHeight="1" x14ac:dyDescent="0.25">
      <c r="A6" s="266" t="s">
        <v>395</v>
      </c>
    </row>
    <row r="9" spans="1:2" ht="20.100000000000001" customHeight="1" x14ac:dyDescent="0.25">
      <c r="A9" s="64" t="s">
        <v>466</v>
      </c>
    </row>
    <row r="11" spans="1:2" ht="45" customHeight="1" x14ac:dyDescent="0.25">
      <c r="A11" s="211"/>
      <c r="B11" s="76"/>
    </row>
  </sheetData>
  <sheetProtection sheet="1" objects="1" scenarios="1"/>
  <conditionalFormatting sqref="A2">
    <cfRule type="cellIs" dxfId="16" priority="2" operator="equal">
      <formula>"LME-MCO Not Entered On Set-Up Worksheet"</formula>
    </cfRule>
  </conditionalFormatting>
  <conditionalFormatting sqref="A1">
    <cfRule type="cellIs" dxfId="15"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DHHS DMH/DD/SAS-CPM-QMT&amp;CPage &amp;P of &amp;N&amp;R&amp;F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14"/>
  <sheetViews>
    <sheetView showGridLines="0" workbookViewId="0">
      <selection activeCell="A27" sqref="A27"/>
    </sheetView>
  </sheetViews>
  <sheetFormatPr defaultColWidth="9.109375" defaultRowHeight="13.2" x14ac:dyDescent="0.25"/>
  <cols>
    <col min="1" max="1" width="130.6640625" style="1" customWidth="1"/>
    <col min="2" max="16384" width="9.109375" style="1"/>
  </cols>
  <sheetData>
    <row r="1" spans="1:1" ht="20.100000000000001" customHeight="1" x14ac:dyDescent="0.25">
      <c r="A1" s="38"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1" ht="20.100000000000001" customHeight="1" x14ac:dyDescent="0.25">
      <c r="A2" s="38" t="str">
        <f>IF('Set-Up Worksheet'!B4="","LME-MCO Not Entered On Set-Up Worksheet",'Set-Up Worksheet'!B4)</f>
        <v>LME-MCO Not Entered On Set-Up Worksheet</v>
      </c>
    </row>
    <row r="4" spans="1:1" ht="20.100000000000001" customHeight="1" x14ac:dyDescent="0.25">
      <c r="A4" s="64" t="s">
        <v>459</v>
      </c>
    </row>
    <row r="5" spans="1:1" ht="49.95" customHeight="1" x14ac:dyDescent="0.25">
      <c r="A5" s="266" t="s">
        <v>396</v>
      </c>
    </row>
    <row r="8" spans="1:1" ht="20.100000000000001" customHeight="1" x14ac:dyDescent="0.25">
      <c r="A8" s="64" t="s">
        <v>460</v>
      </c>
    </row>
    <row r="11" spans="1:1" ht="20.100000000000001" customHeight="1" x14ac:dyDescent="0.25">
      <c r="A11" s="64" t="s">
        <v>461</v>
      </c>
    </row>
    <row r="14" spans="1:1" ht="15.6" x14ac:dyDescent="0.25">
      <c r="A14" s="345"/>
    </row>
  </sheetData>
  <sheetProtection sheet="1" objects="1" scenarios="1"/>
  <conditionalFormatting sqref="A2">
    <cfRule type="cellIs" dxfId="14" priority="2" operator="equal">
      <formula>"LME-MCO Not Entered On Set-Up Worksheet"</formula>
    </cfRule>
  </conditionalFormatting>
  <conditionalFormatting sqref="A1">
    <cfRule type="cellIs" dxfId="13"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DHHS DMH/DD/SAS-CPM-QMT&amp;CPage &amp;P of &amp;N&amp;R&amp;F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14"/>
  <sheetViews>
    <sheetView showGridLines="0" workbookViewId="0">
      <selection activeCell="A21" sqref="A21"/>
    </sheetView>
  </sheetViews>
  <sheetFormatPr defaultColWidth="9.109375" defaultRowHeight="13.2" x14ac:dyDescent="0.25"/>
  <cols>
    <col min="1" max="1" width="130.6640625" style="1" customWidth="1"/>
    <col min="2" max="16384" width="9.109375" style="1"/>
  </cols>
  <sheetData>
    <row r="1" spans="1:1" ht="20.100000000000001" customHeight="1" x14ac:dyDescent="0.25">
      <c r="A1" s="202"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1" ht="20.100000000000001" customHeight="1" x14ac:dyDescent="0.25">
      <c r="A2" s="202" t="str">
        <f>IF('Set-Up Worksheet'!B4="","LME-MCO Not Entered On Set-Up Worksheet",'Set-Up Worksheet'!B4)</f>
        <v>LME-MCO Not Entered On Set-Up Worksheet</v>
      </c>
    </row>
    <row r="4" spans="1:1" ht="20.100000000000001" customHeight="1" x14ac:dyDescent="0.25">
      <c r="A4" s="64" t="s">
        <v>401</v>
      </c>
    </row>
    <row r="5" spans="1:1" ht="20.100000000000001" customHeight="1" x14ac:dyDescent="0.25">
      <c r="A5" s="64"/>
    </row>
    <row r="6" spans="1:1" ht="49.95" customHeight="1" x14ac:dyDescent="0.25">
      <c r="A6" s="347" t="s">
        <v>403</v>
      </c>
    </row>
    <row r="7" spans="1:1" ht="20.100000000000001" customHeight="1" x14ac:dyDescent="0.25">
      <c r="A7" s="64"/>
    </row>
    <row r="8" spans="1:1" ht="45" customHeight="1" x14ac:dyDescent="0.25">
      <c r="A8" s="266" t="s">
        <v>395</v>
      </c>
    </row>
    <row r="9" spans="1:1" ht="13.2" customHeight="1" x14ac:dyDescent="0.25">
      <c r="A9" s="346"/>
    </row>
    <row r="10" spans="1:1" ht="13.2" customHeight="1" x14ac:dyDescent="0.25"/>
    <row r="11" spans="1:1" ht="20.100000000000001" customHeight="1" x14ac:dyDescent="0.25">
      <c r="A11" s="64" t="s">
        <v>462</v>
      </c>
    </row>
    <row r="14" spans="1:1" ht="15.6" x14ac:dyDescent="0.25">
      <c r="A14" s="345"/>
    </row>
  </sheetData>
  <sheetProtection sheet="1" objects="1" scenarios="1"/>
  <conditionalFormatting sqref="A2">
    <cfRule type="cellIs" dxfId="12" priority="2" operator="equal">
      <formula>"LME-MCO Not Entered On Set-Up Worksheet"</formula>
    </cfRule>
  </conditionalFormatting>
  <conditionalFormatting sqref="A1">
    <cfRule type="cellIs" dxfId="11"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DHHS DMH/DD/SAS-CPM-QMT&amp;CPage &amp;P of &amp;N&amp;R&amp;F</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showGridLines="0" workbookViewId="0">
      <pane ySplit="1" topLeftCell="A2" activePane="bottomLeft" state="frozen"/>
      <selection activeCell="D2" sqref="D2"/>
      <selection pane="bottomLeft" activeCell="B17" sqref="B17"/>
    </sheetView>
  </sheetViews>
  <sheetFormatPr defaultColWidth="9.109375" defaultRowHeight="13.2" x14ac:dyDescent="0.25"/>
  <cols>
    <col min="1" max="1" width="45.33203125" style="1" customWidth="1"/>
    <col min="2" max="7" width="18.6640625" style="1" customWidth="1"/>
    <col min="8" max="8" width="17.6640625" style="1" customWidth="1"/>
    <col min="9" max="16384" width="9.109375" style="1"/>
  </cols>
  <sheetData>
    <row r="1" spans="1:8" ht="20.100000000000001" customHeight="1" x14ac:dyDescent="0.25">
      <c r="A1" s="224" t="s">
        <v>324</v>
      </c>
      <c r="B1" s="225"/>
      <c r="C1" s="225"/>
      <c r="D1" s="225"/>
      <c r="E1" s="225"/>
      <c r="F1" s="225"/>
      <c r="G1" s="225"/>
    </row>
    <row r="2" spans="1:8"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row>
    <row r="3" spans="1:8" ht="20.100000000000001" customHeight="1" x14ac:dyDescent="0.25">
      <c r="A3" s="38" t="str">
        <f>IF('Set-Up Worksheet'!B4="","LME-MCO Not Entered On Set-Up Worksheet",'Set-Up Worksheet'!B4)</f>
        <v>LME-MCO Not Entered On Set-Up Worksheet</v>
      </c>
      <c r="B3" s="30"/>
      <c r="C3" s="30"/>
      <c r="D3" s="30"/>
      <c r="E3" s="30"/>
      <c r="F3" s="30"/>
      <c r="G3" s="30"/>
    </row>
    <row r="5" spans="1:8" ht="20.100000000000001" customHeight="1" x14ac:dyDescent="0.25">
      <c r="A5" s="64" t="s">
        <v>401</v>
      </c>
    </row>
    <row r="7" spans="1:8" ht="44.25" customHeight="1" x14ac:dyDescent="0.25">
      <c r="A7" s="471" t="s">
        <v>397</v>
      </c>
      <c r="B7" s="471"/>
      <c r="C7" s="471"/>
      <c r="D7" s="471"/>
      <c r="E7" s="471"/>
      <c r="F7" s="471"/>
      <c r="G7" s="471"/>
      <c r="H7" s="211"/>
    </row>
    <row r="9" spans="1:8" ht="43.5" customHeight="1" x14ac:dyDescent="0.25">
      <c r="A9" s="487" t="s">
        <v>402</v>
      </c>
      <c r="B9" s="471"/>
      <c r="C9" s="471"/>
      <c r="D9" s="471"/>
      <c r="E9" s="471"/>
      <c r="F9" s="471"/>
      <c r="G9" s="471"/>
      <c r="H9" s="211"/>
    </row>
    <row r="11" spans="1:8" ht="20.100000000000001" customHeight="1" x14ac:dyDescent="0.25">
      <c r="A11" s="64" t="s">
        <v>463</v>
      </c>
    </row>
    <row r="13" spans="1:8" ht="30" customHeight="1" x14ac:dyDescent="0.25">
      <c r="A13" s="488" t="s">
        <v>465</v>
      </c>
      <c r="B13" s="488"/>
      <c r="C13" s="488"/>
      <c r="D13" s="488"/>
      <c r="E13" s="488"/>
      <c r="F13" s="488"/>
      <c r="G13" s="488"/>
      <c r="H13" s="211"/>
    </row>
    <row r="14" spans="1:8" ht="20.100000000000001" customHeight="1" x14ac:dyDescent="0.25">
      <c r="B14" s="88" t="s">
        <v>315</v>
      </c>
      <c r="C14" s="93"/>
      <c r="D14" s="91" t="s">
        <v>316</v>
      </c>
      <c r="E14" s="93"/>
      <c r="F14" s="91" t="s">
        <v>13</v>
      </c>
      <c r="G14" s="88"/>
    </row>
    <row r="15" spans="1:8" ht="20.100000000000001" customHeight="1" x14ac:dyDescent="0.25">
      <c r="B15" s="58" t="str">
        <f>"July 1, "&amp;'Set-Up Worksheet'!$B$6-1&amp;" through December 31, "&amp;'Set-Up Worksheet'!$B$6-1</f>
        <v>July 1, 2016 through December 31, 2016</v>
      </c>
      <c r="C15" s="60"/>
      <c r="D15" s="59" t="str">
        <f>"January 1, "&amp;'Set-Up Worksheet'!$B$6&amp;" through June 30, "&amp;'Set-Up Worksheet'!$B$6</f>
        <v>January 1, 2017 through June 30, 2017</v>
      </c>
      <c r="E15" s="60"/>
      <c r="F15" s="59" t="str">
        <f>"July 1, "&amp;'Set-Up Worksheet'!$B$6-1&amp;" through June 30, "&amp;'Set-Up Worksheet'!$B$6</f>
        <v>July 1, 2016 through June 30, 2017</v>
      </c>
      <c r="G15" s="7"/>
    </row>
    <row r="16" spans="1:8" ht="26.4" x14ac:dyDescent="0.25">
      <c r="A16" s="8" t="s">
        <v>317</v>
      </c>
      <c r="B16" s="72" t="s">
        <v>399</v>
      </c>
      <c r="C16" s="77" t="s">
        <v>400</v>
      </c>
      <c r="D16" s="230" t="s">
        <v>399</v>
      </c>
      <c r="E16" s="77" t="s">
        <v>400</v>
      </c>
      <c r="F16" s="230" t="s">
        <v>399</v>
      </c>
      <c r="G16" s="72" t="s">
        <v>400</v>
      </c>
    </row>
    <row r="17" spans="1:7" ht="30" customHeight="1" x14ac:dyDescent="0.25">
      <c r="A17" s="268" t="s">
        <v>318</v>
      </c>
      <c r="B17" s="280"/>
      <c r="C17" s="281"/>
      <c r="D17" s="282"/>
      <c r="E17" s="281"/>
      <c r="F17" s="282"/>
      <c r="G17" s="273">
        <f>SUM(C17,E17)</f>
        <v>0</v>
      </c>
    </row>
    <row r="18" spans="1:7" ht="30" customHeight="1" x14ac:dyDescent="0.25">
      <c r="A18" s="268" t="s">
        <v>398</v>
      </c>
      <c r="B18" s="280"/>
      <c r="C18" s="281"/>
      <c r="D18" s="282"/>
      <c r="E18" s="281"/>
      <c r="F18" s="282"/>
      <c r="G18" s="273">
        <f t="shared" ref="F18:G23" si="0">SUM(C18,E18)</f>
        <v>0</v>
      </c>
    </row>
    <row r="19" spans="1:7" ht="30" customHeight="1" x14ac:dyDescent="0.25">
      <c r="A19" s="268" t="s">
        <v>319</v>
      </c>
      <c r="B19" s="280"/>
      <c r="C19" s="281"/>
      <c r="D19" s="282"/>
      <c r="E19" s="281"/>
      <c r="F19" s="282"/>
      <c r="G19" s="273">
        <f t="shared" si="0"/>
        <v>0</v>
      </c>
    </row>
    <row r="20" spans="1:7" ht="30" customHeight="1" x14ac:dyDescent="0.25">
      <c r="A20" s="268" t="s">
        <v>454</v>
      </c>
      <c r="B20" s="280"/>
      <c r="C20" s="281"/>
      <c r="D20" s="282"/>
      <c r="E20" s="281"/>
      <c r="F20" s="271">
        <f t="shared" si="0"/>
        <v>0</v>
      </c>
      <c r="G20" s="273">
        <f t="shared" si="0"/>
        <v>0</v>
      </c>
    </row>
    <row r="21" spans="1:7" ht="30" customHeight="1" x14ac:dyDescent="0.25">
      <c r="A21" s="268" t="s">
        <v>320</v>
      </c>
      <c r="B21" s="280"/>
      <c r="C21" s="277"/>
      <c r="D21" s="282"/>
      <c r="E21" s="277"/>
      <c r="F21" s="271">
        <f t="shared" si="0"/>
        <v>0</v>
      </c>
      <c r="G21" s="279"/>
    </row>
    <row r="22" spans="1:7" ht="30" customHeight="1" x14ac:dyDescent="0.25">
      <c r="A22" s="268" t="s">
        <v>321</v>
      </c>
      <c r="B22" s="280"/>
      <c r="C22" s="277"/>
      <c r="D22" s="282"/>
      <c r="E22" s="277"/>
      <c r="F22" s="271">
        <f t="shared" si="0"/>
        <v>0</v>
      </c>
      <c r="G22" s="279"/>
    </row>
    <row r="23" spans="1:7" ht="30" customHeight="1" x14ac:dyDescent="0.25">
      <c r="A23" s="268" t="s">
        <v>322</v>
      </c>
      <c r="B23" s="280"/>
      <c r="C23" s="277"/>
      <c r="D23" s="282"/>
      <c r="E23" s="277"/>
      <c r="F23" s="271">
        <f t="shared" si="0"/>
        <v>0</v>
      </c>
      <c r="G23" s="279"/>
    </row>
    <row r="24" spans="1:7" ht="30" customHeight="1" thickBot="1" x14ac:dyDescent="0.3">
      <c r="A24" s="270" t="s">
        <v>323</v>
      </c>
      <c r="B24" s="283"/>
      <c r="C24" s="285"/>
      <c r="D24" s="284"/>
      <c r="E24" s="285"/>
      <c r="F24" s="284"/>
      <c r="G24" s="274">
        <f t="shared" ref="G24" si="1">SUM(C24,E24)</f>
        <v>0</v>
      </c>
    </row>
    <row r="25" spans="1:7" ht="30" customHeight="1" thickTop="1" x14ac:dyDescent="0.25">
      <c r="A25" s="269" t="s">
        <v>282</v>
      </c>
      <c r="B25" s="276"/>
      <c r="C25" s="272">
        <f t="shared" ref="C25:G25" si="2">SUM(C17:C24)</f>
        <v>0</v>
      </c>
      <c r="D25" s="278"/>
      <c r="E25" s="272">
        <f t="shared" si="2"/>
        <v>0</v>
      </c>
      <c r="F25" s="278"/>
      <c r="G25" s="275">
        <f t="shared" si="2"/>
        <v>0</v>
      </c>
    </row>
    <row r="26" spans="1:7" ht="30" customHeight="1" x14ac:dyDescent="0.25">
      <c r="A26" s="267"/>
    </row>
  </sheetData>
  <sheetProtection sheet="1" objects="1" scenarios="1"/>
  <mergeCells count="3">
    <mergeCell ref="A7:G7"/>
    <mergeCell ref="A9:G9"/>
    <mergeCell ref="A13:G13"/>
  </mergeCells>
  <conditionalFormatting sqref="A3">
    <cfRule type="cellIs" dxfId="10" priority="2" operator="equal">
      <formula>"LME-MCO Not Entered On Set-Up Worksheet"</formula>
    </cfRule>
  </conditionalFormatting>
  <conditionalFormatting sqref="A2">
    <cfRule type="cellIs" dxfId="9" priority="1" operator="equal">
      <formula>"SFY And/Or Report Period Not Entered On Set-Up Worksheet"</formula>
    </cfRule>
  </conditionalFormatting>
  <dataValidations count="2">
    <dataValidation allowBlank="1" showInputMessage="1" showErrorMessage="1" prompt="This should be an unduplicated count for the SFY." sqref="F17:F19 F24"/>
    <dataValidation allowBlank="1" showInputMessage="1" showErrorMessage="1" prompt="Enter decimal hours (e.g. 2.25 = 2 hrs 15 min)." sqref="C17:C20 C24 E17:E20 E24"/>
  </dataValidations>
  <printOptions horizontalCentered="1"/>
  <pageMargins left="0.3" right="0.3" top="0.5" bottom="0.5" header="0.3" footer="0.3"/>
  <pageSetup scale="86" orientation="landscape" r:id="rId1"/>
  <headerFooter>
    <oddFooter>&amp;LNC DHHS DMH/DD/SAS-CPM-QMT&amp;CPage &amp;P of &amp;N&amp;R&amp;F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1"/>
  <sheetViews>
    <sheetView showGridLines="0" workbookViewId="0">
      <pane ySplit="11" topLeftCell="A12" activePane="bottomLeft" state="frozen"/>
      <selection activeCell="D2" sqref="D2"/>
      <selection pane="bottomLeft" activeCell="B12" sqref="B12"/>
    </sheetView>
  </sheetViews>
  <sheetFormatPr defaultColWidth="9.109375" defaultRowHeight="13.2" x14ac:dyDescent="0.25"/>
  <cols>
    <col min="1" max="1" width="5.6640625" style="1" customWidth="1"/>
    <col min="2" max="4" width="35.6640625" style="1" customWidth="1"/>
    <col min="5" max="7" width="15.6640625" style="1" customWidth="1"/>
    <col min="8" max="16384" width="9.109375" style="1"/>
  </cols>
  <sheetData>
    <row r="1" spans="1:7" ht="20.100000000000001" customHeight="1" x14ac:dyDescent="0.25">
      <c r="A1" s="229"/>
      <c r="B1" s="224" t="s">
        <v>341</v>
      </c>
      <c r="C1" s="224"/>
      <c r="D1" s="224"/>
      <c r="E1" s="224"/>
      <c r="F1" s="224"/>
      <c r="G1" s="224"/>
    </row>
    <row r="2" spans="1:7" s="215" customFormat="1" ht="24.9" customHeight="1" x14ac:dyDescent="0.3">
      <c r="B2" s="213" t="str">
        <f>IF(OR('Set-Up Worksheet'!B6="",'Set-Up Worksheet'!B8=""),"SFY And/Or Report Period Not Entered On Set-Up Worksheet","SFY"&amp;'Set-Up Worksheet'!B6&amp;" LME-MCO Semi-Annual SAPTBG Compliance Report -- "&amp;'Set-Up Worksheet'!B8)</f>
        <v>SFY2017 LME-MCO Semi-Annual SAPTBG Compliance Report -- Mid-Year Report</v>
      </c>
      <c r="C2" s="214"/>
      <c r="D2" s="214"/>
      <c r="E2" s="214"/>
      <c r="F2" s="214"/>
      <c r="G2" s="214"/>
    </row>
    <row r="3" spans="1:7" ht="20.100000000000001" customHeight="1" x14ac:dyDescent="0.25">
      <c r="B3" s="38" t="str">
        <f>IF('Set-Up Worksheet'!B4="","LME-MCO Not Entered On Set-Up Worksheet",'Set-Up Worksheet'!B4)</f>
        <v>LME-MCO Not Entered On Set-Up Worksheet</v>
      </c>
      <c r="C3" s="30"/>
      <c r="D3" s="30"/>
      <c r="E3" s="30"/>
      <c r="F3" s="30"/>
      <c r="G3" s="30"/>
    </row>
    <row r="4" spans="1:7" x14ac:dyDescent="0.25">
      <c r="E4" s="30"/>
      <c r="F4" s="30"/>
      <c r="G4" s="79"/>
    </row>
    <row r="5" spans="1:7" s="227" customFormat="1" ht="24.9" customHeight="1" x14ac:dyDescent="0.25">
      <c r="B5" s="228" t="s">
        <v>401</v>
      </c>
    </row>
    <row r="6" spans="1:7" x14ac:dyDescent="0.25">
      <c r="G6" s="196" t="s">
        <v>227</v>
      </c>
    </row>
    <row r="7" spans="1:7" ht="20.100000000000001" customHeight="1" x14ac:dyDescent="0.25">
      <c r="B7" s="64" t="s">
        <v>464</v>
      </c>
      <c r="C7" s="30"/>
      <c r="D7" s="30"/>
      <c r="E7" s="30"/>
      <c r="F7" s="30"/>
      <c r="G7" s="197">
        <f>IF('Set-Up Worksheet'!B8="Mid-Year Report",DATEVALUE("7/1/"&amp;'Set-Up Worksheet'!B6-1),IF('Set-Up Worksheet'!B8="Year-End Report",DATEVALUE("1/1/"&amp;'Set-Up Worksheet'!B6),""))</f>
        <v>42552</v>
      </c>
    </row>
    <row r="8" spans="1:7" ht="20.100000000000001" customHeight="1" x14ac:dyDescent="0.25">
      <c r="E8" s="30"/>
      <c r="F8" s="30"/>
      <c r="G8" s="198">
        <f>COUNTIF(G12:G51,"&gt;"&amp;G7)</f>
        <v>0</v>
      </c>
    </row>
    <row r="9" spans="1:7" ht="20.100000000000001" customHeight="1" x14ac:dyDescent="0.25">
      <c r="A9" s="64"/>
      <c r="B9" s="191" t="s">
        <v>226</v>
      </c>
      <c r="C9" s="191" t="s">
        <v>226</v>
      </c>
      <c r="D9" s="191" t="s">
        <v>226</v>
      </c>
      <c r="E9" s="191" t="s">
        <v>225</v>
      </c>
      <c r="F9" s="191" t="s">
        <v>225</v>
      </c>
      <c r="G9" s="191" t="s">
        <v>226</v>
      </c>
    </row>
    <row r="10" spans="1:7" ht="20.100000000000001" customHeight="1" x14ac:dyDescent="0.25">
      <c r="B10" s="195">
        <f>SUBTOTAL(3,B12:B51)</f>
        <v>0</v>
      </c>
      <c r="C10" s="195">
        <f>SUBTOTAL(3,C12:C51)</f>
        <v>0</v>
      </c>
      <c r="D10" s="195">
        <f>SUBTOTAL(3,D12:D51)</f>
        <v>0</v>
      </c>
      <c r="E10" s="194">
        <f>SUBTOTAL(9,E12:E51)</f>
        <v>0</v>
      </c>
      <c r="F10" s="194">
        <f>SUBTOTAL(9,F12:F51)</f>
        <v>0</v>
      </c>
      <c r="G10" s="195">
        <f>SUBTOTAL(3,G12:G51)</f>
        <v>0</v>
      </c>
    </row>
    <row r="11" spans="1:7" ht="39.6" x14ac:dyDescent="0.25">
      <c r="B11" s="8" t="s">
        <v>55</v>
      </c>
      <c r="C11" s="8" t="s">
        <v>56</v>
      </c>
      <c r="D11" s="8" t="s">
        <v>118</v>
      </c>
      <c r="E11" s="72" t="s">
        <v>326</v>
      </c>
      <c r="F11" s="72" t="s">
        <v>327</v>
      </c>
      <c r="G11" s="72" t="s">
        <v>325</v>
      </c>
    </row>
    <row r="12" spans="1:7" ht="20.100000000000001" customHeight="1" x14ac:dyDescent="0.25">
      <c r="A12" s="75">
        <v>1</v>
      </c>
      <c r="B12" s="302"/>
      <c r="C12" s="302"/>
      <c r="D12" s="302"/>
      <c r="E12" s="308"/>
      <c r="F12" s="308"/>
      <c r="G12" s="310"/>
    </row>
    <row r="13" spans="1:7" ht="20.100000000000001" customHeight="1" x14ac:dyDescent="0.25">
      <c r="A13" s="74">
        <v>2</v>
      </c>
      <c r="B13" s="305"/>
      <c r="C13" s="305"/>
      <c r="D13" s="305"/>
      <c r="E13" s="312"/>
      <c r="F13" s="312"/>
      <c r="G13" s="314"/>
    </row>
    <row r="14" spans="1:7" ht="20.100000000000001" customHeight="1" x14ac:dyDescent="0.25">
      <c r="A14" s="74">
        <v>3</v>
      </c>
      <c r="B14" s="305"/>
      <c r="C14" s="305"/>
      <c r="D14" s="305"/>
      <c r="E14" s="312"/>
      <c r="F14" s="312"/>
      <c r="G14" s="314"/>
    </row>
    <row r="15" spans="1:7" ht="20.100000000000001" customHeight="1" x14ac:dyDescent="0.25">
      <c r="A15" s="74">
        <v>4</v>
      </c>
      <c r="B15" s="305"/>
      <c r="C15" s="305"/>
      <c r="D15" s="305"/>
      <c r="E15" s="312"/>
      <c r="F15" s="312"/>
      <c r="G15" s="314"/>
    </row>
    <row r="16" spans="1:7" ht="20.100000000000001" customHeight="1" x14ac:dyDescent="0.25">
      <c r="A16" s="74">
        <v>5</v>
      </c>
      <c r="B16" s="305"/>
      <c r="C16" s="305"/>
      <c r="D16" s="305"/>
      <c r="E16" s="312"/>
      <c r="F16" s="312"/>
      <c r="G16" s="314"/>
    </row>
    <row r="17" spans="1:7" ht="20.100000000000001" customHeight="1" x14ac:dyDescent="0.25">
      <c r="A17" s="74">
        <v>6</v>
      </c>
      <c r="B17" s="305"/>
      <c r="C17" s="305"/>
      <c r="D17" s="305"/>
      <c r="E17" s="312"/>
      <c r="F17" s="312"/>
      <c r="G17" s="314"/>
    </row>
    <row r="18" spans="1:7" ht="20.100000000000001" customHeight="1" x14ac:dyDescent="0.25">
      <c r="A18" s="74">
        <v>7</v>
      </c>
      <c r="B18" s="305"/>
      <c r="C18" s="305"/>
      <c r="D18" s="305"/>
      <c r="E18" s="312"/>
      <c r="F18" s="312"/>
      <c r="G18" s="314"/>
    </row>
    <row r="19" spans="1:7" ht="20.100000000000001" customHeight="1" x14ac:dyDescent="0.25">
      <c r="A19" s="74">
        <v>8</v>
      </c>
      <c r="B19" s="305"/>
      <c r="C19" s="305"/>
      <c r="D19" s="305"/>
      <c r="E19" s="312"/>
      <c r="F19" s="312"/>
      <c r="G19" s="314"/>
    </row>
    <row r="20" spans="1:7" ht="20.100000000000001" customHeight="1" x14ac:dyDescent="0.25">
      <c r="A20" s="74">
        <v>9</v>
      </c>
      <c r="B20" s="307"/>
      <c r="C20" s="305"/>
      <c r="D20" s="305"/>
      <c r="E20" s="312"/>
      <c r="F20" s="312"/>
      <c r="G20" s="314"/>
    </row>
    <row r="21" spans="1:7" ht="20.100000000000001" customHeight="1" x14ac:dyDescent="0.25">
      <c r="A21" s="74">
        <v>10</v>
      </c>
      <c r="B21" s="305"/>
      <c r="C21" s="305"/>
      <c r="D21" s="305"/>
      <c r="E21" s="312"/>
      <c r="F21" s="312"/>
      <c r="G21" s="314"/>
    </row>
    <row r="22" spans="1:7" ht="20.100000000000001" customHeight="1" x14ac:dyDescent="0.25">
      <c r="A22" s="74">
        <v>11</v>
      </c>
      <c r="B22" s="305"/>
      <c r="C22" s="305"/>
      <c r="D22" s="305"/>
      <c r="E22" s="312"/>
      <c r="F22" s="312"/>
      <c r="G22" s="314"/>
    </row>
    <row r="23" spans="1:7" ht="20.100000000000001" customHeight="1" x14ac:dyDescent="0.25">
      <c r="A23" s="74">
        <v>12</v>
      </c>
      <c r="B23" s="305"/>
      <c r="C23" s="305"/>
      <c r="D23" s="305"/>
      <c r="E23" s="312"/>
      <c r="F23" s="312"/>
      <c r="G23" s="314"/>
    </row>
    <row r="24" spans="1:7" ht="20.100000000000001" customHeight="1" x14ac:dyDescent="0.25">
      <c r="A24" s="74">
        <v>13</v>
      </c>
      <c r="B24" s="305"/>
      <c r="C24" s="305"/>
      <c r="D24" s="305"/>
      <c r="E24" s="312"/>
      <c r="F24" s="312"/>
      <c r="G24" s="314"/>
    </row>
    <row r="25" spans="1:7" ht="20.100000000000001" customHeight="1" x14ac:dyDescent="0.25">
      <c r="A25" s="74">
        <v>14</v>
      </c>
      <c r="B25" s="305"/>
      <c r="C25" s="305"/>
      <c r="D25" s="305"/>
      <c r="E25" s="312"/>
      <c r="F25" s="312"/>
      <c r="G25" s="314"/>
    </row>
    <row r="26" spans="1:7" ht="20.100000000000001" customHeight="1" x14ac:dyDescent="0.25">
      <c r="A26" s="74">
        <v>15</v>
      </c>
      <c r="B26" s="305"/>
      <c r="C26" s="305"/>
      <c r="D26" s="305"/>
      <c r="E26" s="312"/>
      <c r="F26" s="312"/>
      <c r="G26" s="314"/>
    </row>
    <row r="27" spans="1:7" ht="20.100000000000001" customHeight="1" x14ac:dyDescent="0.25">
      <c r="A27" s="74">
        <v>16</v>
      </c>
      <c r="B27" s="305"/>
      <c r="C27" s="305"/>
      <c r="D27" s="305"/>
      <c r="E27" s="312"/>
      <c r="F27" s="312"/>
      <c r="G27" s="314"/>
    </row>
    <row r="28" spans="1:7" ht="20.100000000000001" customHeight="1" x14ac:dyDescent="0.25">
      <c r="A28" s="74">
        <v>17</v>
      </c>
      <c r="B28" s="305"/>
      <c r="C28" s="305"/>
      <c r="D28" s="305"/>
      <c r="E28" s="312"/>
      <c r="F28" s="312"/>
      <c r="G28" s="314"/>
    </row>
    <row r="29" spans="1:7" ht="20.100000000000001" customHeight="1" x14ac:dyDescent="0.25">
      <c r="A29" s="74">
        <v>18</v>
      </c>
      <c r="B29" s="305"/>
      <c r="C29" s="305"/>
      <c r="D29" s="305"/>
      <c r="E29" s="312"/>
      <c r="F29" s="312"/>
      <c r="G29" s="314"/>
    </row>
    <row r="30" spans="1:7" ht="20.100000000000001" customHeight="1" x14ac:dyDescent="0.25">
      <c r="A30" s="74">
        <v>19</v>
      </c>
      <c r="B30" s="307"/>
      <c r="C30" s="305"/>
      <c r="D30" s="305"/>
      <c r="E30" s="312"/>
      <c r="F30" s="312"/>
      <c r="G30" s="314"/>
    </row>
    <row r="31" spans="1:7" ht="20.100000000000001" customHeight="1" x14ac:dyDescent="0.25">
      <c r="A31" s="74">
        <v>20</v>
      </c>
      <c r="B31" s="305"/>
      <c r="C31" s="305"/>
      <c r="D31" s="305"/>
      <c r="E31" s="312"/>
      <c r="F31" s="312"/>
      <c r="G31" s="314"/>
    </row>
    <row r="32" spans="1:7" ht="20.100000000000001" customHeight="1" x14ac:dyDescent="0.25">
      <c r="A32" s="74">
        <v>21</v>
      </c>
      <c r="B32" s="305"/>
      <c r="C32" s="305"/>
      <c r="D32" s="305"/>
      <c r="E32" s="312"/>
      <c r="F32" s="312"/>
      <c r="G32" s="314"/>
    </row>
    <row r="33" spans="1:7" ht="20.100000000000001" customHeight="1" x14ac:dyDescent="0.25">
      <c r="A33" s="74">
        <v>22</v>
      </c>
      <c r="B33" s="305"/>
      <c r="C33" s="305"/>
      <c r="D33" s="305"/>
      <c r="E33" s="312"/>
      <c r="F33" s="312"/>
      <c r="G33" s="314"/>
    </row>
    <row r="34" spans="1:7" ht="20.100000000000001" customHeight="1" x14ac:dyDescent="0.25">
      <c r="A34" s="74">
        <v>23</v>
      </c>
      <c r="B34" s="305"/>
      <c r="C34" s="305"/>
      <c r="D34" s="305"/>
      <c r="E34" s="312"/>
      <c r="F34" s="312"/>
      <c r="G34" s="314"/>
    </row>
    <row r="35" spans="1:7" ht="20.100000000000001" customHeight="1" x14ac:dyDescent="0.25">
      <c r="A35" s="74">
        <v>24</v>
      </c>
      <c r="B35" s="305"/>
      <c r="C35" s="305"/>
      <c r="D35" s="305"/>
      <c r="E35" s="312"/>
      <c r="F35" s="312"/>
      <c r="G35" s="314"/>
    </row>
    <row r="36" spans="1:7" ht="20.100000000000001" customHeight="1" x14ac:dyDescent="0.25">
      <c r="A36" s="74">
        <v>25</v>
      </c>
      <c r="B36" s="305"/>
      <c r="C36" s="305"/>
      <c r="D36" s="305"/>
      <c r="E36" s="312"/>
      <c r="F36" s="312"/>
      <c r="G36" s="314"/>
    </row>
    <row r="37" spans="1:7" ht="20.100000000000001" customHeight="1" x14ac:dyDescent="0.25">
      <c r="A37" s="74">
        <v>26</v>
      </c>
      <c r="B37" s="305"/>
      <c r="C37" s="305"/>
      <c r="D37" s="305"/>
      <c r="E37" s="312"/>
      <c r="F37" s="312"/>
      <c r="G37" s="314"/>
    </row>
    <row r="38" spans="1:7" ht="20.100000000000001" customHeight="1" x14ac:dyDescent="0.25">
      <c r="A38" s="74">
        <v>27</v>
      </c>
      <c r="B38" s="305"/>
      <c r="C38" s="305"/>
      <c r="D38" s="305"/>
      <c r="E38" s="312"/>
      <c r="F38" s="312"/>
      <c r="G38" s="314"/>
    </row>
    <row r="39" spans="1:7" ht="20.100000000000001" customHeight="1" x14ac:dyDescent="0.25">
      <c r="A39" s="74">
        <v>28</v>
      </c>
      <c r="B39" s="305"/>
      <c r="C39" s="305"/>
      <c r="D39" s="305"/>
      <c r="E39" s="312"/>
      <c r="F39" s="312"/>
      <c r="G39" s="314"/>
    </row>
    <row r="40" spans="1:7" ht="20.100000000000001" customHeight="1" x14ac:dyDescent="0.25">
      <c r="A40" s="74">
        <v>29</v>
      </c>
      <c r="B40" s="305"/>
      <c r="C40" s="305"/>
      <c r="D40" s="305"/>
      <c r="E40" s="312"/>
      <c r="F40" s="312"/>
      <c r="G40" s="314"/>
    </row>
    <row r="41" spans="1:7" ht="20.100000000000001" customHeight="1" x14ac:dyDescent="0.25">
      <c r="A41" s="74">
        <v>30</v>
      </c>
      <c r="B41" s="305"/>
      <c r="C41" s="305"/>
      <c r="D41" s="305"/>
      <c r="E41" s="312"/>
      <c r="F41" s="312"/>
      <c r="G41" s="314"/>
    </row>
    <row r="42" spans="1:7" ht="20.100000000000001" customHeight="1" x14ac:dyDescent="0.25">
      <c r="A42" s="74">
        <v>31</v>
      </c>
      <c r="B42" s="305"/>
      <c r="C42" s="305"/>
      <c r="D42" s="305"/>
      <c r="E42" s="312"/>
      <c r="F42" s="312"/>
      <c r="G42" s="314"/>
    </row>
    <row r="43" spans="1:7" ht="20.100000000000001" customHeight="1" x14ac:dyDescent="0.25">
      <c r="A43" s="74">
        <v>32</v>
      </c>
      <c r="B43" s="305"/>
      <c r="C43" s="305"/>
      <c r="D43" s="305"/>
      <c r="E43" s="312"/>
      <c r="F43" s="312"/>
      <c r="G43" s="314"/>
    </row>
    <row r="44" spans="1:7" ht="20.100000000000001" customHeight="1" x14ac:dyDescent="0.25">
      <c r="A44" s="74">
        <v>33</v>
      </c>
      <c r="B44" s="305"/>
      <c r="C44" s="305"/>
      <c r="D44" s="305"/>
      <c r="E44" s="312"/>
      <c r="F44" s="312"/>
      <c r="G44" s="314"/>
    </row>
    <row r="45" spans="1:7" ht="20.100000000000001" customHeight="1" x14ac:dyDescent="0.25">
      <c r="A45" s="74">
        <v>34</v>
      </c>
      <c r="B45" s="305"/>
      <c r="C45" s="305"/>
      <c r="D45" s="305"/>
      <c r="E45" s="312"/>
      <c r="F45" s="312"/>
      <c r="G45" s="314"/>
    </row>
    <row r="46" spans="1:7" ht="20.100000000000001" customHeight="1" x14ac:dyDescent="0.25">
      <c r="A46" s="74">
        <v>35</v>
      </c>
      <c r="B46" s="305"/>
      <c r="C46" s="305"/>
      <c r="D46" s="305"/>
      <c r="E46" s="312"/>
      <c r="F46" s="312"/>
      <c r="G46" s="314"/>
    </row>
    <row r="47" spans="1:7" ht="20.100000000000001" customHeight="1" x14ac:dyDescent="0.25">
      <c r="A47" s="74">
        <v>36</v>
      </c>
      <c r="B47" s="305"/>
      <c r="C47" s="305"/>
      <c r="D47" s="305"/>
      <c r="E47" s="312"/>
      <c r="F47" s="312"/>
      <c r="G47" s="314"/>
    </row>
    <row r="48" spans="1:7" ht="20.100000000000001" customHeight="1" x14ac:dyDescent="0.25">
      <c r="A48" s="74">
        <v>37</v>
      </c>
      <c r="B48" s="305"/>
      <c r="C48" s="305"/>
      <c r="D48" s="305"/>
      <c r="E48" s="312"/>
      <c r="F48" s="312"/>
      <c r="G48" s="314"/>
    </row>
    <row r="49" spans="1:7" ht="20.100000000000001" customHeight="1" x14ac:dyDescent="0.25">
      <c r="A49" s="74">
        <v>38</v>
      </c>
      <c r="B49" s="305"/>
      <c r="C49" s="305"/>
      <c r="D49" s="305"/>
      <c r="E49" s="312"/>
      <c r="F49" s="312"/>
      <c r="G49" s="314"/>
    </row>
    <row r="50" spans="1:7" ht="20.100000000000001" customHeight="1" x14ac:dyDescent="0.25">
      <c r="A50" s="74">
        <v>39</v>
      </c>
      <c r="B50" s="305"/>
      <c r="C50" s="305"/>
      <c r="D50" s="305"/>
      <c r="E50" s="312"/>
      <c r="F50" s="312"/>
      <c r="G50" s="314"/>
    </row>
    <row r="51" spans="1:7" ht="20.100000000000001" customHeight="1" x14ac:dyDescent="0.25">
      <c r="A51" s="74">
        <v>40</v>
      </c>
      <c r="B51" s="305"/>
      <c r="C51" s="305"/>
      <c r="D51" s="305"/>
      <c r="E51" s="312"/>
      <c r="F51" s="312"/>
      <c r="G51" s="314"/>
    </row>
  </sheetData>
  <sheetProtection sheet="1" objects="1" scenarios="1"/>
  <conditionalFormatting sqref="B3">
    <cfRule type="cellIs" dxfId="8" priority="6" operator="equal">
      <formula>"LME-MCO Not Entered On Set-Up Worksheet"</formula>
    </cfRule>
  </conditionalFormatting>
  <conditionalFormatting sqref="B2">
    <cfRule type="cellIs" dxfId="7" priority="5" operator="equal">
      <formula>"SFY And/Or Report Period Not Entered On Set-Up Worksheet"</formula>
    </cfRule>
  </conditionalFormatting>
  <conditionalFormatting sqref="G12:G51">
    <cfRule type="cellIs" dxfId="6" priority="1" operator="greaterThanOrEqual">
      <formula>$G$7</formula>
    </cfRule>
  </conditionalFormatting>
  <dataValidations count="1">
    <dataValidation type="decimal" allowBlank="1" showInputMessage="1" showErrorMessage="1" error="FTE must be a decimal number between 0 and 1." sqref="E12:F51">
      <formula1>0</formula1>
      <formula2>1</formula2>
    </dataValidation>
  </dataValidations>
  <printOptions horizontalCentered="1"/>
  <pageMargins left="0.3" right="0.3" top="0.5" bottom="0.5" header="0.3" footer="0.3"/>
  <pageSetup scale="84" fitToHeight="0" orientation="landscape" r:id="rId1"/>
  <headerFooter>
    <oddFooter>&amp;LNC DHHS DMH/DD/SAS-CPM-QMT&amp;CPage &amp;P of &amp;N&amp;R&amp;F</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6"/>
  <sheetViews>
    <sheetView showGridLines="0" workbookViewId="0">
      <pane ySplit="1" topLeftCell="A2" activePane="bottomLeft" state="frozen"/>
      <selection pane="bottomLeft" activeCell="J14" sqref="J14"/>
    </sheetView>
  </sheetViews>
  <sheetFormatPr defaultColWidth="9.109375" defaultRowHeight="13.2" x14ac:dyDescent="0.25"/>
  <cols>
    <col min="1" max="1" width="9.109375" style="15"/>
    <col min="2" max="2" width="21.44140625" style="15" bestFit="1" customWidth="1"/>
    <col min="3" max="3" width="10.109375" style="25" bestFit="1" customWidth="1"/>
    <col min="4" max="5" width="9.109375" style="15"/>
    <col min="6" max="6" width="36" style="15" bestFit="1" customWidth="1"/>
    <col min="7" max="30" width="11.33203125" style="15" customWidth="1"/>
    <col min="31" max="34" width="9.109375" style="15"/>
    <col min="35" max="35" width="11.6640625" style="15" bestFit="1" customWidth="1"/>
    <col min="36" max="16384" width="9.109375" style="15"/>
  </cols>
  <sheetData>
    <row r="1" spans="1:35" ht="39.9" customHeight="1" x14ac:dyDescent="0.25">
      <c r="A1" s="290" t="s">
        <v>532</v>
      </c>
      <c r="B1" s="288"/>
      <c r="C1" s="289"/>
      <c r="D1" s="288"/>
      <c r="E1" s="288"/>
      <c r="F1" s="288"/>
      <c r="G1" s="288"/>
      <c r="H1" s="288"/>
      <c r="I1" s="288"/>
      <c r="J1" s="288"/>
      <c r="K1" s="288"/>
      <c r="L1" s="288"/>
      <c r="M1" s="288"/>
      <c r="N1" s="288"/>
      <c r="O1" s="288"/>
      <c r="P1" s="287"/>
      <c r="Q1" s="287"/>
      <c r="R1" s="287"/>
      <c r="S1" s="287"/>
      <c r="T1" s="287"/>
      <c r="U1" s="287"/>
      <c r="V1" s="287"/>
      <c r="W1" s="287"/>
      <c r="X1" s="287"/>
      <c r="Y1" s="287"/>
      <c r="Z1" s="287"/>
      <c r="AA1" s="287"/>
      <c r="AB1" s="287"/>
      <c r="AC1" s="287"/>
    </row>
    <row r="2" spans="1:35" ht="17.399999999999999" x14ac:dyDescent="0.25">
      <c r="A2" s="12" t="s">
        <v>16</v>
      </c>
      <c r="B2" s="13"/>
      <c r="C2" s="14"/>
      <c r="D2" s="13"/>
      <c r="AI2" s="187"/>
    </row>
    <row r="3" spans="1:35" x14ac:dyDescent="0.25">
      <c r="AI3" s="187"/>
    </row>
    <row r="4" spans="1:35" x14ac:dyDescent="0.25">
      <c r="A4" s="16">
        <f>YEAR(C4)</f>
        <v>2018</v>
      </c>
      <c r="B4" s="17" t="s">
        <v>17</v>
      </c>
      <c r="C4" s="33">
        <v>43101</v>
      </c>
      <c r="D4" s="18" t="str">
        <f>IF(C4="","",TEXT(WEEKDAY(C4),"DDD"))</f>
        <v>Mon</v>
      </c>
      <c r="AI4" s="187"/>
    </row>
    <row r="5" spans="1:35" x14ac:dyDescent="0.25">
      <c r="A5" s="19"/>
      <c r="B5" s="20" t="s">
        <v>18</v>
      </c>
      <c r="C5" s="34">
        <v>43115</v>
      </c>
      <c r="D5" s="21" t="str">
        <f t="shared" ref="D5:D63" si="0">IF(C5="","",TEXT(WEEKDAY(C5),"DDD"))</f>
        <v>Mon</v>
      </c>
      <c r="AI5" s="187"/>
    </row>
    <row r="6" spans="1:35" x14ac:dyDescent="0.25">
      <c r="A6" s="19"/>
      <c r="B6" s="20" t="s">
        <v>19</v>
      </c>
      <c r="C6" s="34">
        <v>43189</v>
      </c>
      <c r="D6" s="21" t="str">
        <f t="shared" si="0"/>
        <v>Fri</v>
      </c>
      <c r="AI6" s="187"/>
    </row>
    <row r="7" spans="1:35" x14ac:dyDescent="0.25">
      <c r="A7" s="19"/>
      <c r="B7" s="20" t="s">
        <v>20</v>
      </c>
      <c r="C7" s="34">
        <v>43248</v>
      </c>
      <c r="D7" s="21" t="str">
        <f t="shared" si="0"/>
        <v>Mon</v>
      </c>
      <c r="AI7" s="187"/>
    </row>
    <row r="8" spans="1:35" x14ac:dyDescent="0.25">
      <c r="A8" s="19"/>
      <c r="B8" s="20" t="s">
        <v>21</v>
      </c>
      <c r="C8" s="34">
        <v>43285</v>
      </c>
      <c r="D8" s="21" t="str">
        <f t="shared" si="0"/>
        <v>Wed</v>
      </c>
      <c r="AI8" s="187"/>
    </row>
    <row r="9" spans="1:35" x14ac:dyDescent="0.25">
      <c r="A9" s="19"/>
      <c r="B9" s="20" t="s">
        <v>22</v>
      </c>
      <c r="C9" s="34">
        <v>43346</v>
      </c>
      <c r="D9" s="21" t="str">
        <f t="shared" si="0"/>
        <v>Mon</v>
      </c>
      <c r="AI9" s="187"/>
    </row>
    <row r="10" spans="1:35" x14ac:dyDescent="0.25">
      <c r="A10" s="19"/>
      <c r="B10" s="20" t="s">
        <v>23</v>
      </c>
      <c r="C10" s="34">
        <v>43416</v>
      </c>
      <c r="D10" s="21" t="str">
        <f t="shared" si="0"/>
        <v>Mon</v>
      </c>
      <c r="AI10" s="187"/>
    </row>
    <row r="11" spans="1:35" x14ac:dyDescent="0.25">
      <c r="A11" s="19"/>
      <c r="B11" s="20" t="s">
        <v>24</v>
      </c>
      <c r="C11" s="34">
        <v>43426</v>
      </c>
      <c r="D11" s="21" t="str">
        <f t="shared" si="0"/>
        <v>Thu</v>
      </c>
      <c r="AI11" s="187"/>
    </row>
    <row r="12" spans="1:35" x14ac:dyDescent="0.25">
      <c r="A12" s="19"/>
      <c r="B12" s="20" t="s">
        <v>24</v>
      </c>
      <c r="C12" s="34">
        <v>43427</v>
      </c>
      <c r="D12" s="21" t="str">
        <f t="shared" si="0"/>
        <v>Fri</v>
      </c>
      <c r="AI12" s="187"/>
    </row>
    <row r="13" spans="1:35" x14ac:dyDescent="0.25">
      <c r="A13" s="19"/>
      <c r="B13" s="20" t="s">
        <v>25</v>
      </c>
      <c r="C13" s="34">
        <v>43458</v>
      </c>
      <c r="D13" s="21" t="str">
        <f t="shared" si="0"/>
        <v>Mon</v>
      </c>
      <c r="AI13" s="187"/>
    </row>
    <row r="14" spans="1:35" x14ac:dyDescent="0.25">
      <c r="A14" s="19"/>
      <c r="B14" s="20" t="s">
        <v>25</v>
      </c>
      <c r="C14" s="34">
        <v>43459</v>
      </c>
      <c r="D14" s="21" t="str">
        <f t="shared" si="0"/>
        <v>Tue</v>
      </c>
      <c r="AI14" s="187"/>
    </row>
    <row r="15" spans="1:35" x14ac:dyDescent="0.25">
      <c r="A15" s="22"/>
      <c r="B15" s="23" t="s">
        <v>25</v>
      </c>
      <c r="C15" s="35">
        <v>43460</v>
      </c>
      <c r="D15" s="24" t="str">
        <f t="shared" si="0"/>
        <v>Wed</v>
      </c>
      <c r="AI15" s="187"/>
    </row>
    <row r="16" spans="1:35" x14ac:dyDescent="0.25">
      <c r="A16" s="16">
        <f>YEAR(C16)</f>
        <v>2019</v>
      </c>
      <c r="B16" s="17" t="s">
        <v>17</v>
      </c>
      <c r="C16" s="33">
        <v>43466</v>
      </c>
      <c r="D16" s="18" t="str">
        <f>IF(C16="","",TEXT(WEEKDAY(C16),"DDD"))</f>
        <v>Tue</v>
      </c>
      <c r="AI16" s="187"/>
    </row>
    <row r="17" spans="1:31" x14ac:dyDescent="0.25">
      <c r="A17" s="19"/>
      <c r="B17" s="20" t="s">
        <v>18</v>
      </c>
      <c r="C17" s="34">
        <v>43486</v>
      </c>
      <c r="D17" s="21" t="str">
        <f t="shared" si="0"/>
        <v>Mon</v>
      </c>
    </row>
    <row r="18" spans="1:31" x14ac:dyDescent="0.25">
      <c r="A18" s="19"/>
      <c r="B18" s="20" t="s">
        <v>19</v>
      </c>
      <c r="C18" s="34">
        <v>43574</v>
      </c>
      <c r="D18" s="21" t="str">
        <f t="shared" si="0"/>
        <v>Fri</v>
      </c>
    </row>
    <row r="19" spans="1:31" x14ac:dyDescent="0.25">
      <c r="A19" s="19"/>
      <c r="B19" s="20" t="s">
        <v>20</v>
      </c>
      <c r="C19" s="34">
        <v>43612</v>
      </c>
      <c r="D19" s="21" t="str">
        <f t="shared" si="0"/>
        <v>Mon</v>
      </c>
    </row>
    <row r="20" spans="1:31" x14ac:dyDescent="0.25">
      <c r="A20" s="19"/>
      <c r="B20" s="20" t="s">
        <v>21</v>
      </c>
      <c r="C20" s="34">
        <v>43650</v>
      </c>
      <c r="D20" s="21" t="str">
        <f t="shared" si="0"/>
        <v>Thu</v>
      </c>
    </row>
    <row r="21" spans="1:31" x14ac:dyDescent="0.25">
      <c r="A21" s="19"/>
      <c r="B21" s="20" t="s">
        <v>22</v>
      </c>
      <c r="C21" s="34">
        <v>43710</v>
      </c>
      <c r="D21" s="21" t="str">
        <f t="shared" si="0"/>
        <v>Mon</v>
      </c>
    </row>
    <row r="22" spans="1:31" x14ac:dyDescent="0.25">
      <c r="A22" s="19"/>
      <c r="B22" s="20" t="s">
        <v>23</v>
      </c>
      <c r="C22" s="34">
        <v>43780</v>
      </c>
      <c r="D22" s="21" t="str">
        <f t="shared" si="0"/>
        <v>Mon</v>
      </c>
      <c r="J22" s="1"/>
      <c r="K22" s="1"/>
      <c r="L22" s="1"/>
      <c r="M22" s="1"/>
      <c r="N22" s="1"/>
      <c r="O22" s="1"/>
      <c r="P22" s="1"/>
      <c r="Q22" s="1"/>
      <c r="R22" s="1"/>
      <c r="S22" s="1"/>
      <c r="T22" s="1"/>
      <c r="U22" s="1"/>
      <c r="V22" s="1"/>
      <c r="W22" s="1"/>
      <c r="X22" s="1"/>
      <c r="Y22" s="1"/>
      <c r="Z22" s="1"/>
      <c r="AA22" s="1"/>
      <c r="AB22" s="1"/>
      <c r="AC22" s="1"/>
      <c r="AD22" s="1"/>
      <c r="AE22" s="1"/>
    </row>
    <row r="23" spans="1:31" x14ac:dyDescent="0.25">
      <c r="A23" s="19"/>
      <c r="B23" s="20" t="s">
        <v>24</v>
      </c>
      <c r="C23" s="34">
        <v>43797</v>
      </c>
      <c r="D23" s="21" t="str">
        <f t="shared" si="0"/>
        <v>Thu</v>
      </c>
    </row>
    <row r="24" spans="1:31" x14ac:dyDescent="0.25">
      <c r="A24" s="19"/>
      <c r="B24" s="20" t="s">
        <v>24</v>
      </c>
      <c r="C24" s="34">
        <v>43798</v>
      </c>
      <c r="D24" s="21" t="str">
        <f t="shared" si="0"/>
        <v>Fri</v>
      </c>
    </row>
    <row r="25" spans="1:31" x14ac:dyDescent="0.25">
      <c r="A25" s="19"/>
      <c r="B25" s="20" t="s">
        <v>25</v>
      </c>
      <c r="C25" s="34">
        <v>43823</v>
      </c>
      <c r="D25" s="21" t="str">
        <f t="shared" si="0"/>
        <v>Tue</v>
      </c>
      <c r="F25" s="186" t="s">
        <v>222</v>
      </c>
      <c r="G25" s="186" t="s">
        <v>120</v>
      </c>
      <c r="I25" s="428" t="s">
        <v>506</v>
      </c>
    </row>
    <row r="26" spans="1:31" x14ac:dyDescent="0.25">
      <c r="A26" s="19"/>
      <c r="B26" s="20" t="s">
        <v>25</v>
      </c>
      <c r="C26" s="34">
        <v>43824</v>
      </c>
      <c r="D26" s="21" t="str">
        <f t="shared" si="0"/>
        <v>Wed</v>
      </c>
      <c r="F26" s="90" t="s">
        <v>121</v>
      </c>
      <c r="G26" s="4">
        <v>2</v>
      </c>
      <c r="H26" s="4">
        <v>3</v>
      </c>
      <c r="I26" s="4">
        <v>4</v>
      </c>
      <c r="J26" s="4">
        <v>5</v>
      </c>
      <c r="K26" s="4">
        <v>6</v>
      </c>
      <c r="L26" s="4">
        <v>7</v>
      </c>
      <c r="M26" s="4">
        <v>8</v>
      </c>
      <c r="N26" s="4">
        <v>9</v>
      </c>
      <c r="O26" s="4">
        <v>10</v>
      </c>
      <c r="P26" s="4">
        <v>11</v>
      </c>
      <c r="Q26" s="4">
        <v>12</v>
      </c>
      <c r="R26" s="4">
        <v>13</v>
      </c>
      <c r="S26" s="4">
        <v>14</v>
      </c>
      <c r="T26" s="4">
        <v>15</v>
      </c>
      <c r="U26" s="4">
        <v>16</v>
      </c>
      <c r="V26" s="4">
        <v>17</v>
      </c>
      <c r="W26" s="4">
        <v>18</v>
      </c>
      <c r="X26" s="4">
        <v>19</v>
      </c>
      <c r="Y26" s="4">
        <v>20</v>
      </c>
      <c r="Z26" s="4">
        <v>21</v>
      </c>
      <c r="AA26" s="4">
        <v>22</v>
      </c>
      <c r="AB26" s="4">
        <v>23</v>
      </c>
      <c r="AC26" s="4">
        <v>24</v>
      </c>
      <c r="AD26" s="427">
        <v>25</v>
      </c>
      <c r="AE26" s="200" t="s">
        <v>507</v>
      </c>
    </row>
    <row r="27" spans="1:31" x14ac:dyDescent="0.25">
      <c r="A27" s="22"/>
      <c r="B27" s="23" t="s">
        <v>25</v>
      </c>
      <c r="C27" s="35">
        <v>43825</v>
      </c>
      <c r="D27" s="24" t="str">
        <f t="shared" si="0"/>
        <v>Thu</v>
      </c>
      <c r="F27" s="32" t="s">
        <v>36</v>
      </c>
      <c r="G27" s="1"/>
      <c r="H27" s="1"/>
      <c r="I27" s="1"/>
      <c r="J27" s="1"/>
      <c r="K27" s="1"/>
      <c r="L27" s="1"/>
      <c r="M27" s="1"/>
      <c r="N27" s="1"/>
      <c r="O27" s="1"/>
      <c r="P27" s="1"/>
      <c r="Q27" s="1"/>
      <c r="R27" s="1"/>
      <c r="S27" s="1"/>
      <c r="T27" s="1"/>
      <c r="U27" s="1"/>
      <c r="V27" s="1"/>
      <c r="W27" s="1"/>
      <c r="X27" s="1"/>
      <c r="Y27" s="1"/>
      <c r="Z27" s="1"/>
      <c r="AA27" s="1"/>
      <c r="AB27" s="1"/>
      <c r="AC27" s="1"/>
      <c r="AE27" s="200"/>
    </row>
    <row r="28" spans="1:31" x14ac:dyDescent="0.25">
      <c r="A28" s="16">
        <f>YEAR(C28)</f>
        <v>2020</v>
      </c>
      <c r="B28" s="17" t="s">
        <v>17</v>
      </c>
      <c r="C28" s="33">
        <v>43831</v>
      </c>
      <c r="D28" s="18" t="str">
        <f t="shared" si="0"/>
        <v>Wed</v>
      </c>
      <c r="F28" s="15" t="s">
        <v>37</v>
      </c>
      <c r="G28" s="1" t="s">
        <v>122</v>
      </c>
      <c r="H28" s="1" t="s">
        <v>123</v>
      </c>
      <c r="I28" s="1" t="s">
        <v>124</v>
      </c>
      <c r="J28" s="1" t="s">
        <v>125</v>
      </c>
      <c r="K28" s="1"/>
      <c r="L28" s="1"/>
      <c r="M28" s="1"/>
      <c r="N28" s="1"/>
      <c r="O28" s="1"/>
      <c r="P28" s="1"/>
      <c r="Q28" s="1"/>
      <c r="R28" s="1"/>
      <c r="S28" s="1"/>
      <c r="T28" s="1"/>
      <c r="U28" s="1"/>
      <c r="V28" s="1"/>
      <c r="W28" s="1"/>
      <c r="X28" s="1"/>
      <c r="Y28" s="1"/>
      <c r="Z28" s="1"/>
      <c r="AA28" s="1"/>
      <c r="AB28" s="1"/>
      <c r="AC28" s="1"/>
      <c r="AD28" s="1"/>
      <c r="AE28" s="429">
        <f>COUNTA(G28:AD28)</f>
        <v>4</v>
      </c>
    </row>
    <row r="29" spans="1:31" x14ac:dyDescent="0.25">
      <c r="A29" s="19"/>
      <c r="B29" s="20" t="s">
        <v>18</v>
      </c>
      <c r="C29" s="34">
        <v>43850</v>
      </c>
      <c r="D29" s="21" t="str">
        <f t="shared" si="0"/>
        <v>Mon</v>
      </c>
      <c r="F29" s="15" t="s">
        <v>38</v>
      </c>
      <c r="G29" s="1" t="s">
        <v>126</v>
      </c>
      <c r="H29" s="1" t="s">
        <v>127</v>
      </c>
      <c r="I29" s="1" t="s">
        <v>128</v>
      </c>
      <c r="J29" s="1" t="s">
        <v>129</v>
      </c>
      <c r="K29" s="1" t="s">
        <v>130</v>
      </c>
      <c r="L29" s="1" t="s">
        <v>141</v>
      </c>
      <c r="M29" s="1" t="s">
        <v>142</v>
      </c>
      <c r="N29" s="1" t="s">
        <v>131</v>
      </c>
      <c r="O29" s="1" t="s">
        <v>132</v>
      </c>
      <c r="P29" s="1" t="s">
        <v>133</v>
      </c>
      <c r="Q29" s="1" t="s">
        <v>181</v>
      </c>
      <c r="R29" s="1" t="s">
        <v>134</v>
      </c>
      <c r="S29" s="1" t="s">
        <v>135</v>
      </c>
      <c r="T29" s="1" t="s">
        <v>143</v>
      </c>
      <c r="U29" s="1" t="s">
        <v>136</v>
      </c>
      <c r="V29" s="1" t="s">
        <v>137</v>
      </c>
      <c r="W29" s="1" t="s">
        <v>144</v>
      </c>
      <c r="X29" s="1" t="s">
        <v>138</v>
      </c>
      <c r="Y29" s="1" t="s">
        <v>139</v>
      </c>
      <c r="Z29" s="1" t="s">
        <v>140</v>
      </c>
      <c r="AA29" s="1"/>
      <c r="AB29" s="1"/>
      <c r="AC29" s="1"/>
      <c r="AD29" s="1"/>
      <c r="AE29" s="429">
        <f>COUNTA(G29:AD29)</f>
        <v>20</v>
      </c>
    </row>
    <row r="30" spans="1:31" x14ac:dyDescent="0.25">
      <c r="A30" s="19"/>
      <c r="B30" s="20" t="s">
        <v>19</v>
      </c>
      <c r="C30" s="34">
        <v>43931</v>
      </c>
      <c r="D30" s="21" t="str">
        <f t="shared" si="0"/>
        <v>Fri</v>
      </c>
      <c r="F30" s="15" t="s">
        <v>39</v>
      </c>
      <c r="G30" s="1" t="s">
        <v>169</v>
      </c>
      <c r="H30" s="1" t="s">
        <v>170</v>
      </c>
      <c r="I30" s="1" t="s">
        <v>171</v>
      </c>
      <c r="J30" s="1" t="s">
        <v>172</v>
      </c>
      <c r="K30" s="1" t="s">
        <v>173</v>
      </c>
      <c r="L30" s="1" t="s">
        <v>174</v>
      </c>
      <c r="M30" s="1" t="s">
        <v>175</v>
      </c>
      <c r="N30" s="1" t="s">
        <v>176</v>
      </c>
      <c r="O30" s="1" t="s">
        <v>177</v>
      </c>
      <c r="P30" s="1" t="s">
        <v>178</v>
      </c>
      <c r="Q30" s="1" t="s">
        <v>179</v>
      </c>
      <c r="R30" s="1" t="s">
        <v>180</v>
      </c>
      <c r="S30" s="1"/>
      <c r="T30" s="1"/>
      <c r="U30" s="1"/>
      <c r="V30" s="1"/>
      <c r="W30" s="1"/>
      <c r="X30" s="1"/>
      <c r="Y30" s="1"/>
      <c r="Z30" s="1"/>
      <c r="AA30" s="1"/>
      <c r="AB30" s="1"/>
      <c r="AC30" s="1"/>
      <c r="AD30" s="1"/>
      <c r="AE30" s="429">
        <f>COUNTA(G30:AD30)</f>
        <v>12</v>
      </c>
    </row>
    <row r="31" spans="1:31" x14ac:dyDescent="0.25">
      <c r="A31" s="19"/>
      <c r="B31" s="20" t="s">
        <v>20</v>
      </c>
      <c r="C31" s="34">
        <v>43976</v>
      </c>
      <c r="D31" s="21" t="str">
        <f t="shared" si="0"/>
        <v>Mon</v>
      </c>
      <c r="F31" s="15" t="s">
        <v>40</v>
      </c>
      <c r="G31" s="1" t="s">
        <v>182</v>
      </c>
      <c r="H31" s="1" t="s">
        <v>183</v>
      </c>
      <c r="I31" s="1" t="s">
        <v>184</v>
      </c>
      <c r="J31" s="1" t="s">
        <v>185</v>
      </c>
      <c r="K31" s="1" t="s">
        <v>186</v>
      </c>
      <c r="L31" s="1" t="s">
        <v>187</v>
      </c>
      <c r="M31" s="1" t="s">
        <v>188</v>
      </c>
      <c r="N31" s="1" t="s">
        <v>189</v>
      </c>
      <c r="O31" s="1"/>
      <c r="P31" s="1"/>
      <c r="Q31" s="1"/>
      <c r="R31" s="1"/>
      <c r="S31" s="1"/>
      <c r="T31" s="1"/>
      <c r="U31" s="1"/>
      <c r="V31" s="1"/>
      <c r="W31" s="1"/>
      <c r="X31" s="1"/>
      <c r="Y31" s="1"/>
      <c r="Z31" s="1"/>
      <c r="AA31" s="1"/>
      <c r="AB31" s="1"/>
      <c r="AC31" s="1"/>
      <c r="AD31" s="1"/>
      <c r="AE31" s="429">
        <f>COUNTA(G31:AD31)</f>
        <v>8</v>
      </c>
    </row>
    <row r="32" spans="1:31" x14ac:dyDescent="0.25">
      <c r="A32" s="19"/>
      <c r="B32" s="20" t="s">
        <v>21</v>
      </c>
      <c r="C32" s="34">
        <v>44015</v>
      </c>
      <c r="D32" s="21" t="str">
        <f t="shared" si="0"/>
        <v>Fri</v>
      </c>
      <c r="F32" s="15" t="s">
        <v>41</v>
      </c>
      <c r="G32" s="1" t="s">
        <v>190</v>
      </c>
      <c r="H32" s="1" t="s">
        <v>191</v>
      </c>
      <c r="I32" s="1" t="s">
        <v>192</v>
      </c>
      <c r="J32" s="1" t="s">
        <v>193</v>
      </c>
      <c r="K32" s="1" t="s">
        <v>194</v>
      </c>
      <c r="L32" s="1" t="s">
        <v>195</v>
      </c>
      <c r="M32" s="1" t="s">
        <v>196</v>
      </c>
      <c r="N32" s="1" t="s">
        <v>197</v>
      </c>
      <c r="O32" s="1" t="s">
        <v>198</v>
      </c>
      <c r="P32" s="1"/>
      <c r="Q32" s="1"/>
      <c r="R32" s="1"/>
      <c r="S32" s="1"/>
      <c r="T32" s="1"/>
      <c r="U32" s="1"/>
      <c r="V32" s="1"/>
      <c r="W32" s="1"/>
      <c r="X32" s="1"/>
      <c r="Y32" s="1"/>
      <c r="Z32" s="1"/>
      <c r="AA32" s="1"/>
      <c r="AB32" s="1"/>
      <c r="AC32" s="1"/>
      <c r="AD32" s="1"/>
      <c r="AE32" s="429">
        <f>COUNTA(G32:AD32)</f>
        <v>9</v>
      </c>
    </row>
    <row r="33" spans="1:31" x14ac:dyDescent="0.25">
      <c r="A33" s="19"/>
      <c r="B33" s="20" t="s">
        <v>22</v>
      </c>
      <c r="C33" s="34">
        <v>44081</v>
      </c>
      <c r="D33" s="21" t="str">
        <f t="shared" si="0"/>
        <v>Mon</v>
      </c>
      <c r="F33" s="199" t="s">
        <v>505</v>
      </c>
      <c r="G33" s="1" t="s">
        <v>150</v>
      </c>
      <c r="H33" s="1" t="s">
        <v>151</v>
      </c>
      <c r="I33" s="1" t="s">
        <v>145</v>
      </c>
      <c r="J33" s="1" t="s">
        <v>152</v>
      </c>
      <c r="K33" s="1" t="s">
        <v>146</v>
      </c>
      <c r="L33" s="1" t="s">
        <v>153</v>
      </c>
      <c r="M33" s="1" t="s">
        <v>154</v>
      </c>
      <c r="N33" s="1" t="s">
        <v>155</v>
      </c>
      <c r="O33" s="1" t="s">
        <v>156</v>
      </c>
      <c r="P33" s="1" t="s">
        <v>157</v>
      </c>
      <c r="Q33" s="1" t="s">
        <v>158</v>
      </c>
      <c r="R33" s="1" t="s">
        <v>159</v>
      </c>
      <c r="S33" s="1" t="s">
        <v>160</v>
      </c>
      <c r="T33" s="1" t="s">
        <v>161</v>
      </c>
      <c r="U33" s="1" t="s">
        <v>147</v>
      </c>
      <c r="V33" s="1" t="s">
        <v>162</v>
      </c>
      <c r="W33" s="1" t="s">
        <v>148</v>
      </c>
      <c r="X33" s="1" t="s">
        <v>163</v>
      </c>
      <c r="Y33" s="1" t="s">
        <v>164</v>
      </c>
      <c r="Z33" s="1" t="s">
        <v>149</v>
      </c>
      <c r="AA33" s="1" t="s">
        <v>165</v>
      </c>
      <c r="AB33" s="1" t="s">
        <v>166</v>
      </c>
      <c r="AC33" s="1" t="s">
        <v>167</v>
      </c>
      <c r="AD33" s="1" t="s">
        <v>168</v>
      </c>
      <c r="AE33" s="429">
        <f>COUNTA(#REF!)</f>
        <v>1</v>
      </c>
    </row>
    <row r="34" spans="1:31" x14ac:dyDescent="0.25">
      <c r="A34" s="19"/>
      <c r="B34" s="20" t="s">
        <v>23</v>
      </c>
      <c r="C34" s="34">
        <v>44146</v>
      </c>
      <c r="D34" s="21" t="str">
        <f t="shared" si="0"/>
        <v>Wed</v>
      </c>
      <c r="F34" s="199" t="s">
        <v>558</v>
      </c>
      <c r="G34" s="1" t="s">
        <v>199</v>
      </c>
      <c r="H34" s="1" t="s">
        <v>200</v>
      </c>
      <c r="I34" s="1" t="s">
        <v>201</v>
      </c>
      <c r="J34" s="1" t="s">
        <v>202</v>
      </c>
      <c r="K34" s="1" t="s">
        <v>214</v>
      </c>
      <c r="L34" s="1" t="s">
        <v>203</v>
      </c>
      <c r="M34" s="1" t="s">
        <v>204</v>
      </c>
      <c r="N34" s="1" t="s">
        <v>205</v>
      </c>
      <c r="O34" s="1" t="s">
        <v>206</v>
      </c>
      <c r="P34" s="1" t="s">
        <v>207</v>
      </c>
      <c r="Q34" s="1" t="s">
        <v>215</v>
      </c>
      <c r="R34" s="1" t="s">
        <v>208</v>
      </c>
      <c r="S34" s="1" t="s">
        <v>209</v>
      </c>
      <c r="T34" s="1" t="s">
        <v>216</v>
      </c>
      <c r="U34" s="1" t="s">
        <v>210</v>
      </c>
      <c r="V34" s="1" t="s">
        <v>217</v>
      </c>
      <c r="W34" s="1" t="s">
        <v>218</v>
      </c>
      <c r="X34" s="1" t="s">
        <v>219</v>
      </c>
      <c r="Y34" s="1" t="s">
        <v>211</v>
      </c>
      <c r="Z34" s="1" t="s">
        <v>220</v>
      </c>
      <c r="AA34" s="1" t="s">
        <v>212</v>
      </c>
      <c r="AB34" s="1" t="s">
        <v>213</v>
      </c>
      <c r="AC34" s="1" t="s">
        <v>221</v>
      </c>
      <c r="AD34" s="1"/>
      <c r="AE34" s="429">
        <f>COUNTA(G34:AD34)</f>
        <v>23</v>
      </c>
    </row>
    <row r="35" spans="1:31" x14ac:dyDescent="0.25">
      <c r="A35" s="19"/>
      <c r="B35" s="20" t="s">
        <v>24</v>
      </c>
      <c r="C35" s="34">
        <v>44161</v>
      </c>
      <c r="D35" s="21" t="str">
        <f t="shared" si="0"/>
        <v>Thu</v>
      </c>
    </row>
    <row r="36" spans="1:31" x14ac:dyDescent="0.25">
      <c r="A36" s="19"/>
      <c r="B36" s="20" t="s">
        <v>24</v>
      </c>
      <c r="C36" s="34">
        <v>44162</v>
      </c>
      <c r="D36" s="21" t="str">
        <f t="shared" si="0"/>
        <v>Fri</v>
      </c>
    </row>
    <row r="37" spans="1:31" x14ac:dyDescent="0.25">
      <c r="A37" s="19"/>
      <c r="B37" s="20" t="s">
        <v>25</v>
      </c>
      <c r="C37" s="34">
        <v>44189</v>
      </c>
      <c r="D37" s="21" t="str">
        <f t="shared" si="0"/>
        <v>Thu</v>
      </c>
    </row>
    <row r="38" spans="1:31" x14ac:dyDescent="0.25">
      <c r="A38" s="19"/>
      <c r="B38" s="20" t="s">
        <v>25</v>
      </c>
      <c r="C38" s="34">
        <v>44190</v>
      </c>
      <c r="D38" s="21" t="str">
        <f t="shared" si="0"/>
        <v>Fri</v>
      </c>
    </row>
    <row r="39" spans="1:31" x14ac:dyDescent="0.25">
      <c r="A39" s="22"/>
      <c r="B39" s="23" t="s">
        <v>25</v>
      </c>
      <c r="C39" s="35">
        <v>44193</v>
      </c>
      <c r="D39" s="24" t="str">
        <f t="shared" si="0"/>
        <v>Mon</v>
      </c>
      <c r="F39" s="200" t="s">
        <v>254</v>
      </c>
    </row>
    <row r="40" spans="1:31" x14ac:dyDescent="0.25">
      <c r="A40" s="16">
        <f>YEAR(C40)</f>
        <v>2016</v>
      </c>
      <c r="B40" s="17" t="s">
        <v>17</v>
      </c>
      <c r="C40" s="33">
        <v>42370</v>
      </c>
      <c r="D40" s="18" t="str">
        <f t="shared" si="0"/>
        <v>Fri</v>
      </c>
      <c r="F40" s="32" t="s">
        <v>436</v>
      </c>
    </row>
    <row r="41" spans="1:31" ht="13.2" customHeight="1" x14ac:dyDescent="0.25">
      <c r="A41" s="19"/>
      <c r="B41" s="20" t="s">
        <v>18</v>
      </c>
      <c r="C41" s="34">
        <v>42387</v>
      </c>
      <c r="D41" s="21" t="str">
        <f t="shared" si="0"/>
        <v>Mon</v>
      </c>
      <c r="F41" s="187" t="s">
        <v>496</v>
      </c>
    </row>
    <row r="42" spans="1:31" ht="13.2" customHeight="1" x14ac:dyDescent="0.25">
      <c r="A42" s="19"/>
      <c r="B42" s="20" t="s">
        <v>19</v>
      </c>
      <c r="C42" s="34">
        <v>42454</v>
      </c>
      <c r="D42" s="21" t="str">
        <f t="shared" si="0"/>
        <v>Fri</v>
      </c>
      <c r="F42" s="15" t="s">
        <v>229</v>
      </c>
    </row>
    <row r="43" spans="1:31" ht="13.2" customHeight="1" x14ac:dyDescent="0.25">
      <c r="A43" s="19"/>
      <c r="B43" s="20" t="s">
        <v>20</v>
      </c>
      <c r="C43" s="34">
        <v>42520</v>
      </c>
      <c r="D43" s="21" t="str">
        <f t="shared" si="0"/>
        <v>Mon</v>
      </c>
      <c r="F43" s="15" t="s">
        <v>230</v>
      </c>
    </row>
    <row r="44" spans="1:31" ht="13.2" customHeight="1" x14ac:dyDescent="0.25">
      <c r="A44" s="19"/>
      <c r="B44" s="20" t="s">
        <v>21</v>
      </c>
      <c r="C44" s="34">
        <v>42555</v>
      </c>
      <c r="D44" s="21" t="str">
        <f t="shared" si="0"/>
        <v>Mon</v>
      </c>
      <c r="F44" s="15" t="s">
        <v>231</v>
      </c>
    </row>
    <row r="45" spans="1:31" ht="13.2" customHeight="1" x14ac:dyDescent="0.25">
      <c r="A45" s="19"/>
      <c r="B45" s="20" t="s">
        <v>22</v>
      </c>
      <c r="C45" s="34">
        <v>42618</v>
      </c>
      <c r="D45" s="21" t="str">
        <f t="shared" si="0"/>
        <v>Mon</v>
      </c>
      <c r="F45" s="15" t="s">
        <v>232</v>
      </c>
    </row>
    <row r="46" spans="1:31" ht="13.2" customHeight="1" x14ac:dyDescent="0.25">
      <c r="A46" s="19"/>
      <c r="B46" s="20" t="s">
        <v>23</v>
      </c>
      <c r="C46" s="34">
        <v>42685</v>
      </c>
      <c r="D46" s="21" t="str">
        <f t="shared" si="0"/>
        <v>Fri</v>
      </c>
      <c r="F46" s="187" t="s">
        <v>497</v>
      </c>
    </row>
    <row r="47" spans="1:31" ht="13.2" customHeight="1" x14ac:dyDescent="0.25">
      <c r="A47" s="19"/>
      <c r="B47" s="20" t="s">
        <v>24</v>
      </c>
      <c r="C47" s="34">
        <v>42698</v>
      </c>
      <c r="D47" s="21" t="str">
        <f t="shared" si="0"/>
        <v>Thu</v>
      </c>
      <c r="F47" s="187" t="s">
        <v>498</v>
      </c>
    </row>
    <row r="48" spans="1:31" ht="13.2" customHeight="1" x14ac:dyDescent="0.25">
      <c r="A48" s="19"/>
      <c r="B48" s="20" t="s">
        <v>24</v>
      </c>
      <c r="C48" s="34">
        <v>42699</v>
      </c>
      <c r="D48" s="21" t="str">
        <f t="shared" si="0"/>
        <v>Fri</v>
      </c>
      <c r="F48" s="15" t="s">
        <v>233</v>
      </c>
    </row>
    <row r="49" spans="1:31" x14ac:dyDescent="0.25">
      <c r="A49" s="19"/>
      <c r="B49" s="20" t="s">
        <v>25</v>
      </c>
      <c r="C49" s="34">
        <v>42727</v>
      </c>
      <c r="D49" s="21" t="str">
        <f t="shared" si="0"/>
        <v>Fri</v>
      </c>
      <c r="F49" s="15" t="s">
        <v>234</v>
      </c>
      <c r="J49" s="1"/>
      <c r="K49" s="1"/>
      <c r="L49" s="1"/>
      <c r="M49" s="1"/>
      <c r="N49" s="1"/>
      <c r="O49" s="1"/>
      <c r="P49" s="1"/>
      <c r="Q49" s="1"/>
      <c r="R49" s="1"/>
      <c r="S49" s="1"/>
      <c r="T49" s="1"/>
      <c r="U49" s="1"/>
      <c r="V49" s="1"/>
      <c r="W49" s="1"/>
      <c r="X49" s="1"/>
      <c r="Y49" s="1"/>
      <c r="Z49" s="1"/>
      <c r="AA49" s="1"/>
      <c r="AB49" s="1"/>
      <c r="AC49" s="1"/>
      <c r="AD49" s="1"/>
      <c r="AE49" s="1"/>
    </row>
    <row r="50" spans="1:31" x14ac:dyDescent="0.25">
      <c r="A50" s="19"/>
      <c r="B50" s="20" t="s">
        <v>25</v>
      </c>
      <c r="C50" s="34">
        <v>42730</v>
      </c>
      <c r="D50" s="21" t="str">
        <f t="shared" si="0"/>
        <v>Mon</v>
      </c>
      <c r="F50" s="15" t="s">
        <v>235</v>
      </c>
    </row>
    <row r="51" spans="1:31" x14ac:dyDescent="0.25">
      <c r="A51" s="22"/>
      <c r="B51" s="23" t="s">
        <v>25</v>
      </c>
      <c r="C51" s="35">
        <v>42731</v>
      </c>
      <c r="D51" s="24" t="str">
        <f t="shared" si="0"/>
        <v>Tue</v>
      </c>
      <c r="F51" s="187" t="s">
        <v>493</v>
      </c>
    </row>
    <row r="52" spans="1:31" x14ac:dyDescent="0.25">
      <c r="A52" s="16">
        <f>YEAR(C52)</f>
        <v>2017</v>
      </c>
      <c r="B52" s="17" t="s">
        <v>17</v>
      </c>
      <c r="C52" s="33">
        <v>42737</v>
      </c>
      <c r="D52" s="18" t="str">
        <f t="shared" si="0"/>
        <v>Mon</v>
      </c>
      <c r="F52" s="187" t="s">
        <v>489</v>
      </c>
    </row>
    <row r="53" spans="1:31" x14ac:dyDescent="0.25">
      <c r="A53" s="19"/>
      <c r="B53" s="20" t="s">
        <v>18</v>
      </c>
      <c r="C53" s="34">
        <v>42751</v>
      </c>
      <c r="D53" s="21" t="str">
        <f t="shared" si="0"/>
        <v>Mon</v>
      </c>
      <c r="F53" s="187" t="s">
        <v>494</v>
      </c>
    </row>
    <row r="54" spans="1:31" x14ac:dyDescent="0.25">
      <c r="A54" s="19"/>
      <c r="B54" s="20" t="s">
        <v>19</v>
      </c>
      <c r="C54" s="34">
        <v>42839</v>
      </c>
      <c r="D54" s="21" t="str">
        <f t="shared" si="0"/>
        <v>Fri</v>
      </c>
      <c r="F54" s="15" t="s">
        <v>236</v>
      </c>
    </row>
    <row r="55" spans="1:31" x14ac:dyDescent="0.25">
      <c r="A55" s="19"/>
      <c r="B55" s="20" t="s">
        <v>20</v>
      </c>
      <c r="C55" s="34">
        <v>42884</v>
      </c>
      <c r="D55" s="21" t="str">
        <f t="shared" si="0"/>
        <v>Mon</v>
      </c>
      <c r="F55" s="187" t="s">
        <v>490</v>
      </c>
    </row>
    <row r="56" spans="1:31" x14ac:dyDescent="0.25">
      <c r="A56" s="19"/>
      <c r="B56" s="20" t="s">
        <v>21</v>
      </c>
      <c r="C56" s="34">
        <v>42920</v>
      </c>
      <c r="D56" s="21" t="str">
        <f t="shared" si="0"/>
        <v>Tue</v>
      </c>
      <c r="F56" s="15" t="s">
        <v>238</v>
      </c>
    </row>
    <row r="57" spans="1:31" x14ac:dyDescent="0.25">
      <c r="A57" s="19"/>
      <c r="B57" s="20" t="s">
        <v>22</v>
      </c>
      <c r="C57" s="34">
        <v>42982</v>
      </c>
      <c r="D57" s="21" t="str">
        <f t="shared" si="0"/>
        <v>Mon</v>
      </c>
      <c r="F57" s="187" t="s">
        <v>491</v>
      </c>
    </row>
    <row r="58" spans="1:31" x14ac:dyDescent="0.25">
      <c r="A58" s="19"/>
      <c r="B58" s="20" t="s">
        <v>23</v>
      </c>
      <c r="C58" s="34">
        <v>43049</v>
      </c>
      <c r="D58" s="21" t="str">
        <f t="shared" si="0"/>
        <v>Fri</v>
      </c>
      <c r="F58" s="15" t="s">
        <v>500</v>
      </c>
    </row>
    <row r="59" spans="1:31" x14ac:dyDescent="0.25">
      <c r="A59" s="19"/>
      <c r="B59" s="20" t="s">
        <v>24</v>
      </c>
      <c r="C59" s="34">
        <v>43062</v>
      </c>
      <c r="D59" s="21" t="str">
        <f t="shared" si="0"/>
        <v>Thu</v>
      </c>
      <c r="F59" s="15" t="s">
        <v>499</v>
      </c>
    </row>
    <row r="60" spans="1:31" x14ac:dyDescent="0.25">
      <c r="A60" s="19"/>
      <c r="B60" s="20" t="s">
        <v>24</v>
      </c>
      <c r="C60" s="34">
        <v>43063</v>
      </c>
      <c r="D60" s="21" t="str">
        <f t="shared" si="0"/>
        <v>Fri</v>
      </c>
      <c r="F60" s="15" t="s">
        <v>239</v>
      </c>
    </row>
    <row r="61" spans="1:31" x14ac:dyDescent="0.25">
      <c r="A61" s="19"/>
      <c r="B61" s="20" t="s">
        <v>25</v>
      </c>
      <c r="C61" s="34">
        <v>43094</v>
      </c>
      <c r="D61" s="21" t="str">
        <f t="shared" si="0"/>
        <v>Mon</v>
      </c>
      <c r="F61" s="15" t="s">
        <v>240</v>
      </c>
    </row>
    <row r="62" spans="1:31" x14ac:dyDescent="0.25">
      <c r="A62" s="19"/>
      <c r="B62" s="20" t="s">
        <v>25</v>
      </c>
      <c r="C62" s="34">
        <v>43095</v>
      </c>
      <c r="D62" s="21" t="str">
        <f t="shared" si="0"/>
        <v>Tue</v>
      </c>
      <c r="F62" s="15" t="s">
        <v>241</v>
      </c>
    </row>
    <row r="63" spans="1:31" x14ac:dyDescent="0.25">
      <c r="A63" s="22"/>
      <c r="B63" s="23" t="s">
        <v>25</v>
      </c>
      <c r="C63" s="35">
        <v>43096</v>
      </c>
      <c r="D63" s="24" t="str">
        <f t="shared" si="0"/>
        <v>Wed</v>
      </c>
      <c r="F63" s="15" t="s">
        <v>242</v>
      </c>
    </row>
    <row r="64" spans="1:31" x14ac:dyDescent="0.25">
      <c r="F64" s="15" t="s">
        <v>243</v>
      </c>
    </row>
    <row r="65" spans="2:35" x14ac:dyDescent="0.25">
      <c r="F65" s="15" t="s">
        <v>244</v>
      </c>
    </row>
    <row r="66" spans="2:35" x14ac:dyDescent="0.25">
      <c r="B66" s="200" t="s">
        <v>261</v>
      </c>
      <c r="F66" s="187" t="s">
        <v>492</v>
      </c>
    </row>
    <row r="67" spans="2:35" s="187" customFormat="1" x14ac:dyDescent="0.25">
      <c r="B67" s="187" t="s">
        <v>126</v>
      </c>
      <c r="F67" s="199" t="s">
        <v>245</v>
      </c>
      <c r="AI67" s="15"/>
    </row>
    <row r="68" spans="2:35" s="187" customFormat="1" x14ac:dyDescent="0.25">
      <c r="B68" s="187" t="s">
        <v>199</v>
      </c>
      <c r="F68" s="15" t="s">
        <v>246</v>
      </c>
      <c r="AI68" s="15"/>
    </row>
    <row r="69" spans="2:35" s="187" customFormat="1" x14ac:dyDescent="0.25">
      <c r="B69" s="187" t="s">
        <v>200</v>
      </c>
      <c r="F69" s="15" t="s">
        <v>247</v>
      </c>
      <c r="AI69" s="15"/>
    </row>
    <row r="70" spans="2:35" s="187" customFormat="1" x14ac:dyDescent="0.25">
      <c r="B70" s="187" t="s">
        <v>190</v>
      </c>
      <c r="F70" s="15" t="s">
        <v>501</v>
      </c>
      <c r="AI70" s="15"/>
    </row>
    <row r="71" spans="2:35" s="187" customFormat="1" x14ac:dyDescent="0.25">
      <c r="B71" s="187" t="s">
        <v>201</v>
      </c>
      <c r="F71" s="15" t="s">
        <v>502</v>
      </c>
      <c r="AI71" s="15"/>
    </row>
    <row r="72" spans="2:35" s="187" customFormat="1" x14ac:dyDescent="0.25">
      <c r="B72" s="187" t="s">
        <v>202</v>
      </c>
      <c r="F72" s="15" t="s">
        <v>248</v>
      </c>
      <c r="AI72" s="15"/>
    </row>
    <row r="73" spans="2:35" s="187" customFormat="1" x14ac:dyDescent="0.25">
      <c r="B73" s="187" t="s">
        <v>150</v>
      </c>
      <c r="F73" s="15" t="s">
        <v>249</v>
      </c>
      <c r="AI73" s="15"/>
    </row>
    <row r="74" spans="2:35" s="187" customFormat="1" x14ac:dyDescent="0.25">
      <c r="B74" s="187" t="s">
        <v>151</v>
      </c>
      <c r="F74" s="199" t="s">
        <v>250</v>
      </c>
      <c r="AI74" s="15"/>
    </row>
    <row r="75" spans="2:35" s="187" customFormat="1" x14ac:dyDescent="0.25">
      <c r="B75" s="187" t="s">
        <v>169</v>
      </c>
      <c r="F75" s="15" t="s">
        <v>251</v>
      </c>
      <c r="AI75" s="15"/>
    </row>
    <row r="76" spans="2:35" s="187" customFormat="1" x14ac:dyDescent="0.25">
      <c r="B76" s="187" t="s">
        <v>145</v>
      </c>
      <c r="F76" s="15" t="s">
        <v>253</v>
      </c>
      <c r="AI76" s="15"/>
    </row>
    <row r="77" spans="2:35" s="187" customFormat="1" x14ac:dyDescent="0.25">
      <c r="B77" s="187" t="s">
        <v>214</v>
      </c>
      <c r="F77" s="15" t="s">
        <v>252</v>
      </c>
      <c r="AI77" s="15"/>
    </row>
    <row r="78" spans="2:35" s="187" customFormat="1" x14ac:dyDescent="0.25">
      <c r="B78" s="187" t="s">
        <v>182</v>
      </c>
      <c r="F78" s="187" t="s">
        <v>495</v>
      </c>
      <c r="AI78" s="15"/>
    </row>
    <row r="79" spans="2:35" s="187" customFormat="1" x14ac:dyDescent="0.25">
      <c r="B79" s="187" t="s">
        <v>127</v>
      </c>
      <c r="F79" s="208" t="s">
        <v>503</v>
      </c>
      <c r="AI79" s="15"/>
    </row>
    <row r="80" spans="2:35" s="187" customFormat="1" x14ac:dyDescent="0.25">
      <c r="B80" s="187" t="s">
        <v>203</v>
      </c>
      <c r="F80" s="208" t="s">
        <v>503</v>
      </c>
      <c r="AI80" s="15"/>
    </row>
    <row r="81" spans="2:35" s="187" customFormat="1" x14ac:dyDescent="0.25">
      <c r="B81" s="187" t="s">
        <v>152</v>
      </c>
      <c r="AI81" s="15"/>
    </row>
    <row r="82" spans="2:35" x14ac:dyDescent="0.25">
      <c r="B82" s="15" t="s">
        <v>146</v>
      </c>
    </row>
    <row r="83" spans="2:35" x14ac:dyDescent="0.25">
      <c r="B83" s="15" t="s">
        <v>128</v>
      </c>
      <c r="F83" s="187"/>
    </row>
    <row r="84" spans="2:35" x14ac:dyDescent="0.25">
      <c r="B84" s="15" t="s">
        <v>183</v>
      </c>
    </row>
    <row r="85" spans="2:35" x14ac:dyDescent="0.25">
      <c r="B85" s="15" t="s">
        <v>129</v>
      </c>
      <c r="F85" s="187"/>
    </row>
    <row r="86" spans="2:35" x14ac:dyDescent="0.25">
      <c r="B86" s="15" t="s">
        <v>204</v>
      </c>
    </row>
    <row r="87" spans="2:35" x14ac:dyDescent="0.25">
      <c r="B87" s="15" t="s">
        <v>153</v>
      </c>
    </row>
    <row r="88" spans="2:35" x14ac:dyDescent="0.25">
      <c r="B88" s="15" t="s">
        <v>205</v>
      </c>
    </row>
    <row r="89" spans="2:35" x14ac:dyDescent="0.25">
      <c r="B89" s="15" t="s">
        <v>184</v>
      </c>
    </row>
    <row r="90" spans="2:35" x14ac:dyDescent="0.25">
      <c r="B90" s="15" t="s">
        <v>170</v>
      </c>
    </row>
    <row r="91" spans="2:35" x14ac:dyDescent="0.25">
      <c r="B91" s="15" t="s">
        <v>154</v>
      </c>
    </row>
    <row r="92" spans="2:35" x14ac:dyDescent="0.25">
      <c r="B92" s="15" t="s">
        <v>122</v>
      </c>
    </row>
    <row r="93" spans="2:35" x14ac:dyDescent="0.25">
      <c r="B93" s="15" t="s">
        <v>155</v>
      </c>
    </row>
    <row r="94" spans="2:35" x14ac:dyDescent="0.25">
      <c r="B94" s="15" t="s">
        <v>156</v>
      </c>
    </row>
    <row r="95" spans="2:35" x14ac:dyDescent="0.25">
      <c r="B95" s="15" t="s">
        <v>130</v>
      </c>
    </row>
    <row r="96" spans="2:35" x14ac:dyDescent="0.25">
      <c r="B96" s="15" t="s">
        <v>141</v>
      </c>
    </row>
    <row r="97" spans="2:2" x14ac:dyDescent="0.25">
      <c r="B97" s="15" t="s">
        <v>171</v>
      </c>
    </row>
    <row r="98" spans="2:2" x14ac:dyDescent="0.25">
      <c r="B98" s="15" t="s">
        <v>123</v>
      </c>
    </row>
    <row r="99" spans="2:2" x14ac:dyDescent="0.25">
      <c r="B99" s="15" t="s">
        <v>172</v>
      </c>
    </row>
    <row r="100" spans="2:2" x14ac:dyDescent="0.25">
      <c r="B100" s="15" t="s">
        <v>142</v>
      </c>
    </row>
    <row r="101" spans="2:2" x14ac:dyDescent="0.25">
      <c r="B101" s="15" t="s">
        <v>131</v>
      </c>
    </row>
    <row r="102" spans="2:2" x14ac:dyDescent="0.25">
      <c r="B102" s="15" t="s">
        <v>185</v>
      </c>
    </row>
    <row r="103" spans="2:2" x14ac:dyDescent="0.25">
      <c r="B103" s="15" t="s">
        <v>157</v>
      </c>
    </row>
    <row r="104" spans="2:2" x14ac:dyDescent="0.25">
      <c r="B104" s="15" t="s">
        <v>206</v>
      </c>
    </row>
    <row r="105" spans="2:2" x14ac:dyDescent="0.25">
      <c r="B105" s="15" t="s">
        <v>132</v>
      </c>
    </row>
    <row r="106" spans="2:2" x14ac:dyDescent="0.25">
      <c r="B106" s="15" t="s">
        <v>173</v>
      </c>
    </row>
    <row r="107" spans="2:2" x14ac:dyDescent="0.25">
      <c r="B107" s="15" t="s">
        <v>191</v>
      </c>
    </row>
    <row r="108" spans="2:2" x14ac:dyDescent="0.25">
      <c r="B108" s="15" t="s">
        <v>133</v>
      </c>
    </row>
    <row r="109" spans="2:2" x14ac:dyDescent="0.25">
      <c r="B109" s="15" t="s">
        <v>192</v>
      </c>
    </row>
    <row r="110" spans="2:2" x14ac:dyDescent="0.25">
      <c r="B110" s="15" t="s">
        <v>207</v>
      </c>
    </row>
    <row r="111" spans="2:2" x14ac:dyDescent="0.25">
      <c r="B111" s="15" t="s">
        <v>215</v>
      </c>
    </row>
    <row r="112" spans="2:2" x14ac:dyDescent="0.25">
      <c r="B112" s="15" t="s">
        <v>158</v>
      </c>
    </row>
    <row r="113" spans="2:2" x14ac:dyDescent="0.25">
      <c r="B113" s="15" t="s">
        <v>193</v>
      </c>
    </row>
    <row r="114" spans="2:2" x14ac:dyDescent="0.25">
      <c r="B114" s="15" t="s">
        <v>159</v>
      </c>
    </row>
    <row r="115" spans="2:2" x14ac:dyDescent="0.25">
      <c r="B115" s="15" t="s">
        <v>186</v>
      </c>
    </row>
    <row r="116" spans="2:2" x14ac:dyDescent="0.25">
      <c r="B116" s="15" t="s">
        <v>208</v>
      </c>
    </row>
    <row r="117" spans="2:2" x14ac:dyDescent="0.25">
      <c r="B117" s="15" t="s">
        <v>124</v>
      </c>
    </row>
    <row r="118" spans="2:2" x14ac:dyDescent="0.25">
      <c r="B118" s="15" t="s">
        <v>160</v>
      </c>
    </row>
    <row r="119" spans="2:2" x14ac:dyDescent="0.25">
      <c r="B119" s="15" t="s">
        <v>194</v>
      </c>
    </row>
    <row r="120" spans="2:2" x14ac:dyDescent="0.25">
      <c r="B120" s="15" t="s">
        <v>174</v>
      </c>
    </row>
    <row r="121" spans="2:2" x14ac:dyDescent="0.25">
      <c r="B121" s="15" t="s">
        <v>187</v>
      </c>
    </row>
    <row r="122" spans="2:2" x14ac:dyDescent="0.25">
      <c r="B122" s="15" t="s">
        <v>209</v>
      </c>
    </row>
    <row r="123" spans="2:2" x14ac:dyDescent="0.25">
      <c r="B123" s="15" t="s">
        <v>216</v>
      </c>
    </row>
    <row r="124" spans="2:2" x14ac:dyDescent="0.25">
      <c r="B124" s="15" t="s">
        <v>161</v>
      </c>
    </row>
    <row r="125" spans="2:2" x14ac:dyDescent="0.25">
      <c r="B125" s="15" t="s">
        <v>210</v>
      </c>
    </row>
    <row r="126" spans="2:2" x14ac:dyDescent="0.25">
      <c r="B126" s="15" t="s">
        <v>181</v>
      </c>
    </row>
    <row r="127" spans="2:2" x14ac:dyDescent="0.25">
      <c r="B127" s="15" t="s">
        <v>217</v>
      </c>
    </row>
    <row r="128" spans="2:2" x14ac:dyDescent="0.25">
      <c r="B128" s="15" t="s">
        <v>195</v>
      </c>
    </row>
    <row r="129" spans="2:2" x14ac:dyDescent="0.25">
      <c r="B129" s="15" t="s">
        <v>196</v>
      </c>
    </row>
    <row r="130" spans="2:2" x14ac:dyDescent="0.25">
      <c r="B130" s="15" t="s">
        <v>175</v>
      </c>
    </row>
    <row r="131" spans="2:2" x14ac:dyDescent="0.25">
      <c r="B131" s="15" t="s">
        <v>147</v>
      </c>
    </row>
    <row r="132" spans="2:2" x14ac:dyDescent="0.25">
      <c r="B132" s="15" t="s">
        <v>162</v>
      </c>
    </row>
    <row r="133" spans="2:2" x14ac:dyDescent="0.25">
      <c r="B133" s="15" t="s">
        <v>148</v>
      </c>
    </row>
    <row r="134" spans="2:2" x14ac:dyDescent="0.25">
      <c r="B134" s="15" t="s">
        <v>134</v>
      </c>
    </row>
    <row r="135" spans="2:2" x14ac:dyDescent="0.25">
      <c r="B135" s="15" t="s">
        <v>163</v>
      </c>
    </row>
    <row r="136" spans="2:2" x14ac:dyDescent="0.25">
      <c r="B136" s="15" t="s">
        <v>164</v>
      </c>
    </row>
    <row r="137" spans="2:2" x14ac:dyDescent="0.25">
      <c r="B137" s="15" t="s">
        <v>149</v>
      </c>
    </row>
    <row r="138" spans="2:2" x14ac:dyDescent="0.25">
      <c r="B138" s="15" t="s">
        <v>165</v>
      </c>
    </row>
    <row r="139" spans="2:2" x14ac:dyDescent="0.25">
      <c r="B139" s="15" t="s">
        <v>135</v>
      </c>
    </row>
    <row r="140" spans="2:2" x14ac:dyDescent="0.25">
      <c r="B140" s="15" t="s">
        <v>166</v>
      </c>
    </row>
    <row r="141" spans="2:2" x14ac:dyDescent="0.25">
      <c r="B141" s="15" t="s">
        <v>218</v>
      </c>
    </row>
    <row r="142" spans="2:2" x14ac:dyDescent="0.25">
      <c r="B142" s="15" t="s">
        <v>197</v>
      </c>
    </row>
    <row r="143" spans="2:2" x14ac:dyDescent="0.25">
      <c r="B143" s="15" t="s">
        <v>198</v>
      </c>
    </row>
    <row r="144" spans="2:2" x14ac:dyDescent="0.25">
      <c r="B144" s="15" t="s">
        <v>176</v>
      </c>
    </row>
    <row r="145" spans="2:2" x14ac:dyDescent="0.25">
      <c r="B145" s="15" t="s">
        <v>143</v>
      </c>
    </row>
    <row r="146" spans="2:2" x14ac:dyDescent="0.25">
      <c r="B146" s="15" t="s">
        <v>136</v>
      </c>
    </row>
    <row r="147" spans="2:2" x14ac:dyDescent="0.25">
      <c r="B147" s="15" t="s">
        <v>219</v>
      </c>
    </row>
    <row r="148" spans="2:2" x14ac:dyDescent="0.25">
      <c r="B148" s="15" t="s">
        <v>177</v>
      </c>
    </row>
    <row r="149" spans="2:2" x14ac:dyDescent="0.25">
      <c r="B149" s="15" t="s">
        <v>178</v>
      </c>
    </row>
    <row r="150" spans="2:2" x14ac:dyDescent="0.25">
      <c r="B150" s="15" t="s">
        <v>137</v>
      </c>
    </row>
    <row r="151" spans="2:2" x14ac:dyDescent="0.25">
      <c r="B151" s="15" t="s">
        <v>144</v>
      </c>
    </row>
    <row r="152" spans="2:2" x14ac:dyDescent="0.25">
      <c r="B152" s="15" t="s">
        <v>188</v>
      </c>
    </row>
    <row r="153" spans="2:2" x14ac:dyDescent="0.25">
      <c r="B153" s="15" t="s">
        <v>211</v>
      </c>
    </row>
    <row r="154" spans="2:2" x14ac:dyDescent="0.25">
      <c r="B154" s="15" t="s">
        <v>220</v>
      </c>
    </row>
    <row r="155" spans="2:2" x14ac:dyDescent="0.25">
      <c r="B155" s="15" t="s">
        <v>167</v>
      </c>
    </row>
    <row r="156" spans="2:2" x14ac:dyDescent="0.25">
      <c r="B156" s="15" t="s">
        <v>138</v>
      </c>
    </row>
    <row r="157" spans="2:2" x14ac:dyDescent="0.25">
      <c r="B157" s="15" t="s">
        <v>139</v>
      </c>
    </row>
    <row r="158" spans="2:2" x14ac:dyDescent="0.25">
      <c r="B158" s="15" t="s">
        <v>125</v>
      </c>
    </row>
    <row r="159" spans="2:2" x14ac:dyDescent="0.25">
      <c r="B159" s="15" t="s">
        <v>140</v>
      </c>
    </row>
    <row r="160" spans="2:2" x14ac:dyDescent="0.25">
      <c r="B160" s="15" t="s">
        <v>168</v>
      </c>
    </row>
    <row r="161" spans="2:2" x14ac:dyDescent="0.25">
      <c r="B161" s="15" t="s">
        <v>212</v>
      </c>
    </row>
    <row r="162" spans="2:2" x14ac:dyDescent="0.25">
      <c r="B162" s="15" t="s">
        <v>179</v>
      </c>
    </row>
    <row r="163" spans="2:2" x14ac:dyDescent="0.25">
      <c r="B163" s="15" t="s">
        <v>213</v>
      </c>
    </row>
    <row r="164" spans="2:2" x14ac:dyDescent="0.25">
      <c r="B164" s="15" t="s">
        <v>180</v>
      </c>
    </row>
    <row r="165" spans="2:2" x14ac:dyDescent="0.25">
      <c r="B165" s="15" t="s">
        <v>189</v>
      </c>
    </row>
    <row r="166" spans="2:2" x14ac:dyDescent="0.25">
      <c r="B166" s="15" t="s">
        <v>221</v>
      </c>
    </row>
  </sheetData>
  <sheetProtection sheet="1" objects="1" scenarios="1"/>
  <sortState ref="F28:AE34">
    <sortCondition ref="F28:F34"/>
  </sortState>
  <conditionalFormatting sqref="G34:AC34">
    <cfRule type="cellIs" dxfId="5" priority="8" operator="equal">
      <formula>""</formula>
    </cfRule>
  </conditionalFormatting>
  <conditionalFormatting sqref="Z30:AD30">
    <cfRule type="cellIs" dxfId="4" priority="3" operator="equal">
      <formula>""</formula>
    </cfRule>
  </conditionalFormatting>
  <conditionalFormatting sqref="AD28:AD29">
    <cfRule type="cellIs" dxfId="3" priority="2" operator="equal">
      <formula>""</formula>
    </cfRule>
  </conditionalFormatting>
  <conditionalFormatting sqref="AD34">
    <cfRule type="cellIs" dxfId="2" priority="5" operator="equal">
      <formula>""</formula>
    </cfRule>
  </conditionalFormatting>
  <conditionalFormatting sqref="G28:AD33">
    <cfRule type="cellIs" dxfId="1" priority="4" operator="equal">
      <formula>""</formula>
    </cfRule>
  </conditionalFormatting>
  <conditionalFormatting sqref="AD31:AD33">
    <cfRule type="cellIs" dxfId="0" priority="1" operator="equal">
      <formula>""</formula>
    </cfRule>
  </conditionalFormatting>
  <printOptions horizontalCentered="1"/>
  <pageMargins left="0.3" right="0.3" top="0.5" bottom="0.5" header="0.3" footer="0.3"/>
  <pageSetup scale="2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Q39"/>
  <sheetViews>
    <sheetView showGridLines="0" workbookViewId="0">
      <pane ySplit="1" topLeftCell="A2" activePane="bottomLeft" state="frozen"/>
      <selection pane="bottomLeft" activeCell="B9" sqref="B9"/>
    </sheetView>
  </sheetViews>
  <sheetFormatPr defaultRowHeight="13.2" x14ac:dyDescent="0.25"/>
  <cols>
    <col min="1" max="4" width="35.6640625" customWidth="1"/>
    <col min="5" max="6" width="12.6640625" customWidth="1"/>
  </cols>
  <sheetData>
    <row r="1" spans="1:17" ht="60" customHeight="1" x14ac:dyDescent="0.25">
      <c r="A1" s="467" t="s">
        <v>485</v>
      </c>
      <c r="B1" s="467"/>
      <c r="C1" s="467"/>
      <c r="D1" s="467"/>
      <c r="E1" s="467"/>
      <c r="F1" s="467"/>
    </row>
    <row r="2" spans="1:17" s="1" customFormat="1"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K2" s="30"/>
      <c r="L2" s="30"/>
      <c r="M2" s="30"/>
    </row>
    <row r="3" spans="1:17" s="1" customFormat="1" ht="20.100000000000001" customHeight="1" x14ac:dyDescent="0.25">
      <c r="A3" s="38" t="str">
        <f>IF('Set-Up Worksheet'!B4="","LME-MCO Not Entered On Set-Up Worksheet",'Set-Up Worksheet'!B4)</f>
        <v>LME-MCO Not Entered On Set-Up Worksheet</v>
      </c>
      <c r="B3" s="30"/>
      <c r="C3" s="30"/>
      <c r="D3" s="30"/>
      <c r="E3" s="30"/>
      <c r="F3" s="30"/>
      <c r="K3" s="30"/>
      <c r="L3" s="30"/>
      <c r="M3" s="30"/>
    </row>
    <row r="5" spans="1:17" ht="35.1" customHeight="1" x14ac:dyDescent="0.25">
      <c r="A5" s="468" t="s">
        <v>484</v>
      </c>
      <c r="B5" s="468"/>
      <c r="C5" s="468"/>
      <c r="D5" s="468"/>
      <c r="E5" s="468"/>
      <c r="F5" s="468"/>
    </row>
    <row r="6" spans="1:17" ht="40.200000000000003" customHeight="1" x14ac:dyDescent="0.25">
      <c r="A6" s="464" t="s">
        <v>486</v>
      </c>
      <c r="B6" s="464"/>
      <c r="C6" s="464"/>
      <c r="D6" s="464"/>
      <c r="E6" s="464"/>
      <c r="F6" s="464"/>
    </row>
    <row r="7" spans="1:17" ht="20.100000000000001" customHeight="1" x14ac:dyDescent="0.25">
      <c r="A7" s="1"/>
      <c r="B7" s="1"/>
      <c r="C7" s="1"/>
      <c r="D7" s="1"/>
      <c r="E7" s="58" t="s">
        <v>330</v>
      </c>
      <c r="F7" s="7"/>
    </row>
    <row r="8" spans="1:17" ht="26.4" x14ac:dyDescent="0.25">
      <c r="A8" s="8" t="s">
        <v>56</v>
      </c>
      <c r="B8" s="8" t="s">
        <v>55</v>
      </c>
      <c r="C8" s="8" t="s">
        <v>57</v>
      </c>
      <c r="D8" s="8" t="s">
        <v>58</v>
      </c>
      <c r="E8" s="72" t="s">
        <v>329</v>
      </c>
      <c r="F8" s="72" t="s">
        <v>328</v>
      </c>
    </row>
    <row r="9" spans="1:17" s="426" customFormat="1" ht="20.100000000000001" customHeight="1" x14ac:dyDescent="0.25">
      <c r="A9" s="419" t="s">
        <v>469</v>
      </c>
      <c r="B9" s="409"/>
      <c r="C9" s="407"/>
      <c r="D9" s="411"/>
      <c r="E9" s="413"/>
      <c r="F9" s="413"/>
    </row>
    <row r="10" spans="1:17" s="426" customFormat="1" ht="20.100000000000001" customHeight="1" x14ac:dyDescent="0.25">
      <c r="A10" s="420" t="s">
        <v>470</v>
      </c>
      <c r="B10" s="410"/>
      <c r="C10" s="408"/>
      <c r="D10" s="412"/>
      <c r="E10" s="414"/>
      <c r="F10" s="414"/>
    </row>
    <row r="11" spans="1:17" s="426" customFormat="1" ht="20.100000000000001" customHeight="1" x14ac:dyDescent="0.25">
      <c r="A11" s="420" t="s">
        <v>64</v>
      </c>
      <c r="B11" s="410"/>
      <c r="C11" s="408"/>
      <c r="D11" s="412"/>
      <c r="E11" s="414"/>
      <c r="F11" s="414"/>
    </row>
    <row r="12" spans="1:17" s="426" customFormat="1" ht="20.100000000000001" customHeight="1" x14ac:dyDescent="0.25">
      <c r="A12" s="421" t="s">
        <v>65</v>
      </c>
      <c r="B12" s="422"/>
      <c r="C12" s="423"/>
      <c r="D12" s="424"/>
      <c r="E12" s="425"/>
      <c r="F12" s="425"/>
    </row>
    <row r="13" spans="1:17" ht="35.1" customHeight="1" x14ac:dyDescent="0.25">
      <c r="A13" s="417" t="s">
        <v>483</v>
      </c>
      <c r="B13" s="418"/>
      <c r="C13" s="418"/>
    </row>
    <row r="14" spans="1:17" ht="35.1" customHeight="1" x14ac:dyDescent="0.25">
      <c r="A14" s="466" t="s">
        <v>471</v>
      </c>
      <c r="B14" s="466"/>
      <c r="C14" s="466"/>
      <c r="D14" s="466"/>
      <c r="E14" s="466"/>
      <c r="F14" s="466"/>
      <c r="G14" s="415"/>
      <c r="H14" s="415"/>
      <c r="I14" s="415"/>
      <c r="J14" s="415"/>
      <c r="K14" s="415"/>
      <c r="L14" s="415"/>
      <c r="M14" s="415"/>
      <c r="N14" s="415"/>
      <c r="O14" s="415"/>
      <c r="P14" s="415"/>
      <c r="Q14" s="415"/>
    </row>
    <row r="15" spans="1:17" ht="35.1" customHeight="1" x14ac:dyDescent="0.25">
      <c r="A15" s="465" t="s">
        <v>472</v>
      </c>
      <c r="B15" s="465"/>
      <c r="C15" s="465"/>
      <c r="D15" s="465"/>
      <c r="E15" s="465"/>
      <c r="F15" s="465"/>
      <c r="G15" s="415"/>
      <c r="H15" s="415"/>
      <c r="I15" s="415"/>
      <c r="J15" s="415"/>
      <c r="K15" s="415"/>
      <c r="L15" s="415"/>
      <c r="M15" s="415"/>
      <c r="N15" s="415"/>
      <c r="O15" s="415"/>
      <c r="P15" s="415"/>
      <c r="Q15" s="415"/>
    </row>
    <row r="16" spans="1:17" ht="30" customHeight="1" x14ac:dyDescent="0.25">
      <c r="A16" s="465" t="s">
        <v>473</v>
      </c>
      <c r="B16" s="465"/>
      <c r="C16" s="465"/>
      <c r="D16" s="465"/>
      <c r="E16" s="465"/>
      <c r="F16" s="465"/>
      <c r="G16" s="415"/>
      <c r="H16" s="415"/>
      <c r="I16" s="415"/>
      <c r="J16" s="415"/>
      <c r="K16" s="415"/>
      <c r="L16" s="415"/>
      <c r="M16" s="415"/>
      <c r="N16" s="415"/>
      <c r="O16" s="415"/>
      <c r="P16" s="415"/>
      <c r="Q16" s="415"/>
    </row>
    <row r="17" spans="1:17" ht="35.1" customHeight="1" x14ac:dyDescent="0.25">
      <c r="A17" s="465" t="s">
        <v>474</v>
      </c>
      <c r="B17" s="465"/>
      <c r="C17" s="465"/>
      <c r="D17" s="465"/>
      <c r="E17" s="465"/>
      <c r="F17" s="465"/>
      <c r="G17" s="415"/>
      <c r="H17" s="415"/>
      <c r="I17" s="415"/>
      <c r="J17" s="415"/>
      <c r="K17" s="415"/>
      <c r="L17" s="415"/>
      <c r="M17" s="415"/>
      <c r="N17" s="415"/>
      <c r="O17" s="415"/>
      <c r="P17" s="415"/>
      <c r="Q17" s="415"/>
    </row>
    <row r="18" spans="1:17" ht="35.1" customHeight="1" x14ac:dyDescent="0.25">
      <c r="A18" s="465" t="s">
        <v>475</v>
      </c>
      <c r="B18" s="465"/>
      <c r="C18" s="465"/>
      <c r="D18" s="465"/>
      <c r="E18" s="465"/>
      <c r="F18" s="465"/>
      <c r="G18" s="415"/>
      <c r="H18" s="415"/>
      <c r="I18" s="415"/>
      <c r="J18" s="415"/>
      <c r="K18" s="415"/>
      <c r="L18" s="415"/>
      <c r="M18" s="415"/>
      <c r="N18" s="415"/>
      <c r="O18" s="415"/>
      <c r="P18" s="415"/>
      <c r="Q18" s="415"/>
    </row>
    <row r="19" spans="1:17" ht="30" customHeight="1" x14ac:dyDescent="0.25">
      <c r="A19" s="463" t="s">
        <v>476</v>
      </c>
      <c r="B19" s="463"/>
      <c r="C19" s="463"/>
      <c r="D19" s="463"/>
      <c r="E19" s="463"/>
      <c r="F19" s="463"/>
      <c r="G19" s="415"/>
      <c r="H19" s="415"/>
      <c r="I19" s="415"/>
      <c r="J19" s="415"/>
      <c r="K19" s="415"/>
      <c r="L19" s="415"/>
      <c r="M19" s="415"/>
      <c r="N19" s="415"/>
      <c r="O19" s="415"/>
      <c r="P19" s="415"/>
      <c r="Q19" s="415"/>
    </row>
    <row r="20" spans="1:17" ht="30" customHeight="1" x14ac:dyDescent="0.25">
      <c r="A20" s="463" t="s">
        <v>477</v>
      </c>
      <c r="B20" s="463"/>
      <c r="C20" s="463"/>
      <c r="D20" s="463"/>
      <c r="E20" s="463"/>
      <c r="F20" s="463"/>
      <c r="G20" s="415"/>
      <c r="H20" s="415"/>
      <c r="I20" s="415"/>
      <c r="J20" s="415"/>
      <c r="K20" s="415"/>
      <c r="L20" s="415"/>
      <c r="M20" s="415"/>
      <c r="N20" s="415"/>
      <c r="O20" s="415"/>
      <c r="P20" s="415"/>
      <c r="Q20" s="415"/>
    </row>
    <row r="21" spans="1:17" ht="35.1" customHeight="1" x14ac:dyDescent="0.25">
      <c r="A21" s="465" t="s">
        <v>478</v>
      </c>
      <c r="B21" s="465"/>
      <c r="C21" s="465"/>
      <c r="D21" s="465"/>
      <c r="E21" s="465"/>
      <c r="F21" s="465"/>
      <c r="G21" s="415"/>
      <c r="H21" s="415"/>
      <c r="I21" s="415"/>
      <c r="J21" s="415"/>
      <c r="K21" s="415"/>
      <c r="L21" s="415"/>
      <c r="M21" s="415"/>
      <c r="N21" s="415"/>
      <c r="O21" s="415"/>
      <c r="P21" s="415"/>
      <c r="Q21" s="415"/>
    </row>
    <row r="22" spans="1:17" ht="35.1" customHeight="1" x14ac:dyDescent="0.25">
      <c r="A22" s="465" t="s">
        <v>479</v>
      </c>
      <c r="B22" s="465"/>
      <c r="C22" s="465"/>
      <c r="D22" s="465"/>
      <c r="E22" s="465"/>
      <c r="F22" s="465"/>
      <c r="G22" s="415"/>
      <c r="H22" s="415"/>
      <c r="I22" s="415"/>
      <c r="J22" s="415"/>
      <c r="K22" s="415"/>
      <c r="L22" s="415"/>
      <c r="M22" s="415"/>
      <c r="N22" s="415"/>
      <c r="O22" s="415"/>
      <c r="P22" s="415"/>
      <c r="Q22" s="415"/>
    </row>
    <row r="23" spans="1:17" ht="45" customHeight="1" x14ac:dyDescent="0.25">
      <c r="A23" s="465" t="s">
        <v>504</v>
      </c>
      <c r="B23" s="465"/>
      <c r="C23" s="465"/>
      <c r="D23" s="465"/>
      <c r="E23" s="465"/>
      <c r="F23" s="465"/>
      <c r="G23" s="415"/>
      <c r="H23" s="415"/>
      <c r="I23" s="415"/>
      <c r="J23" s="415"/>
      <c r="K23" s="415"/>
      <c r="L23" s="415"/>
      <c r="M23" s="415"/>
      <c r="N23" s="415"/>
      <c r="O23" s="415"/>
      <c r="P23" s="415"/>
      <c r="Q23" s="415"/>
    </row>
    <row r="24" spans="1:17" ht="30" customHeight="1" x14ac:dyDescent="0.25">
      <c r="A24" s="463" t="s">
        <v>480</v>
      </c>
      <c r="B24" s="463"/>
      <c r="C24" s="463"/>
      <c r="D24" s="463"/>
      <c r="E24" s="463"/>
      <c r="F24" s="463"/>
      <c r="G24" s="415"/>
      <c r="H24" s="415"/>
      <c r="I24" s="415"/>
      <c r="J24" s="415"/>
      <c r="K24" s="415"/>
      <c r="L24" s="415"/>
      <c r="M24" s="415"/>
      <c r="N24" s="415"/>
      <c r="O24" s="415"/>
      <c r="P24" s="415"/>
      <c r="Q24" s="415"/>
    </row>
    <row r="25" spans="1:17" ht="35.1" customHeight="1" x14ac:dyDescent="0.25">
      <c r="A25" s="465" t="s">
        <v>481</v>
      </c>
      <c r="B25" s="465"/>
      <c r="C25" s="465"/>
      <c r="D25" s="465"/>
      <c r="E25" s="465"/>
      <c r="F25" s="465"/>
      <c r="G25" s="415"/>
      <c r="H25" s="415"/>
      <c r="I25" s="415"/>
      <c r="J25" s="415"/>
      <c r="K25" s="415"/>
      <c r="L25" s="415"/>
      <c r="M25" s="415"/>
      <c r="N25" s="415"/>
      <c r="O25" s="415"/>
      <c r="P25" s="415"/>
      <c r="Q25" s="415"/>
    </row>
    <row r="26" spans="1:17" ht="35.1" customHeight="1" x14ac:dyDescent="0.25">
      <c r="A26" s="465" t="s">
        <v>482</v>
      </c>
      <c r="B26" s="465"/>
      <c r="C26" s="465"/>
      <c r="D26" s="465"/>
      <c r="E26" s="465"/>
      <c r="F26" s="465"/>
      <c r="G26" s="415"/>
      <c r="H26" s="415"/>
      <c r="I26" s="415"/>
      <c r="J26" s="415"/>
      <c r="K26" s="415"/>
      <c r="L26" s="415"/>
      <c r="M26" s="415"/>
      <c r="N26" s="415"/>
      <c r="O26" s="415"/>
      <c r="P26" s="415"/>
      <c r="Q26" s="415"/>
    </row>
    <row r="27" spans="1:17" x14ac:dyDescent="0.25">
      <c r="A27" s="416"/>
      <c r="B27" s="416"/>
      <c r="C27" s="416"/>
      <c r="D27" s="416"/>
      <c r="E27" s="416"/>
      <c r="F27" s="416"/>
      <c r="G27" s="415"/>
      <c r="H27" s="415"/>
      <c r="I27" s="415"/>
      <c r="J27" s="415"/>
      <c r="K27" s="415"/>
      <c r="L27" s="415"/>
      <c r="M27" s="415"/>
      <c r="N27" s="415"/>
      <c r="O27" s="415"/>
      <c r="P27" s="415"/>
      <c r="Q27" s="415"/>
    </row>
    <row r="39" spans="2:2" x14ac:dyDescent="0.25">
      <c r="B39" s="406"/>
    </row>
  </sheetData>
  <sheetProtection sheet="1" objects="1" scenarios="1" insertRows="0"/>
  <mergeCells count="16">
    <mergeCell ref="A1:F1"/>
    <mergeCell ref="A5:F5"/>
    <mergeCell ref="A20:F20"/>
    <mergeCell ref="A21:F21"/>
    <mergeCell ref="A22:F22"/>
    <mergeCell ref="A24:F24"/>
    <mergeCell ref="A6:F6"/>
    <mergeCell ref="A25:F25"/>
    <mergeCell ref="A26:F26"/>
    <mergeCell ref="A23:F23"/>
    <mergeCell ref="A14:F14"/>
    <mergeCell ref="A15:F15"/>
    <mergeCell ref="A16:F16"/>
    <mergeCell ref="A17:F17"/>
    <mergeCell ref="A18:F18"/>
    <mergeCell ref="A19:F19"/>
  </mergeCells>
  <conditionalFormatting sqref="A3">
    <cfRule type="cellIs" dxfId="289" priority="2" operator="equal">
      <formula>"LME-MCO Not Entered On Set-Up Worksheet"</formula>
    </cfRule>
  </conditionalFormatting>
  <conditionalFormatting sqref="A2">
    <cfRule type="cellIs" dxfId="288" priority="1" operator="equal">
      <formula>"SFY And/Or Report Period Not Entered On Set-Up Worksheet"</formula>
    </cfRule>
  </conditionalFormatting>
  <printOptions horizontalCentered="1"/>
  <pageMargins left="0.3" right="0.3" top="0.5" bottom="0.5" header="0.3" footer="0.3"/>
  <pageSetup scale="75" orientation="landscape" r:id="rId1"/>
  <headerFooter>
    <oddFooter>&amp;LNC DMH/DD/SAS-CPM-QMT&amp;CPage &amp;P of &amp;N&amp;R&amp;F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M52"/>
  <sheetViews>
    <sheetView showGridLines="0" workbookViewId="0">
      <pane ySplit="7" topLeftCell="A8" activePane="bottomLeft" state="frozen"/>
      <selection activeCell="D2" sqref="D2"/>
      <selection pane="bottomLeft" activeCell="B8" sqref="B8"/>
    </sheetView>
  </sheetViews>
  <sheetFormatPr defaultColWidth="9.109375" defaultRowHeight="13.2" x14ac:dyDescent="0.25"/>
  <cols>
    <col min="1" max="1" width="5.6640625" style="1" customWidth="1"/>
    <col min="2" max="3" width="9.6640625" style="1" customWidth="1"/>
    <col min="4" max="5" width="35.6640625" style="1" customWidth="1"/>
    <col min="6" max="6" width="25.6640625" style="1" customWidth="1"/>
    <col min="7" max="7" width="35.6640625" style="1" customWidth="1"/>
    <col min="8" max="13" width="10.6640625" style="1" customWidth="1"/>
    <col min="14" max="16384" width="9.109375" style="1"/>
  </cols>
  <sheetData>
    <row r="1" spans="1:13" ht="39.9" customHeight="1" x14ac:dyDescent="0.25">
      <c r="A1" s="264" t="s">
        <v>468</v>
      </c>
      <c r="B1" s="264"/>
      <c r="C1" s="264"/>
      <c r="D1" s="264"/>
      <c r="E1" s="264"/>
      <c r="F1" s="264"/>
      <c r="G1" s="264"/>
      <c r="H1" s="264"/>
      <c r="I1" s="264"/>
      <c r="J1" s="264"/>
      <c r="K1" s="264"/>
      <c r="L1" s="264"/>
      <c r="M1" s="264"/>
    </row>
    <row r="2" spans="1:13"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row>
    <row r="3" spans="1:13"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row>
    <row r="4" spans="1:13" x14ac:dyDescent="0.25">
      <c r="B4" s="79"/>
      <c r="C4" s="79"/>
      <c r="G4" s="30"/>
      <c r="H4" s="79"/>
      <c r="I4" s="79"/>
      <c r="J4" s="79"/>
      <c r="K4" s="79"/>
      <c r="L4" s="79"/>
      <c r="M4" s="79"/>
    </row>
    <row r="5" spans="1:13" ht="15.6" x14ac:dyDescent="0.25">
      <c r="A5" s="64" t="s">
        <v>386</v>
      </c>
      <c r="G5" s="286" t="s">
        <v>331</v>
      </c>
      <c r="H5" s="89">
        <f>SUBTOTAL(3,H8:H42)</f>
        <v>0</v>
      </c>
      <c r="I5" s="89">
        <f t="shared" ref="I5:M5" si="0">SUBTOTAL(3,I8:I42)</f>
        <v>0</v>
      </c>
      <c r="J5" s="89">
        <f t="shared" si="0"/>
        <v>0</v>
      </c>
      <c r="K5" s="89">
        <f t="shared" si="0"/>
        <v>0</v>
      </c>
      <c r="L5" s="89">
        <f t="shared" si="0"/>
        <v>0</v>
      </c>
      <c r="M5" s="89">
        <f t="shared" si="0"/>
        <v>0</v>
      </c>
    </row>
    <row r="6" spans="1:13" ht="24.9" customHeight="1" x14ac:dyDescent="0.25">
      <c r="B6" s="89"/>
      <c r="C6" s="89"/>
      <c r="H6" s="73" t="s">
        <v>59</v>
      </c>
      <c r="I6" s="2"/>
      <c r="J6" s="2"/>
      <c r="K6" s="2"/>
      <c r="L6" s="2"/>
      <c r="M6" s="3"/>
    </row>
    <row r="7" spans="1:13" ht="30" customHeight="1" x14ac:dyDescent="0.25">
      <c r="B7" s="72" t="s">
        <v>329</v>
      </c>
      <c r="C7" s="72" t="s">
        <v>328</v>
      </c>
      <c r="D7" s="8" t="s">
        <v>55</v>
      </c>
      <c r="E7" s="8" t="s">
        <v>56</v>
      </c>
      <c r="F7" s="8" t="s">
        <v>57</v>
      </c>
      <c r="G7" s="8" t="s">
        <v>58</v>
      </c>
      <c r="H7" s="72" t="s">
        <v>63</v>
      </c>
      <c r="I7" s="72" t="s">
        <v>66</v>
      </c>
      <c r="J7" s="72" t="s">
        <v>60</v>
      </c>
      <c r="K7" s="72" t="s">
        <v>67</v>
      </c>
      <c r="L7" s="72" t="s">
        <v>61</v>
      </c>
      <c r="M7" s="72" t="s">
        <v>62</v>
      </c>
    </row>
    <row r="8" spans="1:13" ht="20.100000000000001" customHeight="1" x14ac:dyDescent="0.25">
      <c r="A8" s="75">
        <v>1</v>
      </c>
      <c r="B8" s="301"/>
      <c r="C8" s="301"/>
      <c r="D8" s="302"/>
      <c r="E8" s="302"/>
      <c r="F8" s="303"/>
      <c r="G8" s="302"/>
      <c r="H8" s="301"/>
      <c r="I8" s="301"/>
      <c r="J8" s="301"/>
      <c r="K8" s="301"/>
      <c r="L8" s="301"/>
      <c r="M8" s="301"/>
    </row>
    <row r="9" spans="1:13" ht="20.100000000000001" customHeight="1" x14ac:dyDescent="0.25">
      <c r="A9" s="74">
        <v>2</v>
      </c>
      <c r="B9" s="304"/>
      <c r="C9" s="304"/>
      <c r="D9" s="305"/>
      <c r="E9" s="305"/>
      <c r="F9" s="306"/>
      <c r="G9" s="305"/>
      <c r="H9" s="304"/>
      <c r="I9" s="304"/>
      <c r="J9" s="304"/>
      <c r="K9" s="304"/>
      <c r="L9" s="304"/>
      <c r="M9" s="304"/>
    </row>
    <row r="10" spans="1:13" ht="20.100000000000001" customHeight="1" x14ac:dyDescent="0.25">
      <c r="A10" s="74">
        <v>3</v>
      </c>
      <c r="B10" s="304"/>
      <c r="C10" s="304"/>
      <c r="D10" s="305"/>
      <c r="E10" s="305"/>
      <c r="F10" s="306"/>
      <c r="G10" s="305"/>
      <c r="H10" s="304"/>
      <c r="I10" s="304"/>
      <c r="J10" s="304"/>
      <c r="K10" s="304"/>
      <c r="L10" s="304"/>
      <c r="M10" s="304"/>
    </row>
    <row r="11" spans="1:13" ht="20.100000000000001" customHeight="1" x14ac:dyDescent="0.25">
      <c r="A11" s="74">
        <v>4</v>
      </c>
      <c r="B11" s="304"/>
      <c r="C11" s="304"/>
      <c r="D11" s="305"/>
      <c r="E11" s="305"/>
      <c r="F11" s="306"/>
      <c r="G11" s="305"/>
      <c r="H11" s="304"/>
      <c r="I11" s="304"/>
      <c r="J11" s="304"/>
      <c r="K11" s="304"/>
      <c r="L11" s="304"/>
      <c r="M11" s="304"/>
    </row>
    <row r="12" spans="1:13" ht="20.100000000000001" customHeight="1" x14ac:dyDescent="0.25">
      <c r="A12" s="74">
        <v>5</v>
      </c>
      <c r="B12" s="304"/>
      <c r="C12" s="304"/>
      <c r="D12" s="305"/>
      <c r="E12" s="305"/>
      <c r="F12" s="306"/>
      <c r="G12" s="305"/>
      <c r="H12" s="304"/>
      <c r="I12" s="304"/>
      <c r="J12" s="304"/>
      <c r="K12" s="304"/>
      <c r="L12" s="304"/>
      <c r="M12" s="304"/>
    </row>
    <row r="13" spans="1:13" ht="20.100000000000001" customHeight="1" x14ac:dyDescent="0.25">
      <c r="A13" s="74">
        <v>6</v>
      </c>
      <c r="B13" s="304"/>
      <c r="C13" s="304"/>
      <c r="D13" s="305"/>
      <c r="E13" s="305"/>
      <c r="F13" s="306"/>
      <c r="G13" s="305"/>
      <c r="H13" s="304"/>
      <c r="I13" s="304"/>
      <c r="J13" s="304"/>
      <c r="K13" s="304"/>
      <c r="L13" s="304"/>
      <c r="M13" s="304"/>
    </row>
    <row r="14" spans="1:13" ht="20.100000000000001" customHeight="1" x14ac:dyDescent="0.25">
      <c r="A14" s="74">
        <v>7</v>
      </c>
      <c r="B14" s="304"/>
      <c r="C14" s="304"/>
      <c r="D14" s="305"/>
      <c r="E14" s="305"/>
      <c r="F14" s="306"/>
      <c r="G14" s="305"/>
      <c r="H14" s="304"/>
      <c r="I14" s="304"/>
      <c r="J14" s="304"/>
      <c r="K14" s="304"/>
      <c r="L14" s="304"/>
      <c r="M14" s="304"/>
    </row>
    <row r="15" spans="1:13" ht="20.100000000000001" customHeight="1" x14ac:dyDescent="0.25">
      <c r="A15" s="74">
        <v>8</v>
      </c>
      <c r="B15" s="304"/>
      <c r="C15" s="304"/>
      <c r="D15" s="305"/>
      <c r="E15" s="305"/>
      <c r="F15" s="306"/>
      <c r="G15" s="305"/>
      <c r="H15" s="304"/>
      <c r="I15" s="304"/>
      <c r="J15" s="304"/>
      <c r="K15" s="304"/>
      <c r="L15" s="304"/>
      <c r="M15" s="304"/>
    </row>
    <row r="16" spans="1:13" ht="20.100000000000001" customHeight="1" x14ac:dyDescent="0.25">
      <c r="A16" s="74">
        <v>9</v>
      </c>
      <c r="B16" s="304"/>
      <c r="C16" s="304"/>
      <c r="D16" s="307"/>
      <c r="E16" s="305"/>
      <c r="F16" s="306"/>
      <c r="G16" s="305"/>
      <c r="H16" s="304"/>
      <c r="I16" s="304"/>
      <c r="J16" s="304"/>
      <c r="K16" s="304"/>
      <c r="L16" s="304"/>
      <c r="M16" s="304"/>
    </row>
    <row r="17" spans="1:13" ht="20.100000000000001" customHeight="1" x14ac:dyDescent="0.25">
      <c r="A17" s="74">
        <v>10</v>
      </c>
      <c r="B17" s="304"/>
      <c r="C17" s="304"/>
      <c r="D17" s="305"/>
      <c r="E17" s="305"/>
      <c r="F17" s="306"/>
      <c r="G17" s="305"/>
      <c r="H17" s="304"/>
      <c r="I17" s="304"/>
      <c r="J17" s="304"/>
      <c r="K17" s="304"/>
      <c r="L17" s="304"/>
      <c r="M17" s="304"/>
    </row>
    <row r="18" spans="1:13" ht="20.100000000000001" customHeight="1" x14ac:dyDescent="0.25">
      <c r="A18" s="74">
        <v>11</v>
      </c>
      <c r="B18" s="304"/>
      <c r="C18" s="304"/>
      <c r="D18" s="305"/>
      <c r="E18" s="305"/>
      <c r="F18" s="306"/>
      <c r="G18" s="305"/>
      <c r="H18" s="304"/>
      <c r="I18" s="304"/>
      <c r="J18" s="304"/>
      <c r="K18" s="304"/>
      <c r="L18" s="304"/>
      <c r="M18" s="304"/>
    </row>
    <row r="19" spans="1:13" ht="20.100000000000001" customHeight="1" x14ac:dyDescent="0.25">
      <c r="A19" s="74">
        <v>12</v>
      </c>
      <c r="B19" s="304"/>
      <c r="C19" s="304"/>
      <c r="D19" s="305"/>
      <c r="E19" s="305"/>
      <c r="F19" s="306"/>
      <c r="G19" s="305"/>
      <c r="H19" s="304"/>
      <c r="I19" s="304"/>
      <c r="J19" s="304"/>
      <c r="K19" s="304"/>
      <c r="L19" s="304"/>
      <c r="M19" s="304"/>
    </row>
    <row r="20" spans="1:13" ht="20.100000000000001" customHeight="1" x14ac:dyDescent="0.25">
      <c r="A20" s="74">
        <v>13</v>
      </c>
      <c r="B20" s="304"/>
      <c r="C20" s="304"/>
      <c r="D20" s="305"/>
      <c r="E20" s="305"/>
      <c r="F20" s="306"/>
      <c r="G20" s="305"/>
      <c r="H20" s="304"/>
      <c r="I20" s="304"/>
      <c r="J20" s="304"/>
      <c r="K20" s="304"/>
      <c r="L20" s="304"/>
      <c r="M20" s="304"/>
    </row>
    <row r="21" spans="1:13" ht="20.100000000000001" customHeight="1" x14ac:dyDescent="0.25">
      <c r="A21" s="74">
        <v>14</v>
      </c>
      <c r="B21" s="304"/>
      <c r="C21" s="304"/>
      <c r="D21" s="305"/>
      <c r="E21" s="305"/>
      <c r="F21" s="306"/>
      <c r="G21" s="305"/>
      <c r="H21" s="304"/>
      <c r="I21" s="304"/>
      <c r="J21" s="304"/>
      <c r="K21" s="304"/>
      <c r="L21" s="304"/>
      <c r="M21" s="304"/>
    </row>
    <row r="22" spans="1:13" ht="20.100000000000001" customHeight="1" x14ac:dyDescent="0.25">
      <c r="A22" s="74">
        <v>15</v>
      </c>
      <c r="B22" s="304"/>
      <c r="C22" s="304"/>
      <c r="D22" s="305"/>
      <c r="E22" s="305"/>
      <c r="F22" s="306"/>
      <c r="G22" s="305"/>
      <c r="H22" s="304"/>
      <c r="I22" s="304"/>
      <c r="J22" s="304"/>
      <c r="K22" s="304"/>
      <c r="L22" s="304"/>
      <c r="M22" s="304"/>
    </row>
    <row r="23" spans="1:13" ht="20.100000000000001" customHeight="1" x14ac:dyDescent="0.25">
      <c r="A23" s="74">
        <v>16</v>
      </c>
      <c r="B23" s="304"/>
      <c r="C23" s="304"/>
      <c r="D23" s="305"/>
      <c r="E23" s="305"/>
      <c r="F23" s="306"/>
      <c r="G23" s="305"/>
      <c r="H23" s="304"/>
      <c r="I23" s="304"/>
      <c r="J23" s="304"/>
      <c r="K23" s="304"/>
      <c r="L23" s="304"/>
      <c r="M23" s="304"/>
    </row>
    <row r="24" spans="1:13" ht="20.100000000000001" customHeight="1" x14ac:dyDescent="0.25">
      <c r="A24" s="74">
        <v>17</v>
      </c>
      <c r="B24" s="304"/>
      <c r="C24" s="304"/>
      <c r="D24" s="305"/>
      <c r="E24" s="305"/>
      <c r="F24" s="306"/>
      <c r="G24" s="305"/>
      <c r="H24" s="304"/>
      <c r="I24" s="304"/>
      <c r="J24" s="304"/>
      <c r="K24" s="304"/>
      <c r="L24" s="304"/>
      <c r="M24" s="304"/>
    </row>
    <row r="25" spans="1:13" ht="20.100000000000001" customHeight="1" x14ac:dyDescent="0.25">
      <c r="A25" s="74">
        <v>18</v>
      </c>
      <c r="B25" s="304"/>
      <c r="C25" s="304"/>
      <c r="D25" s="305"/>
      <c r="E25" s="305"/>
      <c r="F25" s="306"/>
      <c r="G25" s="305"/>
      <c r="H25" s="304"/>
      <c r="I25" s="304"/>
      <c r="J25" s="304"/>
      <c r="K25" s="304"/>
      <c r="L25" s="304"/>
      <c r="M25" s="304"/>
    </row>
    <row r="26" spans="1:13" ht="20.100000000000001" customHeight="1" x14ac:dyDescent="0.25">
      <c r="A26" s="74">
        <v>19</v>
      </c>
      <c r="B26" s="304"/>
      <c r="C26" s="304"/>
      <c r="D26" s="307"/>
      <c r="E26" s="305"/>
      <c r="F26" s="306"/>
      <c r="G26" s="305"/>
      <c r="H26" s="304"/>
      <c r="I26" s="304"/>
      <c r="J26" s="304"/>
      <c r="K26" s="304"/>
      <c r="L26" s="304"/>
      <c r="M26" s="304"/>
    </row>
    <row r="27" spans="1:13" ht="20.100000000000001" customHeight="1" x14ac:dyDescent="0.25">
      <c r="A27" s="74">
        <v>20</v>
      </c>
      <c r="B27" s="304"/>
      <c r="C27" s="304"/>
      <c r="D27" s="305"/>
      <c r="E27" s="305"/>
      <c r="F27" s="306"/>
      <c r="G27" s="305"/>
      <c r="H27" s="304"/>
      <c r="I27" s="304"/>
      <c r="J27" s="304"/>
      <c r="K27" s="304"/>
      <c r="L27" s="304"/>
      <c r="M27" s="304"/>
    </row>
    <row r="28" spans="1:13" ht="20.100000000000001" customHeight="1" x14ac:dyDescent="0.25">
      <c r="A28" s="74">
        <v>21</v>
      </c>
      <c r="B28" s="304"/>
      <c r="C28" s="304"/>
      <c r="D28" s="305"/>
      <c r="E28" s="305"/>
      <c r="F28" s="306"/>
      <c r="G28" s="305"/>
      <c r="H28" s="304"/>
      <c r="I28" s="304"/>
      <c r="J28" s="304"/>
      <c r="K28" s="304"/>
      <c r="L28" s="304"/>
      <c r="M28" s="304"/>
    </row>
    <row r="29" spans="1:13" ht="20.100000000000001" customHeight="1" x14ac:dyDescent="0.25">
      <c r="A29" s="74">
        <v>22</v>
      </c>
      <c r="B29" s="304"/>
      <c r="C29" s="304"/>
      <c r="D29" s="305"/>
      <c r="E29" s="305"/>
      <c r="F29" s="306"/>
      <c r="G29" s="305"/>
      <c r="H29" s="304"/>
      <c r="I29" s="304"/>
      <c r="J29" s="304"/>
      <c r="K29" s="304"/>
      <c r="L29" s="304"/>
      <c r="M29" s="304"/>
    </row>
    <row r="30" spans="1:13" ht="20.100000000000001" customHeight="1" x14ac:dyDescent="0.25">
      <c r="A30" s="74">
        <v>23</v>
      </c>
      <c r="B30" s="304"/>
      <c r="C30" s="304"/>
      <c r="D30" s="305"/>
      <c r="E30" s="305"/>
      <c r="F30" s="306"/>
      <c r="G30" s="305"/>
      <c r="H30" s="304"/>
      <c r="I30" s="304"/>
      <c r="J30" s="304"/>
      <c r="K30" s="304"/>
      <c r="L30" s="304"/>
      <c r="M30" s="304"/>
    </row>
    <row r="31" spans="1:13" ht="20.100000000000001" customHeight="1" x14ac:dyDescent="0.25">
      <c r="A31" s="74">
        <v>24</v>
      </c>
      <c r="B31" s="304"/>
      <c r="C31" s="304"/>
      <c r="D31" s="305"/>
      <c r="E31" s="305"/>
      <c r="F31" s="306"/>
      <c r="G31" s="305"/>
      <c r="H31" s="304"/>
      <c r="I31" s="304"/>
      <c r="J31" s="304"/>
      <c r="K31" s="304"/>
      <c r="L31" s="304"/>
      <c r="M31" s="304"/>
    </row>
    <row r="32" spans="1:13" ht="20.100000000000001" customHeight="1" x14ac:dyDescent="0.25">
      <c r="A32" s="74">
        <v>25</v>
      </c>
      <c r="B32" s="304"/>
      <c r="C32" s="304"/>
      <c r="D32" s="305"/>
      <c r="E32" s="305"/>
      <c r="F32" s="306"/>
      <c r="G32" s="305"/>
      <c r="H32" s="304"/>
      <c r="I32" s="304"/>
      <c r="J32" s="304"/>
      <c r="K32" s="304"/>
      <c r="L32" s="304"/>
      <c r="M32" s="304"/>
    </row>
    <row r="33" spans="1:13" ht="20.100000000000001" customHeight="1" x14ac:dyDescent="0.25">
      <c r="A33" s="74">
        <v>26</v>
      </c>
      <c r="B33" s="304"/>
      <c r="C33" s="304"/>
      <c r="D33" s="305"/>
      <c r="E33" s="305"/>
      <c r="F33" s="306"/>
      <c r="G33" s="305"/>
      <c r="H33" s="304"/>
      <c r="I33" s="304"/>
      <c r="J33" s="304"/>
      <c r="K33" s="304"/>
      <c r="L33" s="304"/>
      <c r="M33" s="304"/>
    </row>
    <row r="34" spans="1:13" ht="20.100000000000001" customHeight="1" x14ac:dyDescent="0.25">
      <c r="A34" s="74">
        <v>27</v>
      </c>
      <c r="B34" s="304"/>
      <c r="C34" s="304"/>
      <c r="D34" s="305"/>
      <c r="E34" s="305"/>
      <c r="F34" s="306"/>
      <c r="G34" s="305"/>
      <c r="H34" s="304"/>
      <c r="I34" s="304"/>
      <c r="J34" s="304"/>
      <c r="K34" s="304"/>
      <c r="L34" s="304"/>
      <c r="M34" s="304"/>
    </row>
    <row r="35" spans="1:13" ht="20.100000000000001" customHeight="1" x14ac:dyDescent="0.25">
      <c r="A35" s="74">
        <v>28</v>
      </c>
      <c r="B35" s="304"/>
      <c r="C35" s="304"/>
      <c r="D35" s="305"/>
      <c r="E35" s="305"/>
      <c r="F35" s="306"/>
      <c r="G35" s="305"/>
      <c r="H35" s="304"/>
      <c r="I35" s="304"/>
      <c r="J35" s="304"/>
      <c r="K35" s="304"/>
      <c r="L35" s="304"/>
      <c r="M35" s="304"/>
    </row>
    <row r="36" spans="1:13" ht="20.100000000000001" customHeight="1" x14ac:dyDescent="0.25">
      <c r="A36" s="74">
        <v>29</v>
      </c>
      <c r="B36" s="304"/>
      <c r="C36" s="304"/>
      <c r="D36" s="305"/>
      <c r="E36" s="305"/>
      <c r="F36" s="306"/>
      <c r="G36" s="305"/>
      <c r="H36" s="304"/>
      <c r="I36" s="304"/>
      <c r="J36" s="304"/>
      <c r="K36" s="304"/>
      <c r="L36" s="304"/>
      <c r="M36" s="304"/>
    </row>
    <row r="37" spans="1:13" ht="20.100000000000001" customHeight="1" x14ac:dyDescent="0.25">
      <c r="A37" s="74">
        <v>30</v>
      </c>
      <c r="B37" s="304"/>
      <c r="C37" s="304"/>
      <c r="D37" s="305"/>
      <c r="E37" s="305"/>
      <c r="F37" s="306"/>
      <c r="G37" s="305"/>
      <c r="H37" s="304"/>
      <c r="I37" s="304"/>
      <c r="J37" s="304"/>
      <c r="K37" s="304"/>
      <c r="L37" s="304"/>
      <c r="M37" s="304"/>
    </row>
    <row r="38" spans="1:13" ht="20.100000000000001" customHeight="1" x14ac:dyDescent="0.25">
      <c r="A38" s="74">
        <v>31</v>
      </c>
      <c r="B38" s="304"/>
      <c r="C38" s="304"/>
      <c r="D38" s="305"/>
      <c r="E38" s="305"/>
      <c r="F38" s="306"/>
      <c r="G38" s="305"/>
      <c r="H38" s="304"/>
      <c r="I38" s="304"/>
      <c r="J38" s="304"/>
      <c r="K38" s="304"/>
      <c r="L38" s="304"/>
      <c r="M38" s="304"/>
    </row>
    <row r="39" spans="1:13" ht="20.100000000000001" customHeight="1" x14ac:dyDescent="0.25">
      <c r="A39" s="74">
        <v>32</v>
      </c>
      <c r="B39" s="304"/>
      <c r="C39" s="304"/>
      <c r="D39" s="305"/>
      <c r="E39" s="305"/>
      <c r="F39" s="306"/>
      <c r="G39" s="305"/>
      <c r="H39" s="304"/>
      <c r="I39" s="304"/>
      <c r="J39" s="304"/>
      <c r="K39" s="304"/>
      <c r="L39" s="304"/>
      <c r="M39" s="304"/>
    </row>
    <row r="40" spans="1:13" ht="20.100000000000001" customHeight="1" x14ac:dyDescent="0.25">
      <c r="A40" s="74">
        <v>33</v>
      </c>
      <c r="B40" s="304"/>
      <c r="C40" s="304"/>
      <c r="D40" s="305"/>
      <c r="E40" s="305"/>
      <c r="F40" s="306"/>
      <c r="G40" s="305"/>
      <c r="H40" s="304"/>
      <c r="I40" s="304"/>
      <c r="J40" s="304"/>
      <c r="K40" s="304"/>
      <c r="L40" s="304"/>
      <c r="M40" s="304"/>
    </row>
    <row r="41" spans="1:13" ht="20.100000000000001" customHeight="1" x14ac:dyDescent="0.25">
      <c r="A41" s="74">
        <v>34</v>
      </c>
      <c r="B41" s="304"/>
      <c r="C41" s="304"/>
      <c r="D41" s="305"/>
      <c r="E41" s="305"/>
      <c r="F41" s="306"/>
      <c r="G41" s="305"/>
      <c r="H41" s="304"/>
      <c r="I41" s="304"/>
      <c r="J41" s="304"/>
      <c r="K41" s="304"/>
      <c r="L41" s="304"/>
      <c r="M41" s="304"/>
    </row>
    <row r="42" spans="1:13" ht="20.100000000000001" customHeight="1" x14ac:dyDescent="0.25">
      <c r="A42" s="74">
        <v>35</v>
      </c>
      <c r="B42" s="304"/>
      <c r="C42" s="304"/>
      <c r="D42" s="305"/>
      <c r="E42" s="305"/>
      <c r="F42" s="306"/>
      <c r="G42" s="305"/>
      <c r="H42" s="304"/>
      <c r="I42" s="304"/>
      <c r="J42" s="304"/>
      <c r="K42" s="304"/>
      <c r="L42" s="304"/>
      <c r="M42" s="304"/>
    </row>
    <row r="43" spans="1:13" ht="15" customHeight="1" x14ac:dyDescent="0.25">
      <c r="A43" s="4"/>
    </row>
    <row r="44" spans="1:13" ht="20.100000000000001" customHeight="1" x14ac:dyDescent="0.25"/>
    <row r="45" spans="1:13" ht="15" customHeight="1" x14ac:dyDescent="0.25"/>
    <row r="46" spans="1:13" ht="12.75" customHeight="1" x14ac:dyDescent="0.25"/>
    <row r="47" spans="1:13" ht="20.100000000000001" customHeight="1" x14ac:dyDescent="0.25"/>
    <row r="48" spans="1:13" ht="30" customHeight="1" x14ac:dyDescent="0.25"/>
    <row r="49" spans="11:13" ht="20.100000000000001" customHeight="1" x14ac:dyDescent="0.25">
      <c r="K49" s="47"/>
      <c r="L49" s="47"/>
      <c r="M49" s="47"/>
    </row>
    <row r="50" spans="11:13" ht="20.100000000000001" customHeight="1" x14ac:dyDescent="0.25">
      <c r="K50" s="47"/>
      <c r="L50" s="47"/>
      <c r="M50" s="47"/>
    </row>
    <row r="51" spans="11:13" ht="20.100000000000001" customHeight="1" x14ac:dyDescent="0.25">
      <c r="K51" s="47"/>
      <c r="L51" s="47"/>
      <c r="M51" s="47"/>
    </row>
    <row r="52" spans="11:13" ht="20.100000000000001" customHeight="1" x14ac:dyDescent="0.25">
      <c r="K52" s="47"/>
      <c r="L52" s="47"/>
      <c r="M52" s="47"/>
    </row>
  </sheetData>
  <sheetProtection sheet="1" objects="1" scenarios="1" insertRows="0"/>
  <conditionalFormatting sqref="A3">
    <cfRule type="cellIs" dxfId="287" priority="2" operator="equal">
      <formula>"LME-MCO Not Entered On Set-Up Worksheet"</formula>
    </cfRule>
  </conditionalFormatting>
  <conditionalFormatting sqref="A2">
    <cfRule type="cellIs" dxfId="286" priority="1" operator="equal">
      <formula>"SFY And/Or Report Period Not Entered On Set-Up Worksheet"</formula>
    </cfRule>
  </conditionalFormatting>
  <dataValidations count="1">
    <dataValidation type="list" allowBlank="1" showInputMessage="1" showErrorMessage="1" promptTitle="To Enter Check Mark:" prompt="Select item from the drop-down list or type a capital &quot;P&quot;." sqref="H8:M42 B8:C42">
      <formula1>"P"</formula1>
    </dataValidation>
  </dataValidations>
  <printOptions horizontalCentered="1"/>
  <pageMargins left="0.3" right="0.3" top="0.5" bottom="0.5" header="0.3" footer="0.3"/>
  <pageSetup scale="60" fitToHeight="0" orientation="landscape" r:id="rId1"/>
  <headerFooter>
    <oddFooter>&amp;LNC DMH/DD/SAS-CPM-QMT&amp;CPage &amp;P of &amp;N&amp;R&amp;F</oddFooter>
  </headerFooter>
  <rowBreaks count="1" manualBreakCount="1">
    <brk id="4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election activeCell="G28" sqref="G28"/>
    </sheetView>
  </sheetViews>
  <sheetFormatPr defaultColWidth="9.109375" defaultRowHeight="13.2" x14ac:dyDescent="0.25"/>
  <cols>
    <col min="1" max="1" width="33.6640625" style="1" customWidth="1"/>
    <col min="2" max="10" width="15.6640625" style="1" customWidth="1"/>
    <col min="11" max="16384" width="9.109375" style="1"/>
  </cols>
  <sheetData>
    <row r="1" spans="1:11" ht="20.100000000000001" customHeight="1" x14ac:dyDescent="0.25">
      <c r="A1" s="224" t="s">
        <v>269</v>
      </c>
      <c r="B1" s="224"/>
      <c r="C1" s="224"/>
      <c r="D1" s="224"/>
      <c r="E1" s="224"/>
      <c r="F1" s="224"/>
      <c r="G1" s="224"/>
      <c r="H1" s="224"/>
      <c r="I1" s="224"/>
      <c r="J1" s="224"/>
    </row>
    <row r="2" spans="1:11"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row>
    <row r="3" spans="1:11" ht="20.100000000000001" customHeight="1" x14ac:dyDescent="0.25">
      <c r="A3" s="38" t="str">
        <f>IF('Set-Up Worksheet'!B4="","LME-MCO Not Entered On Set-Up Worksheet",'Set-Up Worksheet'!B4)</f>
        <v>LME-MCO Not Entered On Set-Up Worksheet</v>
      </c>
      <c r="B3" s="30"/>
      <c r="C3" s="30"/>
      <c r="D3" s="30"/>
      <c r="E3" s="30"/>
      <c r="F3" s="30"/>
      <c r="G3" s="30"/>
      <c r="H3" s="30"/>
      <c r="I3" s="30"/>
      <c r="J3" s="30"/>
    </row>
    <row r="5" spans="1:11" ht="20.100000000000001" customHeight="1" x14ac:dyDescent="0.25">
      <c r="A5" s="64" t="s">
        <v>527</v>
      </c>
    </row>
    <row r="7" spans="1:11" ht="51.9" customHeight="1" x14ac:dyDescent="0.25">
      <c r="A7" s="469" t="s">
        <v>380</v>
      </c>
      <c r="B7" s="469"/>
      <c r="C7" s="469"/>
      <c r="D7" s="469"/>
      <c r="E7" s="469"/>
      <c r="F7" s="469"/>
      <c r="G7" s="469"/>
      <c r="H7" s="469"/>
      <c r="I7" s="469"/>
      <c r="J7" s="469"/>
    </row>
    <row r="9" spans="1:11" x14ac:dyDescent="0.25">
      <c r="A9" s="65"/>
      <c r="B9" s="30"/>
      <c r="C9" s="30"/>
      <c r="D9" s="30"/>
      <c r="E9" s="30"/>
      <c r="F9" s="30"/>
      <c r="G9" s="30"/>
      <c r="H9" s="30"/>
      <c r="I9" s="30"/>
      <c r="J9" s="30"/>
    </row>
    <row r="10" spans="1:11" ht="20.100000000000001" customHeight="1" x14ac:dyDescent="0.25">
      <c r="A10" s="64" t="s">
        <v>77</v>
      </c>
      <c r="B10" s="30"/>
      <c r="C10" s="30"/>
      <c r="D10" s="30"/>
      <c r="E10" s="30"/>
      <c r="F10" s="30"/>
      <c r="G10" s="30"/>
      <c r="H10" s="30"/>
      <c r="I10" s="30"/>
      <c r="J10" s="30"/>
    </row>
    <row r="12" spans="1:11" ht="20.100000000000001" customHeight="1" x14ac:dyDescent="0.25">
      <c r="A12" s="68" t="s">
        <v>68</v>
      </c>
      <c r="B12" s="11"/>
      <c r="D12" s="11" t="s">
        <v>52</v>
      </c>
      <c r="G12" s="11" t="s">
        <v>53</v>
      </c>
      <c r="J12" s="67" t="s">
        <v>13</v>
      </c>
    </row>
    <row r="13" spans="1:11" ht="24.9" customHeight="1" x14ac:dyDescent="0.25">
      <c r="A13" s="1" t="s">
        <v>51</v>
      </c>
      <c r="D13" s="66"/>
      <c r="G13" s="66"/>
      <c r="J13" s="143"/>
      <c r="K13" s="70" t="str">
        <f>IF(AND(J13="",J26&gt;0),"Please enter the annual allocation.","")</f>
        <v/>
      </c>
    </row>
    <row r="14" spans="1:11" ht="24.9" customHeight="1" x14ac:dyDescent="0.25">
      <c r="A14" s="1" t="s">
        <v>54</v>
      </c>
      <c r="D14" s="143"/>
      <c r="E14" s="157"/>
      <c r="F14" s="157"/>
      <c r="G14" s="143"/>
      <c r="H14" s="157"/>
      <c r="I14" s="157"/>
      <c r="J14" s="156">
        <f>SUM(D14,G14)</f>
        <v>0</v>
      </c>
    </row>
    <row r="15" spans="1:11" ht="20.100000000000001" customHeight="1" x14ac:dyDescent="0.25">
      <c r="A15" s="1" t="s">
        <v>79</v>
      </c>
      <c r="D15" s="156">
        <f>J13+D14</f>
        <v>0</v>
      </c>
      <c r="E15" s="157"/>
      <c r="F15" s="157"/>
      <c r="G15" s="156" t="str">
        <f>IF('Set-Up Worksheet'!B8="Mid-Year Report","",D15+G14)</f>
        <v/>
      </c>
      <c r="H15" s="157"/>
      <c r="I15" s="157"/>
      <c r="J15" s="156">
        <f>SUM(J13:J14)</f>
        <v>0</v>
      </c>
    </row>
    <row r="17" spans="1:12" ht="20.100000000000001" customHeight="1" x14ac:dyDescent="0.25">
      <c r="A17" s="68" t="s">
        <v>69</v>
      </c>
      <c r="B17" s="5" t="s">
        <v>10</v>
      </c>
      <c r="C17" s="5"/>
      <c r="D17" s="6"/>
      <c r="E17" s="7" t="s">
        <v>11</v>
      </c>
      <c r="F17" s="5"/>
      <c r="G17" s="6"/>
      <c r="H17" s="7" t="s">
        <v>12</v>
      </c>
      <c r="I17" s="5"/>
      <c r="J17" s="5"/>
    </row>
    <row r="18" spans="1:12" ht="20.100000000000001" customHeight="1" x14ac:dyDescent="0.25">
      <c r="A18" s="11"/>
      <c r="B18" s="58" t="str">
        <f>"July 1, "&amp;'Set-Up Worksheet'!$B$6-1&amp;" through December 31, "&amp;'Set-Up Worksheet'!$B$6-1</f>
        <v>July 1, 2016 through December 31, 2016</v>
      </c>
      <c r="C18" s="59"/>
      <c r="D18" s="60"/>
      <c r="E18" s="58" t="str">
        <f>"January 1, "&amp;'Set-Up Worksheet'!$B$6&amp;" through June 30, "&amp;'Set-Up Worksheet'!$B$6</f>
        <v>January 1, 2017 through June 30, 2017</v>
      </c>
      <c r="F18" s="59"/>
      <c r="G18" s="60"/>
      <c r="H18" s="58" t="str">
        <f>"July 1, "&amp;'Set-Up Worksheet'!$B$6-1&amp;" through June 30, "&amp;'Set-Up Worksheet'!$B$6</f>
        <v>July 1, 2016 through June 30, 2017</v>
      </c>
      <c r="I18" s="59"/>
      <c r="J18" s="7"/>
    </row>
    <row r="19" spans="1:12" ht="20.100000000000001" customHeight="1" x14ac:dyDescent="0.25">
      <c r="A19" s="69" t="s">
        <v>80</v>
      </c>
      <c r="B19" s="8" t="s">
        <v>7</v>
      </c>
      <c r="C19" s="8" t="s">
        <v>8</v>
      </c>
      <c r="D19" s="9" t="s">
        <v>9</v>
      </c>
      <c r="E19" s="10" t="s">
        <v>7</v>
      </c>
      <c r="F19" s="8" t="s">
        <v>8</v>
      </c>
      <c r="G19" s="9" t="s">
        <v>9</v>
      </c>
      <c r="H19" s="10" t="s">
        <v>7</v>
      </c>
      <c r="I19" s="8" t="s">
        <v>8</v>
      </c>
      <c r="J19" s="8" t="s">
        <v>9</v>
      </c>
    </row>
    <row r="20" spans="1:12" ht="24.9" customHeight="1" x14ac:dyDescent="0.25">
      <c r="A20" s="1" t="s">
        <v>0</v>
      </c>
      <c r="B20" s="143"/>
      <c r="C20" s="143"/>
      <c r="D20" s="144">
        <f>SUM(B20:C20)</f>
        <v>0</v>
      </c>
      <c r="E20" s="145"/>
      <c r="F20" s="143"/>
      <c r="G20" s="144">
        <f>SUM(E20:F20)</f>
        <v>0</v>
      </c>
      <c r="H20" s="146">
        <f>SUM(B20,E20)</f>
        <v>0</v>
      </c>
      <c r="I20" s="147">
        <f t="shared" ref="I20:J25" si="0">SUM(C20,F20)</f>
        <v>0</v>
      </c>
      <c r="J20" s="147">
        <f t="shared" si="0"/>
        <v>0</v>
      </c>
    </row>
    <row r="21" spans="1:12" ht="24.9" customHeight="1" x14ac:dyDescent="0.25">
      <c r="A21" s="1" t="s">
        <v>1</v>
      </c>
      <c r="B21" s="143"/>
      <c r="C21" s="143"/>
      <c r="D21" s="144">
        <f t="shared" ref="D21:D25" si="1">SUM(B21:C21)</f>
        <v>0</v>
      </c>
      <c r="E21" s="145"/>
      <c r="F21" s="143"/>
      <c r="G21" s="144">
        <f t="shared" ref="G21:G25" si="2">SUM(E21:F21)</f>
        <v>0</v>
      </c>
      <c r="H21" s="146">
        <f t="shared" ref="H21:H25" si="3">SUM(B21,E21)</f>
        <v>0</v>
      </c>
      <c r="I21" s="147">
        <f t="shared" si="0"/>
        <v>0</v>
      </c>
      <c r="J21" s="147">
        <f t="shared" si="0"/>
        <v>0</v>
      </c>
      <c r="L21" s="61"/>
    </row>
    <row r="22" spans="1:12" ht="24.9" customHeight="1" x14ac:dyDescent="0.25">
      <c r="A22" s="1" t="s">
        <v>2</v>
      </c>
      <c r="B22" s="143"/>
      <c r="C22" s="143"/>
      <c r="D22" s="144">
        <f t="shared" si="1"/>
        <v>0</v>
      </c>
      <c r="E22" s="145"/>
      <c r="F22" s="143"/>
      <c r="G22" s="144">
        <f t="shared" si="2"/>
        <v>0</v>
      </c>
      <c r="H22" s="146">
        <f t="shared" si="3"/>
        <v>0</v>
      </c>
      <c r="I22" s="147">
        <f t="shared" si="0"/>
        <v>0</v>
      </c>
      <c r="J22" s="147">
        <f t="shared" si="0"/>
        <v>0</v>
      </c>
    </row>
    <row r="23" spans="1:12" ht="24.9" customHeight="1" x14ac:dyDescent="0.25">
      <c r="A23" s="1" t="s">
        <v>3</v>
      </c>
      <c r="B23" s="143"/>
      <c r="C23" s="143"/>
      <c r="D23" s="144">
        <f t="shared" si="1"/>
        <v>0</v>
      </c>
      <c r="E23" s="145"/>
      <c r="F23" s="143"/>
      <c r="G23" s="144">
        <f t="shared" si="2"/>
        <v>0</v>
      </c>
      <c r="H23" s="146">
        <f t="shared" si="3"/>
        <v>0</v>
      </c>
      <c r="I23" s="147">
        <f t="shared" si="0"/>
        <v>0</v>
      </c>
      <c r="J23" s="147">
        <f t="shared" si="0"/>
        <v>0</v>
      </c>
    </row>
    <row r="24" spans="1:12" ht="24.9" customHeight="1" x14ac:dyDescent="0.25">
      <c r="A24" s="1" t="s">
        <v>4</v>
      </c>
      <c r="B24" s="143"/>
      <c r="C24" s="143"/>
      <c r="D24" s="144">
        <f t="shared" si="1"/>
        <v>0</v>
      </c>
      <c r="E24" s="145"/>
      <c r="F24" s="143"/>
      <c r="G24" s="144">
        <f t="shared" si="2"/>
        <v>0</v>
      </c>
      <c r="H24" s="146">
        <f t="shared" si="3"/>
        <v>0</v>
      </c>
      <c r="I24" s="147">
        <f t="shared" si="0"/>
        <v>0</v>
      </c>
      <c r="J24" s="147">
        <f t="shared" si="0"/>
        <v>0</v>
      </c>
    </row>
    <row r="25" spans="1:12" ht="24.9" customHeight="1" thickBot="1" x14ac:dyDescent="0.3">
      <c r="A25" s="1" t="s">
        <v>5</v>
      </c>
      <c r="B25" s="148"/>
      <c r="C25" s="148"/>
      <c r="D25" s="149">
        <f t="shared" si="1"/>
        <v>0</v>
      </c>
      <c r="E25" s="150"/>
      <c r="F25" s="148"/>
      <c r="G25" s="149">
        <f t="shared" si="2"/>
        <v>0</v>
      </c>
      <c r="H25" s="151">
        <f t="shared" si="3"/>
        <v>0</v>
      </c>
      <c r="I25" s="152">
        <f t="shared" si="0"/>
        <v>0</v>
      </c>
      <c r="J25" s="152">
        <f t="shared" si="0"/>
        <v>0</v>
      </c>
    </row>
    <row r="26" spans="1:12" ht="24.9" customHeight="1" thickTop="1" x14ac:dyDescent="0.25">
      <c r="A26" s="11" t="s">
        <v>6</v>
      </c>
      <c r="B26" s="153">
        <f>SUM(B20:B25)</f>
        <v>0</v>
      </c>
      <c r="C26" s="153">
        <f t="shared" ref="C26:J26" si="4">SUM(C20:C25)</f>
        <v>0</v>
      </c>
      <c r="D26" s="154">
        <f t="shared" si="4"/>
        <v>0</v>
      </c>
      <c r="E26" s="155">
        <f t="shared" si="4"/>
        <v>0</v>
      </c>
      <c r="F26" s="153">
        <f t="shared" si="4"/>
        <v>0</v>
      </c>
      <c r="G26" s="154">
        <f t="shared" si="4"/>
        <v>0</v>
      </c>
      <c r="H26" s="155">
        <f t="shared" si="4"/>
        <v>0</v>
      </c>
      <c r="I26" s="153">
        <f t="shared" si="4"/>
        <v>0</v>
      </c>
      <c r="J26" s="153">
        <f t="shared" si="4"/>
        <v>0</v>
      </c>
      <c r="K26" s="398"/>
    </row>
    <row r="28" spans="1:12" ht="20.100000000000001" customHeight="1" x14ac:dyDescent="0.25">
      <c r="A28" s="1" t="s">
        <v>114</v>
      </c>
      <c r="D28" s="158">
        <f>IF(D15=0,0,D26/D15)</f>
        <v>0</v>
      </c>
      <c r="E28" s="292" t="str">
        <f>IF(AND('Set-Up Worksheet'!$B$8="Mid-Year Report",D15&gt;0,D26&gt;0,D28&lt;0.35),"Please explain below","")</f>
        <v/>
      </c>
      <c r="G28" s="158" t="str">
        <f>IF(G15="","",IF(G15=0,0,G26/G15))</f>
        <v/>
      </c>
      <c r="J28" s="158">
        <f>IF(J15=0,0,J26/J15)</f>
        <v>0</v>
      </c>
      <c r="K28" s="70" t="str">
        <f>IF(OR(J28&lt;0,J28&gt;1),"Please verify your allocations and expenditures.","")</f>
        <v/>
      </c>
    </row>
    <row r="29" spans="1:12" ht="24.9" customHeight="1" x14ac:dyDescent="0.25">
      <c r="A29" s="1" t="s">
        <v>387</v>
      </c>
    </row>
    <row r="30" spans="1:12" ht="20.100000000000001" customHeight="1" x14ac:dyDescent="0.25">
      <c r="A30" s="293"/>
      <c r="B30" s="294"/>
      <c r="C30" s="294"/>
      <c r="D30" s="294"/>
      <c r="E30" s="294"/>
      <c r="F30" s="294"/>
      <c r="G30" s="294"/>
      <c r="H30" s="294"/>
      <c r="I30" s="294"/>
      <c r="J30" s="295"/>
    </row>
    <row r="31" spans="1:12" ht="20.100000000000001" customHeight="1" x14ac:dyDescent="0.25">
      <c r="A31" s="296"/>
      <c r="B31" s="47"/>
      <c r="C31" s="47"/>
      <c r="D31" s="47"/>
      <c r="E31" s="47"/>
      <c r="F31" s="47"/>
      <c r="G31" s="47"/>
      <c r="H31" s="47"/>
      <c r="I31" s="47"/>
      <c r="J31" s="297"/>
    </row>
    <row r="32" spans="1:12" ht="20.100000000000001" customHeight="1" x14ac:dyDescent="0.25">
      <c r="A32" s="296"/>
      <c r="B32" s="47"/>
      <c r="C32" s="47"/>
      <c r="D32" s="47"/>
      <c r="E32" s="47"/>
      <c r="F32" s="47"/>
      <c r="G32" s="47"/>
      <c r="H32" s="47"/>
      <c r="I32" s="47"/>
      <c r="J32" s="297"/>
    </row>
    <row r="33" spans="1:10" ht="20.100000000000001" customHeight="1" x14ac:dyDescent="0.25">
      <c r="A33" s="296"/>
      <c r="B33" s="47"/>
      <c r="C33" s="47"/>
      <c r="D33" s="47"/>
      <c r="E33" s="47"/>
      <c r="F33" s="47"/>
      <c r="G33" s="47"/>
      <c r="H33" s="47"/>
      <c r="I33" s="47"/>
      <c r="J33" s="297"/>
    </row>
    <row r="34" spans="1:10" ht="20.100000000000001" customHeight="1" x14ac:dyDescent="0.25">
      <c r="A34" s="296"/>
      <c r="B34" s="47"/>
      <c r="C34" s="47"/>
      <c r="D34" s="47"/>
      <c r="E34" s="47"/>
      <c r="F34" s="47"/>
      <c r="G34" s="47"/>
      <c r="H34" s="47"/>
      <c r="I34" s="47"/>
      <c r="J34" s="297"/>
    </row>
    <row r="35" spans="1:10" ht="20.100000000000001" customHeight="1" x14ac:dyDescent="0.25">
      <c r="A35" s="298"/>
      <c r="B35" s="299"/>
      <c r="C35" s="299"/>
      <c r="D35" s="299"/>
      <c r="E35" s="299"/>
      <c r="F35" s="299"/>
      <c r="G35" s="299"/>
      <c r="H35" s="299"/>
      <c r="I35" s="299"/>
      <c r="J35" s="300"/>
    </row>
    <row r="36" spans="1:10" ht="20.100000000000001" customHeight="1" x14ac:dyDescent="0.25"/>
    <row r="37" spans="1:10" ht="20.100000000000001" customHeight="1" x14ac:dyDescent="0.25"/>
    <row r="38" spans="1:10" ht="20.100000000000001" customHeight="1" x14ac:dyDescent="0.25"/>
    <row r="39" spans="1:10" ht="20.100000000000001" customHeight="1" x14ac:dyDescent="0.25"/>
    <row r="40" spans="1:10" ht="20.100000000000001" customHeight="1" x14ac:dyDescent="0.25"/>
    <row r="41" spans="1:10" ht="20.100000000000001" customHeight="1" x14ac:dyDescent="0.25"/>
    <row r="42" spans="1:10" ht="20.100000000000001" customHeight="1" x14ac:dyDescent="0.25"/>
    <row r="43" spans="1:10" ht="20.100000000000001" customHeight="1" x14ac:dyDescent="0.25"/>
    <row r="44" spans="1:10" ht="20.100000000000001" customHeight="1" x14ac:dyDescent="0.25"/>
    <row r="45" spans="1:10" ht="20.100000000000001" customHeight="1" x14ac:dyDescent="0.25"/>
    <row r="46" spans="1:10" ht="20.100000000000001" customHeight="1" x14ac:dyDescent="0.25"/>
    <row r="47" spans="1:10" ht="20.100000000000001" customHeight="1" x14ac:dyDescent="0.25"/>
    <row r="48" spans="1:10" ht="20.100000000000001" customHeight="1" x14ac:dyDescent="0.25"/>
  </sheetData>
  <sheetProtection sheet="1" objects="1" scenarios="1"/>
  <mergeCells count="1">
    <mergeCell ref="A7:J7"/>
  </mergeCells>
  <conditionalFormatting sqref="A3">
    <cfRule type="cellIs" dxfId="285" priority="6" operator="equal">
      <formula>"LME-MCO Not Entered On Set-Up Worksheet"</formula>
    </cfRule>
  </conditionalFormatting>
  <conditionalFormatting sqref="D28 G28 J28">
    <cfRule type="expression" dxfId="284" priority="1">
      <formula>AND(D28&lt;&gt;"",OR(D28&lt;0,D28&gt;1))</formula>
    </cfRule>
  </conditionalFormatting>
  <conditionalFormatting sqref="J13">
    <cfRule type="expression" dxfId="283" priority="3">
      <formula>AND(J13="",J26&gt;0)</formula>
    </cfRule>
  </conditionalFormatting>
  <conditionalFormatting sqref="A2">
    <cfRule type="cellIs" dxfId="282" priority="2" operator="equal">
      <formula>"SFY And/Or Report Period Not Entered On Set-Up Worksheet"</formula>
    </cfRule>
  </conditionalFormatting>
  <dataValidations count="1">
    <dataValidation allowBlank="1" showInputMessage="1" showErrorMessage="1" prompt="Enter positive adjustments as a positive number, negative adjustments as a negative number." sqref="D14 G14"/>
  </dataValidations>
  <printOptions horizontalCentered="1"/>
  <pageMargins left="0.3" right="0.3" top="0.5" bottom="0.5" header="0.3" footer="0.3"/>
  <pageSetup scale="75" orientation="landscape" r:id="rId1"/>
  <headerFooter>
    <oddFooter>&amp;LNC DHHS DMH/DD/SAS-CPM-QMT&amp;CPage &amp;P of &amp;N&amp;R&amp;F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6D83D778-1164-467F-AB29-E3BA92C2363E}">
            <xm:f>AND('Set-Up Worksheet'!$B$8="Mid-Year Report",D15&gt;0,D26&gt;0,D28&lt;0.35)</xm:f>
            <x14:dxf>
              <font>
                <b/>
                <i val="0"/>
                <color rgb="FFFF0000"/>
              </font>
            </x14:dxf>
          </x14:cfRule>
          <xm:sqref>D28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1"/>
  <sheetViews>
    <sheetView showGridLines="0" workbookViewId="0">
      <pane ySplit="1" topLeftCell="A2" activePane="bottomLeft" state="frozen"/>
      <selection pane="bottomLeft" activeCell="B16" sqref="B16"/>
    </sheetView>
  </sheetViews>
  <sheetFormatPr defaultColWidth="9.109375" defaultRowHeight="13.2" x14ac:dyDescent="0.25"/>
  <cols>
    <col min="1" max="1" width="33.6640625" style="1" customWidth="1"/>
    <col min="2" max="19" width="13.6640625" style="1" customWidth="1"/>
    <col min="20" max="20" width="9.109375" style="1"/>
    <col min="21" max="27" width="13.6640625" style="1" customWidth="1"/>
    <col min="28" max="16384" width="9.109375" style="1"/>
  </cols>
  <sheetData>
    <row r="1" spans="1:19" ht="20.100000000000001" customHeight="1" x14ac:dyDescent="0.25">
      <c r="A1" s="224" t="s">
        <v>269</v>
      </c>
      <c r="B1" s="224"/>
      <c r="C1" s="224"/>
      <c r="D1" s="224"/>
      <c r="E1" s="224"/>
      <c r="F1" s="224"/>
      <c r="G1" s="224"/>
      <c r="H1" s="224"/>
      <c r="I1" s="224"/>
      <c r="J1" s="224"/>
      <c r="K1" s="224"/>
      <c r="L1" s="224"/>
      <c r="M1" s="224"/>
      <c r="N1" s="224"/>
      <c r="O1" s="224"/>
      <c r="P1" s="224"/>
      <c r="Q1" s="224"/>
      <c r="R1" s="224"/>
      <c r="S1" s="224"/>
    </row>
    <row r="2" spans="1:19"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c r="N2" s="30"/>
      <c r="O2" s="30"/>
      <c r="P2" s="30"/>
      <c r="Q2" s="30"/>
      <c r="R2" s="30"/>
      <c r="S2" s="30"/>
    </row>
    <row r="3" spans="1:19"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c r="N3" s="30"/>
      <c r="O3" s="30"/>
      <c r="P3" s="30"/>
      <c r="Q3" s="30"/>
      <c r="R3" s="30"/>
      <c r="S3" s="30"/>
    </row>
    <row r="5" spans="1:19" ht="20.100000000000001" customHeight="1" x14ac:dyDescent="0.25">
      <c r="A5" s="64" t="s">
        <v>527</v>
      </c>
    </row>
    <row r="7" spans="1:19" ht="51.9" customHeight="1" x14ac:dyDescent="0.25">
      <c r="A7" s="469" t="s">
        <v>380</v>
      </c>
      <c r="B7" s="469"/>
      <c r="C7" s="469"/>
      <c r="D7" s="469"/>
      <c r="E7" s="469"/>
      <c r="F7" s="469"/>
      <c r="G7" s="469"/>
      <c r="H7" s="469"/>
      <c r="I7" s="469"/>
      <c r="J7" s="469"/>
      <c r="K7" s="469"/>
      <c r="L7" s="469"/>
      <c r="M7" s="469"/>
      <c r="N7" s="469"/>
      <c r="O7" s="469"/>
      <c r="P7" s="469"/>
      <c r="Q7" s="469"/>
      <c r="R7" s="469"/>
      <c r="S7" s="469"/>
    </row>
    <row r="9" spans="1:19" x14ac:dyDescent="0.25">
      <c r="A9" s="65"/>
      <c r="B9" s="30"/>
      <c r="C9" s="30"/>
      <c r="D9" s="30"/>
      <c r="E9" s="30"/>
      <c r="F9" s="30"/>
      <c r="G9" s="30"/>
      <c r="H9" s="30"/>
      <c r="I9" s="30"/>
      <c r="J9" s="30"/>
      <c r="K9" s="30"/>
      <c r="L9" s="30"/>
      <c r="M9" s="30"/>
      <c r="N9" s="30"/>
      <c r="O9" s="30"/>
      <c r="P9" s="30"/>
      <c r="Q9" s="30"/>
      <c r="R9" s="30"/>
      <c r="S9" s="30"/>
    </row>
    <row r="10" spans="1:19" ht="20.100000000000001" customHeight="1" x14ac:dyDescent="0.25">
      <c r="A10" s="64" t="s">
        <v>557</v>
      </c>
      <c r="B10" s="30"/>
      <c r="C10" s="30"/>
      <c r="D10" s="30"/>
      <c r="E10" s="30"/>
      <c r="F10" s="30"/>
      <c r="G10" s="30"/>
      <c r="H10" s="30"/>
      <c r="I10" s="30"/>
      <c r="J10" s="30"/>
      <c r="K10" s="30"/>
      <c r="L10" s="30"/>
      <c r="M10" s="30"/>
      <c r="N10" s="30"/>
      <c r="O10" s="30"/>
      <c r="P10" s="30"/>
      <c r="Q10" s="30"/>
      <c r="R10" s="30"/>
      <c r="S10" s="30"/>
    </row>
    <row r="13" spans="1:19" ht="20.100000000000001" customHeight="1" x14ac:dyDescent="0.25">
      <c r="A13" s="68" t="s">
        <v>69</v>
      </c>
      <c r="B13" s="5" t="s">
        <v>10</v>
      </c>
      <c r="C13" s="5"/>
      <c r="D13" s="5"/>
      <c r="E13" s="5"/>
      <c r="F13" s="5"/>
      <c r="G13" s="6"/>
      <c r="H13" s="7" t="s">
        <v>11</v>
      </c>
      <c r="I13" s="7"/>
      <c r="J13" s="7"/>
      <c r="K13" s="7"/>
      <c r="L13" s="5"/>
      <c r="M13" s="6"/>
      <c r="N13" s="7" t="s">
        <v>12</v>
      </c>
      <c r="O13" s="7"/>
      <c r="P13" s="7"/>
      <c r="Q13" s="7"/>
      <c r="R13" s="5"/>
      <c r="S13" s="5"/>
    </row>
    <row r="14" spans="1:19" ht="20.100000000000001" customHeight="1" x14ac:dyDescent="0.25">
      <c r="A14" s="11"/>
      <c r="B14" s="58" t="str">
        <f>"July 1, "&amp;'Set-Up Worksheet'!$B$6-1&amp;" through December 31, "&amp;'Set-Up Worksheet'!$B$6-1</f>
        <v>July 1, 2016 through December 31, 2016</v>
      </c>
      <c r="C14" s="59"/>
      <c r="D14" s="59"/>
      <c r="E14" s="59"/>
      <c r="F14" s="59"/>
      <c r="G14" s="60"/>
      <c r="H14" s="58" t="str">
        <f>"January 1, "&amp;'Set-Up Worksheet'!$B$6&amp;" through June 30, "&amp;'Set-Up Worksheet'!$B$6</f>
        <v>January 1, 2017 through June 30, 2017</v>
      </c>
      <c r="I14" s="59"/>
      <c r="J14" s="59"/>
      <c r="K14" s="59"/>
      <c r="L14" s="59"/>
      <c r="M14" s="60"/>
      <c r="N14" s="58" t="str">
        <f>"July 1, "&amp;'Set-Up Worksheet'!$B$6-1&amp;" through June 30, "&amp;'Set-Up Worksheet'!$B$6</f>
        <v>July 1, 2016 through June 30, 2017</v>
      </c>
      <c r="O14" s="59"/>
      <c r="P14" s="59"/>
      <c r="Q14" s="59"/>
      <c r="R14" s="59"/>
      <c r="S14" s="7"/>
    </row>
    <row r="15" spans="1:19" ht="26.4" x14ac:dyDescent="0.25">
      <c r="A15" s="69" t="s">
        <v>518</v>
      </c>
      <c r="B15" s="8" t="s">
        <v>519</v>
      </c>
      <c r="C15" s="72" t="s">
        <v>522</v>
      </c>
      <c r="D15" s="8" t="s">
        <v>520</v>
      </c>
      <c r="E15" s="8" t="s">
        <v>521</v>
      </c>
      <c r="F15" s="8" t="s">
        <v>82</v>
      </c>
      <c r="G15" s="9" t="s">
        <v>89</v>
      </c>
      <c r="H15" s="8" t="s">
        <v>519</v>
      </c>
      <c r="I15" s="72" t="s">
        <v>522</v>
      </c>
      <c r="J15" s="8" t="s">
        <v>520</v>
      </c>
      <c r="K15" s="8" t="s">
        <v>521</v>
      </c>
      <c r="L15" s="8" t="s">
        <v>82</v>
      </c>
      <c r="M15" s="9" t="s">
        <v>89</v>
      </c>
      <c r="N15" s="8" t="s">
        <v>519</v>
      </c>
      <c r="O15" s="72" t="s">
        <v>522</v>
      </c>
      <c r="P15" s="8" t="s">
        <v>520</v>
      </c>
      <c r="Q15" s="8" t="s">
        <v>521</v>
      </c>
      <c r="R15" s="8" t="s">
        <v>82</v>
      </c>
      <c r="S15" s="8" t="s">
        <v>89</v>
      </c>
    </row>
    <row r="16" spans="1:19" ht="24.9" customHeight="1" x14ac:dyDescent="0.25">
      <c r="A16" s="433" t="s">
        <v>508</v>
      </c>
      <c r="B16" s="434"/>
      <c r="C16" s="434"/>
      <c r="D16" s="434"/>
      <c r="E16" s="434"/>
      <c r="F16" s="434"/>
      <c r="G16" s="435">
        <f>SUM(B16:F16)</f>
        <v>0</v>
      </c>
      <c r="H16" s="436"/>
      <c r="I16" s="436"/>
      <c r="J16" s="436"/>
      <c r="K16" s="436"/>
      <c r="L16" s="434"/>
      <c r="M16" s="435">
        <f>SUM(H16:L16)</f>
        <v>0</v>
      </c>
      <c r="N16" s="437">
        <f>SUM(B16,H16)</f>
        <v>0</v>
      </c>
      <c r="O16" s="437">
        <f t="shared" ref="O16:Q19" si="0">SUM(C16,I16)</f>
        <v>0</v>
      </c>
      <c r="P16" s="437">
        <f t="shared" si="0"/>
        <v>0</v>
      </c>
      <c r="Q16" s="437">
        <f t="shared" si="0"/>
        <v>0</v>
      </c>
      <c r="R16" s="438">
        <f t="shared" ref="R16:S19" si="1">SUM(F16,L16)</f>
        <v>0</v>
      </c>
      <c r="S16" s="438">
        <f t="shared" si="1"/>
        <v>0</v>
      </c>
    </row>
    <row r="17" spans="1:25" ht="24.9" customHeight="1" x14ac:dyDescent="0.25">
      <c r="A17" s="433" t="s">
        <v>509</v>
      </c>
      <c r="B17" s="434"/>
      <c r="C17" s="434"/>
      <c r="D17" s="434"/>
      <c r="E17" s="434"/>
      <c r="F17" s="434"/>
      <c r="G17" s="435">
        <f>SUM(B17:F17)</f>
        <v>0</v>
      </c>
      <c r="H17" s="436"/>
      <c r="I17" s="436"/>
      <c r="J17" s="436"/>
      <c r="K17" s="436"/>
      <c r="L17" s="434"/>
      <c r="M17" s="435">
        <f>SUM(H17:L17)</f>
        <v>0</v>
      </c>
      <c r="N17" s="437">
        <f>SUM(B17,H17)</f>
        <v>0</v>
      </c>
      <c r="O17" s="437">
        <f t="shared" si="0"/>
        <v>0</v>
      </c>
      <c r="P17" s="437">
        <f t="shared" si="0"/>
        <v>0</v>
      </c>
      <c r="Q17" s="437">
        <f t="shared" si="0"/>
        <v>0</v>
      </c>
      <c r="R17" s="438">
        <f t="shared" si="1"/>
        <v>0</v>
      </c>
      <c r="S17" s="438">
        <f t="shared" si="1"/>
        <v>0</v>
      </c>
      <c r="U17" s="61"/>
    </row>
    <row r="18" spans="1:25" ht="24.9" customHeight="1" x14ac:dyDescent="0.25">
      <c r="A18" s="433" t="s">
        <v>510</v>
      </c>
      <c r="B18" s="434"/>
      <c r="C18" s="434"/>
      <c r="D18" s="434"/>
      <c r="E18" s="434"/>
      <c r="F18" s="434"/>
      <c r="G18" s="435">
        <f>SUM(B18:F18)</f>
        <v>0</v>
      </c>
      <c r="H18" s="436"/>
      <c r="I18" s="436"/>
      <c r="J18" s="436"/>
      <c r="K18" s="436"/>
      <c r="L18" s="434"/>
      <c r="M18" s="435">
        <f>SUM(H18:L18)</f>
        <v>0</v>
      </c>
      <c r="N18" s="437">
        <f>SUM(B18,H18)</f>
        <v>0</v>
      </c>
      <c r="O18" s="437">
        <f t="shared" si="0"/>
        <v>0</v>
      </c>
      <c r="P18" s="437">
        <f t="shared" si="0"/>
        <v>0</v>
      </c>
      <c r="Q18" s="437">
        <f t="shared" si="0"/>
        <v>0</v>
      </c>
      <c r="R18" s="438">
        <f t="shared" si="1"/>
        <v>0</v>
      </c>
      <c r="S18" s="438">
        <f t="shared" si="1"/>
        <v>0</v>
      </c>
    </row>
    <row r="19" spans="1:25" ht="24.9" customHeight="1" thickBot="1" x14ac:dyDescent="0.3">
      <c r="A19" s="433" t="s">
        <v>511</v>
      </c>
      <c r="B19" s="439"/>
      <c r="C19" s="439"/>
      <c r="D19" s="439"/>
      <c r="E19" s="439"/>
      <c r="F19" s="439"/>
      <c r="G19" s="440">
        <f>SUM(B19:F19)</f>
        <v>0</v>
      </c>
      <c r="H19" s="441"/>
      <c r="I19" s="441"/>
      <c r="J19" s="441"/>
      <c r="K19" s="441"/>
      <c r="L19" s="439"/>
      <c r="M19" s="440">
        <f>SUM(H19:L19)</f>
        <v>0</v>
      </c>
      <c r="N19" s="442">
        <f>SUM(B19,H19)</f>
        <v>0</v>
      </c>
      <c r="O19" s="442">
        <f t="shared" si="0"/>
        <v>0</v>
      </c>
      <c r="P19" s="442">
        <f t="shared" si="0"/>
        <v>0</v>
      </c>
      <c r="Q19" s="442">
        <f t="shared" si="0"/>
        <v>0</v>
      </c>
      <c r="R19" s="443">
        <f t="shared" si="1"/>
        <v>0</v>
      </c>
      <c r="S19" s="443">
        <f t="shared" si="1"/>
        <v>0</v>
      </c>
      <c r="U19" s="447" t="s">
        <v>525</v>
      </c>
    </row>
    <row r="20" spans="1:25" ht="24.9" customHeight="1" thickTop="1" x14ac:dyDescent="0.25">
      <c r="A20" s="179" t="s">
        <v>89</v>
      </c>
      <c r="B20" s="444">
        <f>SUM(B16:B19)</f>
        <v>0</v>
      </c>
      <c r="C20" s="444">
        <f t="shared" ref="C20:E20" si="2">SUM(C16:C19)</f>
        <v>0</v>
      </c>
      <c r="D20" s="444">
        <f t="shared" si="2"/>
        <v>0</v>
      </c>
      <c r="E20" s="444">
        <f t="shared" si="2"/>
        <v>0</v>
      </c>
      <c r="F20" s="444">
        <f>SUM(F16:F19)</f>
        <v>0</v>
      </c>
      <c r="G20" s="445">
        <f>SUM(G16:G19)</f>
        <v>0</v>
      </c>
      <c r="H20" s="446">
        <f>SUM(H16:H19)</f>
        <v>0</v>
      </c>
      <c r="I20" s="446">
        <f t="shared" ref="I20:K20" si="3">SUM(I16:I19)</f>
        <v>0</v>
      </c>
      <c r="J20" s="446">
        <f t="shared" si="3"/>
        <v>0</v>
      </c>
      <c r="K20" s="446">
        <f t="shared" si="3"/>
        <v>0</v>
      </c>
      <c r="L20" s="444">
        <f>SUM(L16:L19)</f>
        <v>0</v>
      </c>
      <c r="M20" s="445">
        <f>SUM(M16:M19)</f>
        <v>0</v>
      </c>
      <c r="N20" s="446">
        <f>SUM(N16:N19)</f>
        <v>0</v>
      </c>
      <c r="O20" s="446">
        <f t="shared" ref="O20:Q20" si="4">SUM(O16:O19)</f>
        <v>0</v>
      </c>
      <c r="P20" s="446">
        <f t="shared" si="4"/>
        <v>0</v>
      </c>
      <c r="Q20" s="446">
        <f t="shared" si="4"/>
        <v>0</v>
      </c>
      <c r="R20" s="444">
        <f>SUM(R16:R19)</f>
        <v>0</v>
      </c>
      <c r="S20" s="444">
        <f>SUM(S16:S19)</f>
        <v>0</v>
      </c>
      <c r="T20" s="398"/>
      <c r="U20" s="470" t="s">
        <v>526</v>
      </c>
      <c r="V20" s="470"/>
      <c r="W20" s="470"/>
      <c r="X20" s="470"/>
      <c r="Y20" s="470"/>
    </row>
    <row r="21" spans="1:25" ht="24.9" customHeight="1" x14ac:dyDescent="0.25">
      <c r="B21" s="292" t="str">
        <f>IF(B20&lt;&gt;'Section I-A'!D26,"Total SAPTBG expenditures ≠ the Combined Total expenditures reported in Section I-A","")</f>
        <v/>
      </c>
      <c r="H21" s="292" t="str">
        <f>IF(H20&lt;&gt;'Section I-A'!G26,"Total SAPTBG expenditures ≠ the Combined Total expenditures reported in Section I-A","")</f>
        <v/>
      </c>
      <c r="N21" s="292" t="str">
        <f>IF(N20&lt;&gt;'Section I-A'!J26,"Total SAPTBG expenditures ≠ the Combined Total expenditures reported in Section I-A","")</f>
        <v/>
      </c>
      <c r="U21" s="470"/>
      <c r="V21" s="470"/>
      <c r="W21" s="470"/>
      <c r="X21" s="470"/>
      <c r="Y21" s="470"/>
    </row>
    <row r="22" spans="1:25" ht="24.9" customHeight="1" x14ac:dyDescent="0.25">
      <c r="A22" s="1" t="s">
        <v>529</v>
      </c>
    </row>
    <row r="23" spans="1:25" ht="20.100000000000001" customHeight="1" x14ac:dyDescent="0.25">
      <c r="A23" s="293"/>
      <c r="B23" s="294"/>
      <c r="C23" s="294"/>
      <c r="D23" s="294"/>
      <c r="E23" s="294"/>
      <c r="F23" s="294"/>
      <c r="G23" s="294"/>
      <c r="H23" s="294"/>
      <c r="I23" s="294"/>
      <c r="J23" s="294"/>
      <c r="K23" s="294"/>
      <c r="L23" s="294"/>
      <c r="M23" s="294"/>
      <c r="N23" s="294"/>
      <c r="O23" s="294"/>
      <c r="P23" s="294"/>
      <c r="Q23" s="294"/>
      <c r="R23" s="294"/>
      <c r="S23" s="295"/>
    </row>
    <row r="24" spans="1:25" ht="20.100000000000001" customHeight="1" x14ac:dyDescent="0.25">
      <c r="A24" s="296"/>
      <c r="B24" s="47"/>
      <c r="C24" s="47"/>
      <c r="D24" s="47"/>
      <c r="E24" s="47"/>
      <c r="F24" s="47"/>
      <c r="G24" s="47"/>
      <c r="H24" s="47"/>
      <c r="I24" s="47"/>
      <c r="J24" s="47"/>
      <c r="K24" s="47"/>
      <c r="L24" s="47"/>
      <c r="M24" s="47"/>
      <c r="N24" s="47"/>
      <c r="O24" s="47"/>
      <c r="P24" s="47"/>
      <c r="Q24" s="47"/>
      <c r="R24" s="47"/>
      <c r="S24" s="297"/>
    </row>
    <row r="25" spans="1:25" ht="20.100000000000001" customHeight="1" x14ac:dyDescent="0.25">
      <c r="A25" s="296"/>
      <c r="B25" s="47"/>
      <c r="C25" s="47"/>
      <c r="D25" s="47"/>
      <c r="E25" s="47"/>
      <c r="F25" s="47"/>
      <c r="G25" s="47"/>
      <c r="H25" s="47"/>
      <c r="I25" s="47"/>
      <c r="J25" s="47"/>
      <c r="K25" s="47"/>
      <c r="L25" s="47"/>
      <c r="M25" s="47"/>
      <c r="N25" s="47"/>
      <c r="O25" s="47"/>
      <c r="P25" s="47"/>
      <c r="Q25" s="47"/>
      <c r="R25" s="47"/>
      <c r="S25" s="297"/>
    </row>
    <row r="26" spans="1:25" ht="20.100000000000001" customHeight="1" x14ac:dyDescent="0.25">
      <c r="A26" s="296"/>
      <c r="B26" s="47"/>
      <c r="C26" s="47"/>
      <c r="D26" s="47"/>
      <c r="E26" s="47"/>
      <c r="F26" s="47"/>
      <c r="G26" s="47"/>
      <c r="H26" s="47"/>
      <c r="I26" s="47"/>
      <c r="J26" s="47"/>
      <c r="K26" s="47"/>
      <c r="L26" s="47"/>
      <c r="M26" s="47"/>
      <c r="N26" s="47"/>
      <c r="O26" s="47"/>
      <c r="P26" s="47"/>
      <c r="Q26" s="47"/>
      <c r="R26" s="47"/>
      <c r="S26" s="297"/>
    </row>
    <row r="27" spans="1:25" ht="20.100000000000001" customHeight="1" x14ac:dyDescent="0.25">
      <c r="A27" s="296"/>
      <c r="B27" s="47"/>
      <c r="C27" s="47"/>
      <c r="D27" s="47"/>
      <c r="E27" s="47"/>
      <c r="F27" s="47"/>
      <c r="G27" s="47"/>
      <c r="H27" s="47"/>
      <c r="I27" s="47"/>
      <c r="J27" s="47"/>
      <c r="K27" s="47"/>
      <c r="L27" s="47"/>
      <c r="M27" s="47"/>
      <c r="N27" s="47"/>
      <c r="O27" s="47"/>
      <c r="P27" s="47"/>
      <c r="Q27" s="47"/>
      <c r="R27" s="47"/>
      <c r="S27" s="297"/>
    </row>
    <row r="28" spans="1:25" ht="20.100000000000001" customHeight="1" x14ac:dyDescent="0.25">
      <c r="A28" s="298"/>
      <c r="B28" s="299"/>
      <c r="C28" s="299"/>
      <c r="D28" s="299"/>
      <c r="E28" s="299"/>
      <c r="F28" s="299"/>
      <c r="G28" s="299"/>
      <c r="H28" s="299"/>
      <c r="I28" s="299"/>
      <c r="J28" s="299"/>
      <c r="K28" s="299"/>
      <c r="L28" s="299"/>
      <c r="M28" s="299"/>
      <c r="N28" s="299"/>
      <c r="O28" s="299"/>
      <c r="P28" s="299"/>
      <c r="Q28" s="299"/>
      <c r="R28" s="299"/>
      <c r="S28" s="300"/>
    </row>
    <row r="29" spans="1:25" ht="20.100000000000001" customHeight="1" x14ac:dyDescent="0.25"/>
    <row r="30" spans="1:25" ht="20.100000000000001" customHeight="1" x14ac:dyDescent="0.25"/>
    <row r="31" spans="1:25" ht="20.100000000000001" customHeight="1" x14ac:dyDescent="0.25"/>
    <row r="32" spans="1:25"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sheetData>
  <sheetProtection sheet="1" objects="1" scenarios="1"/>
  <mergeCells count="2">
    <mergeCell ref="A7:S7"/>
    <mergeCell ref="U20:Y21"/>
  </mergeCells>
  <conditionalFormatting sqref="A3">
    <cfRule type="cellIs" dxfId="280" priority="8" operator="equal">
      <formula>"LME-MCO Not Entered On Set-Up Worksheet"</formula>
    </cfRule>
  </conditionalFormatting>
  <conditionalFormatting sqref="A2">
    <cfRule type="cellIs" dxfId="279" priority="5" operator="equal">
      <formula>"SFY And/Or Report Period Not Entered On Set-Up Worksheet"</formula>
    </cfRule>
  </conditionalFormatting>
  <printOptions horizontalCentered="1"/>
  <pageMargins left="0.3" right="0.3" top="0.5" bottom="0.5" header="0.3" footer="0.3"/>
  <pageSetup paperSize="5" scale="62" orientation="landscape" r:id="rId1"/>
  <headerFooter>
    <oddFooter>&amp;LNC DHHS DMH/DD/SAS-CPM-QMT&amp;CPage &amp;P of &amp;N&amp;R&amp;F</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B28517E-BECB-47DD-A3BF-79DBA75B4FB3}">
            <xm:f>$B$20&lt;&gt;'Section I-A'!$D$26</xm:f>
            <x14:dxf>
              <font>
                <b/>
                <i val="0"/>
                <color rgb="FFFF0000"/>
              </font>
              <fill>
                <patternFill>
                  <bgColor theme="9" tint="0.79998168889431442"/>
                </patternFill>
              </fill>
            </x14:dxf>
          </x14:cfRule>
          <xm:sqref>B20</xm:sqref>
        </x14:conditionalFormatting>
        <x14:conditionalFormatting xmlns:xm="http://schemas.microsoft.com/office/excel/2006/main">
          <x14:cfRule type="expression" priority="2" id="{9C7F93C5-1093-4758-B169-DAC57D521AF4}">
            <xm:f>$H$20&lt;&gt;'Section I-A'!$G$26</xm:f>
            <x14:dxf>
              <font>
                <b/>
                <i val="0"/>
                <color rgb="FFFF0000"/>
              </font>
              <fill>
                <patternFill>
                  <bgColor theme="9" tint="0.79998168889431442"/>
                </patternFill>
              </fill>
            </x14:dxf>
          </x14:cfRule>
          <xm:sqref>H20</xm:sqref>
        </x14:conditionalFormatting>
        <x14:conditionalFormatting xmlns:xm="http://schemas.microsoft.com/office/excel/2006/main">
          <x14:cfRule type="expression" priority="1" id="{9BF1E0AF-781F-4746-9C08-8C8D2D920858}">
            <xm:f>$N$20&lt;&gt;'Section I-A'!$J$26</xm:f>
            <x14:dxf>
              <font>
                <b/>
                <i val="0"/>
                <color rgb="FFFF0000"/>
              </font>
              <fill>
                <patternFill>
                  <bgColor theme="9" tint="0.79998168889431442"/>
                </patternFill>
              </fill>
            </x14:dxf>
          </x14:cfRule>
          <xm:sqref>N20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showGridLines="0" zoomScaleNormal="100" workbookViewId="0">
      <pane ySplit="11" topLeftCell="A12" activePane="bottomLeft" state="frozen"/>
      <selection activeCell="D2" sqref="D2"/>
      <selection pane="bottomLeft" activeCell="A7" sqref="A7"/>
    </sheetView>
  </sheetViews>
  <sheetFormatPr defaultColWidth="9.109375" defaultRowHeight="13.2" x14ac:dyDescent="0.25"/>
  <cols>
    <col min="1" max="1" width="56.88671875" style="1" customWidth="1"/>
    <col min="2" max="10" width="15.6640625" style="1" customWidth="1"/>
    <col min="11" max="16384" width="9.109375" style="1"/>
  </cols>
  <sheetData>
    <row r="1" spans="1:10" ht="20.100000000000001" customHeight="1" x14ac:dyDescent="0.25">
      <c r="A1" s="224" t="s">
        <v>269</v>
      </c>
      <c r="B1" s="224"/>
      <c r="C1" s="224"/>
      <c r="D1" s="224"/>
      <c r="E1" s="224"/>
      <c r="F1" s="224"/>
      <c r="G1" s="224"/>
      <c r="H1" s="224"/>
      <c r="I1" s="224"/>
      <c r="J1" s="224"/>
    </row>
    <row r="2" spans="1:10"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row>
    <row r="3" spans="1:10" ht="20.100000000000001" customHeight="1" x14ac:dyDescent="0.25">
      <c r="A3" s="38" t="str">
        <f>IF('Set-Up Worksheet'!B4="","LME-MCO Not Entered On Set-Up Worksheet",'Set-Up Worksheet'!B4)</f>
        <v>LME-MCO Not Entered On Set-Up Worksheet</v>
      </c>
      <c r="B3" s="30"/>
      <c r="C3" s="30"/>
      <c r="D3" s="30"/>
      <c r="E3" s="30"/>
      <c r="F3" s="30"/>
      <c r="G3" s="30"/>
      <c r="H3" s="30"/>
      <c r="I3" s="30"/>
      <c r="J3" s="30"/>
    </row>
    <row r="5" spans="1:10" ht="20.100000000000001" customHeight="1" x14ac:dyDescent="0.25">
      <c r="A5" s="64" t="s">
        <v>527</v>
      </c>
    </row>
    <row r="7" spans="1:10" ht="20.100000000000001" customHeight="1" x14ac:dyDescent="0.25">
      <c r="A7" s="64" t="s">
        <v>556</v>
      </c>
      <c r="B7" s="30"/>
      <c r="C7" s="30"/>
      <c r="D7" s="30"/>
      <c r="E7" s="30"/>
      <c r="F7" s="30"/>
      <c r="G7" s="30"/>
      <c r="H7" s="30"/>
      <c r="I7" s="30"/>
      <c r="J7" s="30"/>
    </row>
    <row r="9" spans="1:10" ht="20.100000000000001" customHeight="1" x14ac:dyDescent="0.25">
      <c r="A9" s="68"/>
      <c r="B9" s="5" t="s">
        <v>74</v>
      </c>
      <c r="C9" s="5"/>
      <c r="D9" s="6"/>
      <c r="E9" s="5" t="s">
        <v>75</v>
      </c>
      <c r="F9" s="5"/>
      <c r="G9" s="6"/>
      <c r="H9" s="7" t="s">
        <v>73</v>
      </c>
      <c r="I9" s="5"/>
      <c r="J9" s="5"/>
    </row>
    <row r="10" spans="1:10" ht="20.100000000000001" customHeight="1" x14ac:dyDescent="0.25">
      <c r="A10" s="11"/>
      <c r="B10" s="58" t="str">
        <f>"July 1, "&amp;'Set-Up Worksheet'!$B$6-1&amp;" through December 31, "&amp;'Set-Up Worksheet'!$B$6-1</f>
        <v>July 1, 2016 through December 31, 2016</v>
      </c>
      <c r="C10" s="59"/>
      <c r="D10" s="60"/>
      <c r="E10" s="58" t="str">
        <f>"January 1, "&amp;'Set-Up Worksheet'!$B$6&amp;" through June 30, "&amp;'Set-Up Worksheet'!$B$6</f>
        <v>January 1, 2017 through June 30, 2017</v>
      </c>
      <c r="F10" s="59"/>
      <c r="G10" s="60"/>
      <c r="H10" s="58" t="str">
        <f>"July 1, "&amp;'Set-Up Worksheet'!$B$6-1&amp;" through June 30, "&amp;'Set-Up Worksheet'!$B$6</f>
        <v>July 1, 2016 through June 30, 2017</v>
      </c>
      <c r="I10" s="59"/>
      <c r="J10" s="7"/>
    </row>
    <row r="11" spans="1:10" ht="26.4" x14ac:dyDescent="0.25">
      <c r="A11" s="8" t="s">
        <v>78</v>
      </c>
      <c r="B11" s="8" t="s">
        <v>70</v>
      </c>
      <c r="C11" s="8" t="s">
        <v>71</v>
      </c>
      <c r="D11" s="77" t="s">
        <v>72</v>
      </c>
      <c r="E11" s="8" t="s">
        <v>70</v>
      </c>
      <c r="F11" s="8" t="s">
        <v>71</v>
      </c>
      <c r="G11" s="77" t="s">
        <v>72</v>
      </c>
      <c r="H11" s="8" t="s">
        <v>70</v>
      </c>
      <c r="I11" s="8" t="s">
        <v>71</v>
      </c>
      <c r="J11" s="72" t="s">
        <v>72</v>
      </c>
    </row>
    <row r="12" spans="1:10" ht="30" customHeight="1" x14ac:dyDescent="0.25">
      <c r="A12" s="81" t="s">
        <v>377</v>
      </c>
      <c r="B12" s="143"/>
      <c r="C12" s="143"/>
      <c r="D12" s="144">
        <f t="shared" ref="D12:D24" si="0">SUM(B12:C12)</f>
        <v>0</v>
      </c>
      <c r="E12" s="145"/>
      <c r="F12" s="143"/>
      <c r="G12" s="144">
        <f t="shared" ref="G12:G24" si="1">SUM(E12:F12)</f>
        <v>0</v>
      </c>
      <c r="H12" s="146">
        <f t="shared" ref="H12:H24" si="2">SUM(B12,E12)</f>
        <v>0</v>
      </c>
      <c r="I12" s="147">
        <f t="shared" ref="I12:J24" si="3">SUM(C12,F12)</f>
        <v>0</v>
      </c>
      <c r="J12" s="147">
        <f t="shared" si="3"/>
        <v>0</v>
      </c>
    </row>
    <row r="13" spans="1:10" ht="30" customHeight="1" x14ac:dyDescent="0.25">
      <c r="A13" s="81" t="s">
        <v>379</v>
      </c>
      <c r="B13" s="143"/>
      <c r="C13" s="143"/>
      <c r="D13" s="144">
        <f t="shared" si="0"/>
        <v>0</v>
      </c>
      <c r="E13" s="145"/>
      <c r="F13" s="143"/>
      <c r="G13" s="144">
        <f t="shared" si="1"/>
        <v>0</v>
      </c>
      <c r="H13" s="146">
        <f t="shared" si="2"/>
        <v>0</v>
      </c>
      <c r="I13" s="147">
        <f t="shared" si="3"/>
        <v>0</v>
      </c>
      <c r="J13" s="147">
        <f t="shared" si="3"/>
        <v>0</v>
      </c>
    </row>
    <row r="14" spans="1:10" ht="30" customHeight="1" x14ac:dyDescent="0.25">
      <c r="A14" s="80" t="s">
        <v>76</v>
      </c>
      <c r="B14" s="159"/>
      <c r="C14" s="160"/>
      <c r="D14" s="161"/>
      <c r="E14" s="160"/>
      <c r="F14" s="160"/>
      <c r="G14" s="161"/>
      <c r="H14" s="160"/>
      <c r="I14" s="160"/>
      <c r="J14" s="162"/>
    </row>
    <row r="15" spans="1:10" ht="30" customHeight="1" x14ac:dyDescent="0.25">
      <c r="A15" s="82"/>
      <c r="B15" s="143"/>
      <c r="C15" s="143"/>
      <c r="D15" s="144">
        <f t="shared" ref="D15:D22" si="4">SUM(B15:C15)</f>
        <v>0</v>
      </c>
      <c r="E15" s="145"/>
      <c r="F15" s="143"/>
      <c r="G15" s="144">
        <f t="shared" ref="G15:G22" si="5">SUM(E15:F15)</f>
        <v>0</v>
      </c>
      <c r="H15" s="146">
        <f t="shared" ref="H15:H22" si="6">SUM(B15,E15)</f>
        <v>0</v>
      </c>
      <c r="I15" s="147">
        <f t="shared" ref="I15:I22" si="7">SUM(C15,F15)</f>
        <v>0</v>
      </c>
      <c r="J15" s="147">
        <f t="shared" ref="J15:J22" si="8">SUM(D15,G15)</f>
        <v>0</v>
      </c>
    </row>
    <row r="16" spans="1:10" ht="30" customHeight="1" x14ac:dyDescent="0.25">
      <c r="A16" s="82"/>
      <c r="B16" s="143"/>
      <c r="C16" s="143"/>
      <c r="D16" s="144">
        <f t="shared" ref="D16" si="9">SUM(B16:C16)</f>
        <v>0</v>
      </c>
      <c r="E16" s="145"/>
      <c r="F16" s="143"/>
      <c r="G16" s="144">
        <f t="shared" ref="G16" si="10">SUM(E16:F16)</f>
        <v>0</v>
      </c>
      <c r="H16" s="146">
        <f t="shared" ref="H16" si="11">SUM(B16,E16)</f>
        <v>0</v>
      </c>
      <c r="I16" s="147">
        <f t="shared" ref="I16" si="12">SUM(C16,F16)</f>
        <v>0</v>
      </c>
      <c r="J16" s="147">
        <f t="shared" ref="J16" si="13">SUM(D16,G16)</f>
        <v>0</v>
      </c>
    </row>
    <row r="17" spans="1:10" ht="30" customHeight="1" x14ac:dyDescent="0.25">
      <c r="A17" s="82"/>
      <c r="B17" s="143"/>
      <c r="C17" s="143"/>
      <c r="D17" s="144">
        <f t="shared" si="4"/>
        <v>0</v>
      </c>
      <c r="E17" s="145"/>
      <c r="F17" s="143"/>
      <c r="G17" s="144">
        <f t="shared" si="5"/>
        <v>0</v>
      </c>
      <c r="H17" s="146">
        <f t="shared" si="6"/>
        <v>0</v>
      </c>
      <c r="I17" s="147">
        <f t="shared" si="7"/>
        <v>0</v>
      </c>
      <c r="J17" s="147">
        <f t="shared" si="8"/>
        <v>0</v>
      </c>
    </row>
    <row r="18" spans="1:10" ht="30" customHeight="1" x14ac:dyDescent="0.25">
      <c r="A18" s="82"/>
      <c r="B18" s="143"/>
      <c r="C18" s="143"/>
      <c r="D18" s="144">
        <f t="shared" si="4"/>
        <v>0</v>
      </c>
      <c r="E18" s="145"/>
      <c r="F18" s="143"/>
      <c r="G18" s="144">
        <f t="shared" si="5"/>
        <v>0</v>
      </c>
      <c r="H18" s="146">
        <f t="shared" si="6"/>
        <v>0</v>
      </c>
      <c r="I18" s="147">
        <f t="shared" si="7"/>
        <v>0</v>
      </c>
      <c r="J18" s="147">
        <f t="shared" si="8"/>
        <v>0</v>
      </c>
    </row>
    <row r="19" spans="1:10" ht="30" customHeight="1" x14ac:dyDescent="0.25">
      <c r="A19" s="82"/>
      <c r="B19" s="143"/>
      <c r="C19" s="143"/>
      <c r="D19" s="144">
        <f t="shared" si="4"/>
        <v>0</v>
      </c>
      <c r="E19" s="145"/>
      <c r="F19" s="143"/>
      <c r="G19" s="144">
        <f t="shared" si="5"/>
        <v>0</v>
      </c>
      <c r="H19" s="146">
        <f t="shared" si="6"/>
        <v>0</v>
      </c>
      <c r="I19" s="147">
        <f t="shared" si="7"/>
        <v>0</v>
      </c>
      <c r="J19" s="147">
        <f t="shared" si="8"/>
        <v>0</v>
      </c>
    </row>
    <row r="20" spans="1:10" ht="30" customHeight="1" x14ac:dyDescent="0.25">
      <c r="A20" s="82"/>
      <c r="B20" s="143"/>
      <c r="C20" s="143"/>
      <c r="D20" s="144">
        <f t="shared" si="4"/>
        <v>0</v>
      </c>
      <c r="E20" s="145"/>
      <c r="F20" s="143"/>
      <c r="G20" s="144">
        <f t="shared" si="5"/>
        <v>0</v>
      </c>
      <c r="H20" s="146">
        <f t="shared" si="6"/>
        <v>0</v>
      </c>
      <c r="I20" s="147">
        <f t="shared" si="7"/>
        <v>0</v>
      </c>
      <c r="J20" s="147">
        <f t="shared" si="8"/>
        <v>0</v>
      </c>
    </row>
    <row r="21" spans="1:10" ht="30" customHeight="1" x14ac:dyDescent="0.25">
      <c r="A21" s="82"/>
      <c r="B21" s="143"/>
      <c r="C21" s="143"/>
      <c r="D21" s="144">
        <f t="shared" si="4"/>
        <v>0</v>
      </c>
      <c r="E21" s="145"/>
      <c r="F21" s="143"/>
      <c r="G21" s="144">
        <f t="shared" si="5"/>
        <v>0</v>
      </c>
      <c r="H21" s="146">
        <f t="shared" si="6"/>
        <v>0</v>
      </c>
      <c r="I21" s="147">
        <f t="shared" si="7"/>
        <v>0</v>
      </c>
      <c r="J21" s="147">
        <f t="shared" si="8"/>
        <v>0</v>
      </c>
    </row>
    <row r="22" spans="1:10" ht="30" customHeight="1" x14ac:dyDescent="0.25">
      <c r="A22" s="82"/>
      <c r="B22" s="143"/>
      <c r="C22" s="143"/>
      <c r="D22" s="144">
        <f t="shared" si="4"/>
        <v>0</v>
      </c>
      <c r="E22" s="145"/>
      <c r="F22" s="143"/>
      <c r="G22" s="144">
        <f t="shared" si="5"/>
        <v>0</v>
      </c>
      <c r="H22" s="146">
        <f t="shared" si="6"/>
        <v>0</v>
      </c>
      <c r="I22" s="147">
        <f t="shared" si="7"/>
        <v>0</v>
      </c>
      <c r="J22" s="147">
        <f t="shared" si="8"/>
        <v>0</v>
      </c>
    </row>
    <row r="23" spans="1:10" ht="30" customHeight="1" x14ac:dyDescent="0.25">
      <c r="A23" s="82"/>
      <c r="B23" s="143"/>
      <c r="C23" s="143"/>
      <c r="D23" s="144">
        <f t="shared" si="0"/>
        <v>0</v>
      </c>
      <c r="E23" s="145"/>
      <c r="F23" s="143"/>
      <c r="G23" s="144">
        <f t="shared" si="1"/>
        <v>0</v>
      </c>
      <c r="H23" s="146">
        <f t="shared" si="2"/>
        <v>0</v>
      </c>
      <c r="I23" s="147">
        <f t="shared" si="3"/>
        <v>0</v>
      </c>
      <c r="J23" s="147">
        <f t="shared" si="3"/>
        <v>0</v>
      </c>
    </row>
    <row r="24" spans="1:10" ht="30" customHeight="1" thickBot="1" x14ac:dyDescent="0.3">
      <c r="A24" s="83"/>
      <c r="B24" s="148"/>
      <c r="C24" s="148"/>
      <c r="D24" s="149">
        <f t="shared" si="0"/>
        <v>0</v>
      </c>
      <c r="E24" s="150"/>
      <c r="F24" s="148"/>
      <c r="G24" s="149">
        <f t="shared" si="1"/>
        <v>0</v>
      </c>
      <c r="H24" s="151">
        <f t="shared" si="2"/>
        <v>0</v>
      </c>
      <c r="I24" s="152">
        <f t="shared" si="3"/>
        <v>0</v>
      </c>
      <c r="J24" s="152">
        <f t="shared" si="3"/>
        <v>0</v>
      </c>
    </row>
    <row r="25" spans="1:10" ht="30" customHeight="1" thickTop="1" x14ac:dyDescent="0.25">
      <c r="A25" s="84" t="s">
        <v>6</v>
      </c>
      <c r="B25" s="153">
        <f t="shared" ref="B25:J25" si="14">SUM(B12:B24)</f>
        <v>0</v>
      </c>
      <c r="C25" s="153">
        <f t="shared" si="14"/>
        <v>0</v>
      </c>
      <c r="D25" s="154">
        <f t="shared" si="14"/>
        <v>0</v>
      </c>
      <c r="E25" s="155">
        <f t="shared" si="14"/>
        <v>0</v>
      </c>
      <c r="F25" s="153">
        <f t="shared" si="14"/>
        <v>0</v>
      </c>
      <c r="G25" s="154">
        <f t="shared" si="14"/>
        <v>0</v>
      </c>
      <c r="H25" s="155">
        <f t="shared" si="14"/>
        <v>0</v>
      </c>
      <c r="I25" s="153">
        <f t="shared" si="14"/>
        <v>0</v>
      </c>
      <c r="J25" s="153">
        <f t="shared" si="14"/>
        <v>0</v>
      </c>
    </row>
    <row r="26" spans="1:10" ht="20.100000000000001" customHeight="1" x14ac:dyDescent="0.25"/>
    <row r="27" spans="1:10" ht="20.100000000000001" customHeight="1" x14ac:dyDescent="0.25"/>
    <row r="28" spans="1:10" ht="20.100000000000001" customHeight="1" x14ac:dyDescent="0.25"/>
    <row r="29" spans="1:10" ht="20.100000000000001" customHeight="1" x14ac:dyDescent="0.25"/>
    <row r="30" spans="1:10" ht="20.100000000000001" customHeight="1" x14ac:dyDescent="0.25"/>
    <row r="31" spans="1:10" ht="20.100000000000001" customHeight="1" x14ac:dyDescent="0.25"/>
    <row r="32" spans="1:10"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sheetData>
  <sheetProtection sheet="1" objects="1" scenarios="1"/>
  <conditionalFormatting sqref="A3">
    <cfRule type="cellIs" dxfId="275" priority="4" operator="equal">
      <formula>"LME-MCO Not Entered On Set-Up Worksheet"</formula>
    </cfRule>
  </conditionalFormatting>
  <conditionalFormatting sqref="A2">
    <cfRule type="cellIs" dxfId="274" priority="1" operator="equal">
      <formula>"SFY And/Or Report Period Not Entered On Set-Up Worksheet"</formula>
    </cfRule>
  </conditionalFormatting>
  <printOptions horizontalCentered="1"/>
  <pageMargins left="0.3" right="0.3" top="0.5" bottom="0.5" header="0.3" footer="0.3"/>
  <pageSetup scale="68" orientation="landscape" r:id="rId1"/>
  <headerFooter>
    <oddFooter>&amp;LNC DHHS DMH/DD/SAS-CPM-QMT&amp;CPage &amp;P of &amp;N&amp;R&amp;F</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
  <sheetViews>
    <sheetView showGridLines="0" workbookViewId="0">
      <pane ySplit="14" topLeftCell="A15" activePane="bottomLeft" state="frozen"/>
      <selection activeCell="D2" sqref="D2"/>
      <selection pane="bottomLeft" activeCell="A7" sqref="A7"/>
    </sheetView>
  </sheetViews>
  <sheetFormatPr defaultColWidth="9.109375" defaultRowHeight="13.2" x14ac:dyDescent="0.25"/>
  <cols>
    <col min="1" max="1" width="6.6640625" style="1" customWidth="1"/>
    <col min="2" max="2" width="60" style="1" customWidth="1"/>
    <col min="3" max="8" width="18.6640625" style="1" customWidth="1"/>
    <col min="9" max="16384" width="9.109375" style="1"/>
  </cols>
  <sheetData>
    <row r="1" spans="1:10" ht="20.100000000000001" customHeight="1" x14ac:dyDescent="0.25">
      <c r="A1" s="224" t="s">
        <v>269</v>
      </c>
      <c r="B1" s="224"/>
      <c r="C1" s="224"/>
      <c r="D1" s="224"/>
      <c r="E1" s="224"/>
      <c r="F1" s="224"/>
      <c r="G1" s="224"/>
      <c r="H1" s="224"/>
      <c r="I1" s="226"/>
      <c r="J1" s="226"/>
    </row>
    <row r="2" spans="1:10"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row>
    <row r="3" spans="1:10" ht="20.100000000000001" customHeight="1" x14ac:dyDescent="0.25">
      <c r="A3" s="38" t="str">
        <f>IF('Set-Up Worksheet'!B4="","LME-MCO Not Entered On Set-Up Worksheet",'Set-Up Worksheet'!B4)</f>
        <v>LME-MCO Not Entered On Set-Up Worksheet</v>
      </c>
      <c r="B3" s="30"/>
      <c r="C3" s="30"/>
      <c r="D3" s="30"/>
      <c r="E3" s="30"/>
      <c r="F3" s="30"/>
      <c r="G3" s="30"/>
      <c r="H3" s="30"/>
    </row>
    <row r="5" spans="1:10" ht="15.6" customHeight="1" x14ac:dyDescent="0.25">
      <c r="A5" s="449" t="s">
        <v>527</v>
      </c>
      <c r="B5" s="64"/>
    </row>
    <row r="7" spans="1:10" ht="20.100000000000001" customHeight="1" x14ac:dyDescent="0.25">
      <c r="A7" s="64" t="s">
        <v>555</v>
      </c>
      <c r="B7" s="64"/>
      <c r="C7" s="30"/>
      <c r="D7" s="30"/>
      <c r="E7" s="30"/>
      <c r="F7" s="30"/>
      <c r="G7" s="30"/>
      <c r="H7" s="30"/>
    </row>
    <row r="9" spans="1:10" ht="45" customHeight="1" x14ac:dyDescent="0.25">
      <c r="A9" s="471" t="s">
        <v>381</v>
      </c>
      <c r="B9" s="471"/>
      <c r="C9" s="471"/>
      <c r="D9" s="471"/>
      <c r="E9" s="471"/>
      <c r="F9" s="471"/>
      <c r="G9" s="471"/>
      <c r="H9" s="471"/>
    </row>
    <row r="10" spans="1:10" ht="30" customHeight="1" x14ac:dyDescent="0.25">
      <c r="A10" s="472" t="s">
        <v>421</v>
      </c>
      <c r="B10" s="472"/>
      <c r="C10" s="472"/>
      <c r="D10" s="472"/>
      <c r="E10" s="472"/>
      <c r="F10" s="472"/>
      <c r="G10" s="472"/>
      <c r="H10" s="472"/>
    </row>
    <row r="12" spans="1:10" ht="30" customHeight="1" x14ac:dyDescent="0.25">
      <c r="B12" s="68"/>
      <c r="C12" s="88" t="s">
        <v>84</v>
      </c>
      <c r="D12" s="93"/>
      <c r="E12" s="91" t="s">
        <v>85</v>
      </c>
      <c r="F12" s="93"/>
      <c r="G12" s="91" t="s">
        <v>86</v>
      </c>
      <c r="H12" s="88"/>
    </row>
    <row r="13" spans="1:10" ht="24.9" customHeight="1" x14ac:dyDescent="0.25">
      <c r="B13" s="11"/>
      <c r="C13" s="58" t="str">
        <f>"July 1, "&amp;'Set-Up Worksheet'!$B$6-1&amp;" through December 31, "&amp;'Set-Up Worksheet'!$B$6-1</f>
        <v>July 1, 2016 through December 31, 2016</v>
      </c>
      <c r="D13" s="60"/>
      <c r="E13" s="59" t="str">
        <f>"January 1, "&amp;'Set-Up Worksheet'!$B$6&amp;" through June 30, "&amp;'Set-Up Worksheet'!$B$6</f>
        <v>January 1, 2017 through June 30, 2017</v>
      </c>
      <c r="F13" s="60"/>
      <c r="G13" s="59" t="str">
        <f>"July 1, "&amp;'Set-Up Worksheet'!$B$6-1&amp;" through June 30, "&amp;'Set-Up Worksheet'!$B$6</f>
        <v>July 1, 2016 through June 30, 2017</v>
      </c>
      <c r="H13" s="7"/>
    </row>
    <row r="14" spans="1:10" ht="24.9" customHeight="1" x14ac:dyDescent="0.25">
      <c r="B14" s="8" t="s">
        <v>81</v>
      </c>
      <c r="C14" s="8" t="s">
        <v>404</v>
      </c>
      <c r="D14" s="9" t="s">
        <v>405</v>
      </c>
      <c r="E14" s="10" t="s">
        <v>404</v>
      </c>
      <c r="F14" s="9" t="s">
        <v>405</v>
      </c>
      <c r="G14" s="10" t="s">
        <v>404</v>
      </c>
      <c r="H14" s="8" t="s">
        <v>405</v>
      </c>
    </row>
    <row r="15" spans="1:10" ht="30" customHeight="1" x14ac:dyDescent="0.25">
      <c r="A15" s="358"/>
      <c r="B15" s="100" t="s">
        <v>406</v>
      </c>
      <c r="C15" s="85"/>
      <c r="D15" s="94"/>
      <c r="E15" s="86"/>
      <c r="F15" s="94"/>
      <c r="G15" s="96" t="str">
        <f>IF(OR(C15="P",E15="P"),"P","")</f>
        <v/>
      </c>
      <c r="H15" s="97" t="str">
        <f>IF(OR(D15="P",F15="P"),"P","")</f>
        <v/>
      </c>
    </row>
    <row r="16" spans="1:10" ht="30" customHeight="1" x14ac:dyDescent="0.25">
      <c r="A16" s="31"/>
      <c r="B16" s="100" t="s">
        <v>407</v>
      </c>
      <c r="C16" s="85"/>
      <c r="D16" s="104"/>
      <c r="E16" s="86"/>
      <c r="F16" s="104"/>
      <c r="G16" s="96" t="str">
        <f t="shared" ref="G16:G31" si="0">IF(OR(C16="P",E16="P"),"P","")</f>
        <v/>
      </c>
      <c r="H16" s="105"/>
      <c r="J16" s="61"/>
    </row>
    <row r="17" spans="1:29" ht="30" customHeight="1" x14ac:dyDescent="0.25">
      <c r="A17" s="31"/>
      <c r="B17" s="101" t="s">
        <v>408</v>
      </c>
      <c r="C17" s="85"/>
      <c r="D17" s="104"/>
      <c r="E17" s="86"/>
      <c r="F17" s="104"/>
      <c r="G17" s="96" t="str">
        <f t="shared" si="0"/>
        <v/>
      </c>
      <c r="H17" s="105"/>
    </row>
    <row r="18" spans="1:29" ht="30" customHeight="1" x14ac:dyDescent="0.25">
      <c r="A18" s="31"/>
      <c r="B18" s="101" t="s">
        <v>422</v>
      </c>
      <c r="C18" s="85"/>
      <c r="D18" s="94"/>
      <c r="E18" s="86"/>
      <c r="F18" s="94"/>
      <c r="G18" s="96" t="str">
        <f t="shared" si="0"/>
        <v/>
      </c>
      <c r="H18" s="97" t="str">
        <f>IF(OR(D18="P",F18="P"),"P","")</f>
        <v/>
      </c>
    </row>
    <row r="19" spans="1:29" ht="30" customHeight="1" x14ac:dyDescent="0.25">
      <c r="A19" s="31"/>
      <c r="B19" s="101" t="s">
        <v>409</v>
      </c>
      <c r="C19" s="85"/>
      <c r="D19" s="94"/>
      <c r="E19" s="86"/>
      <c r="F19" s="94"/>
      <c r="G19" s="96" t="str">
        <f t="shared" si="0"/>
        <v/>
      </c>
      <c r="H19" s="97" t="str">
        <f>IF(OR(D19="P",F19="P"),"P","")</f>
        <v/>
      </c>
    </row>
    <row r="20" spans="1:29" ht="30" customHeight="1" x14ac:dyDescent="0.25">
      <c r="A20" s="31"/>
      <c r="B20" s="102" t="s">
        <v>410</v>
      </c>
      <c r="C20" s="85"/>
      <c r="D20" s="104"/>
      <c r="E20" s="86"/>
      <c r="F20" s="104"/>
      <c r="G20" s="96" t="str">
        <f t="shared" si="0"/>
        <v/>
      </c>
      <c r="H20" s="105"/>
    </row>
    <row r="21" spans="1:29" ht="30" customHeight="1" x14ac:dyDescent="0.25">
      <c r="A21" s="31"/>
      <c r="B21" s="102" t="s">
        <v>423</v>
      </c>
      <c r="C21" s="85"/>
      <c r="D21" s="104"/>
      <c r="E21" s="86"/>
      <c r="F21" s="104"/>
      <c r="G21" s="96" t="str">
        <f t="shared" si="0"/>
        <v/>
      </c>
      <c r="H21" s="105"/>
      <c r="AC21" s="1" t="str">
        <f t="shared" ref="AC21" si="1">AC18&amp;AC19&amp;AC20</f>
        <v/>
      </c>
    </row>
    <row r="22" spans="1:29" ht="30" customHeight="1" x14ac:dyDescent="0.25">
      <c r="A22" s="31"/>
      <c r="B22" s="102" t="s">
        <v>411</v>
      </c>
      <c r="C22" s="85"/>
      <c r="D22" s="104"/>
      <c r="E22" s="86"/>
      <c r="F22" s="104"/>
      <c r="G22" s="96" t="str">
        <f t="shared" si="0"/>
        <v/>
      </c>
      <c r="H22" s="105"/>
    </row>
    <row r="23" spans="1:29" ht="30" customHeight="1" x14ac:dyDescent="0.25">
      <c r="A23" s="31"/>
      <c r="B23" s="102" t="s">
        <v>412</v>
      </c>
      <c r="C23" s="85"/>
      <c r="D23" s="94"/>
      <c r="E23" s="86"/>
      <c r="F23" s="94"/>
      <c r="G23" s="96" t="str">
        <f t="shared" si="0"/>
        <v/>
      </c>
      <c r="H23" s="97" t="str">
        <f t="shared" ref="H23:H31" si="2">IF(OR(D23="P",F23="P"),"P","")</f>
        <v/>
      </c>
    </row>
    <row r="24" spans="1:29" ht="30" customHeight="1" x14ac:dyDescent="0.25">
      <c r="A24" s="31"/>
      <c r="B24" s="102" t="s">
        <v>413</v>
      </c>
      <c r="C24" s="85"/>
      <c r="D24" s="94"/>
      <c r="E24" s="86"/>
      <c r="F24" s="94"/>
      <c r="G24" s="96" t="str">
        <f t="shared" si="0"/>
        <v/>
      </c>
      <c r="H24" s="97" t="str">
        <f t="shared" si="2"/>
        <v/>
      </c>
    </row>
    <row r="25" spans="1:29" ht="30" customHeight="1" x14ac:dyDescent="0.25">
      <c r="A25" s="31"/>
      <c r="B25" s="102" t="s">
        <v>414</v>
      </c>
      <c r="C25" s="85"/>
      <c r="D25" s="94"/>
      <c r="E25" s="86"/>
      <c r="F25" s="94"/>
      <c r="G25" s="96" t="str">
        <f t="shared" si="0"/>
        <v/>
      </c>
      <c r="H25" s="97" t="str">
        <f t="shared" si="2"/>
        <v/>
      </c>
    </row>
    <row r="26" spans="1:29" ht="30" customHeight="1" x14ac:dyDescent="0.25">
      <c r="A26" s="31"/>
      <c r="B26" s="348" t="s">
        <v>415</v>
      </c>
      <c r="C26" s="85"/>
      <c r="D26" s="104"/>
      <c r="E26" s="86"/>
      <c r="F26" s="104"/>
      <c r="G26" s="96" t="str">
        <f t="shared" si="0"/>
        <v/>
      </c>
      <c r="H26" s="105"/>
    </row>
    <row r="27" spans="1:29" ht="30" customHeight="1" x14ac:dyDescent="0.25">
      <c r="A27" s="31"/>
      <c r="B27" s="102" t="s">
        <v>416</v>
      </c>
      <c r="C27" s="85"/>
      <c r="D27" s="94"/>
      <c r="E27" s="86"/>
      <c r="F27" s="94"/>
      <c r="G27" s="96" t="str">
        <f t="shared" si="0"/>
        <v/>
      </c>
      <c r="H27" s="97" t="str">
        <f t="shared" si="2"/>
        <v/>
      </c>
    </row>
    <row r="28" spans="1:29" ht="30" customHeight="1" x14ac:dyDescent="0.25">
      <c r="A28" s="31"/>
      <c r="B28" s="349" t="s">
        <v>417</v>
      </c>
      <c r="C28" s="397"/>
      <c r="D28" s="357"/>
      <c r="E28" s="397"/>
      <c r="F28" s="94"/>
      <c r="G28" s="397"/>
      <c r="H28" s="97" t="str">
        <f t="shared" si="2"/>
        <v/>
      </c>
    </row>
    <row r="29" spans="1:29" ht="30" customHeight="1" x14ac:dyDescent="0.25">
      <c r="A29" s="31"/>
      <c r="B29" s="349" t="s">
        <v>418</v>
      </c>
      <c r="C29" s="85"/>
      <c r="D29" s="94"/>
      <c r="E29" s="86"/>
      <c r="F29" s="94"/>
      <c r="G29" s="96" t="str">
        <f t="shared" si="0"/>
        <v/>
      </c>
      <c r="H29" s="97" t="str">
        <f t="shared" si="2"/>
        <v/>
      </c>
    </row>
    <row r="30" spans="1:29" ht="30" customHeight="1" x14ac:dyDescent="0.25">
      <c r="A30" s="31"/>
      <c r="B30" s="350" t="s">
        <v>419</v>
      </c>
      <c r="C30" s="85"/>
      <c r="D30" s="94"/>
      <c r="E30" s="86"/>
      <c r="F30" s="94"/>
      <c r="G30" s="96" t="str">
        <f t="shared" si="0"/>
        <v/>
      </c>
      <c r="H30" s="97" t="str">
        <f t="shared" si="2"/>
        <v/>
      </c>
    </row>
    <row r="31" spans="1:29" ht="30" customHeight="1" thickBot="1" x14ac:dyDescent="0.3">
      <c r="A31" s="31"/>
      <c r="B31" s="351" t="s">
        <v>420</v>
      </c>
      <c r="C31" s="352"/>
      <c r="D31" s="353"/>
      <c r="E31" s="354"/>
      <c r="F31" s="353"/>
      <c r="G31" s="355" t="str">
        <f t="shared" si="0"/>
        <v/>
      </c>
      <c r="H31" s="356" t="str">
        <f t="shared" si="2"/>
        <v/>
      </c>
    </row>
    <row r="32" spans="1:29" ht="30" customHeight="1" thickTop="1" x14ac:dyDescent="0.25">
      <c r="B32" s="103" t="s">
        <v>83</v>
      </c>
      <c r="C32" s="87">
        <f>COUNTA(C15:C31)</f>
        <v>0</v>
      </c>
      <c r="D32" s="95">
        <f>COUNTA(D15:D31)</f>
        <v>0</v>
      </c>
      <c r="E32" s="92">
        <f>COUNTA(E15:E31)</f>
        <v>0</v>
      </c>
      <c r="F32" s="95">
        <f>COUNTA(F15:F31)</f>
        <v>0</v>
      </c>
      <c r="G32" s="98">
        <f>COUNTIF(G15:G31,"=P")</f>
        <v>0</v>
      </c>
      <c r="H32" s="99">
        <f>COUNTIF(H15:H31,"=P")</f>
        <v>0</v>
      </c>
    </row>
  </sheetData>
  <sheetProtection sheet="1" objects="1" scenarios="1"/>
  <mergeCells count="2">
    <mergeCell ref="A9:H9"/>
    <mergeCell ref="A10:H10"/>
  </mergeCells>
  <conditionalFormatting sqref="A3">
    <cfRule type="cellIs" dxfId="273" priority="2" operator="equal">
      <formula>"LME-MCO Not Entered On Set-Up Worksheet"</formula>
    </cfRule>
  </conditionalFormatting>
  <conditionalFormatting sqref="A2">
    <cfRule type="cellIs" dxfId="272" priority="1" operator="equal">
      <formula>"SFY And/Or Report Period Not Entered On Set-Up Worksheet"</formula>
    </cfRule>
  </conditionalFormatting>
  <dataValidations xWindow="822" yWindow="808" count="2">
    <dataValidation type="list" allowBlank="1" showInputMessage="1" showErrorMessage="1" promptTitle="To Enter Check Mark:" prompt="Select item from the drop-down list or type a capital &quot;P&quot;." sqref="D15 F15 F23:F25 E29:E31 D23:D25 F18:F19 F27:F31 D18:D19 D27:D31 E15:E27 C15:C27 C29:C31">
      <formula1>"P"</formula1>
    </dataValidation>
    <dataValidation allowBlank="1" showInputMessage="1" showErrorMessage="1" prompt="Double-click the cell and enter your risk factor after the :" sqref="B31"/>
  </dataValidations>
  <printOptions horizontalCentered="1"/>
  <pageMargins left="0.3" right="0.3" top="0.5" bottom="0.5" header="0.3" footer="0.3"/>
  <pageSetup scale="69" orientation="landscape" r:id="rId1"/>
  <headerFooter>
    <oddFooter>&amp;LNC DHHS DMH/DD/SAS-CPM-QMT&amp;CPage &amp;P of &amp;N&amp;R&amp;F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showGridLines="0" workbookViewId="0">
      <pane ySplit="11" topLeftCell="A12" activePane="bottomLeft" state="frozen"/>
      <selection activeCell="A6" sqref="A6"/>
      <selection pane="bottomLeft" activeCell="D41" sqref="D41"/>
    </sheetView>
  </sheetViews>
  <sheetFormatPr defaultColWidth="9.109375" defaultRowHeight="13.2" x14ac:dyDescent="0.25"/>
  <cols>
    <col min="1" max="1" width="23" style="1" customWidth="1"/>
    <col min="2" max="7" width="18.6640625" style="1" customWidth="1"/>
    <col min="8" max="16384" width="9.109375" style="1"/>
  </cols>
  <sheetData>
    <row r="1" spans="1:17" ht="20.100000000000001" customHeight="1" x14ac:dyDescent="0.25">
      <c r="A1" s="224" t="s">
        <v>339</v>
      </c>
      <c r="B1" s="224"/>
      <c r="C1" s="224"/>
      <c r="D1" s="224"/>
      <c r="E1" s="224"/>
      <c r="F1" s="224"/>
      <c r="G1" s="224"/>
    </row>
    <row r="2" spans="1:17" ht="24.9" customHeight="1" x14ac:dyDescent="0.3">
      <c r="A2" s="21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row>
    <row r="3" spans="1:17" ht="20.100000000000001" customHeight="1" x14ac:dyDescent="0.25">
      <c r="A3" s="38" t="str">
        <f>IF('Set-Up Worksheet'!B4="","LME-MCO Not Entered On Set-Up Worksheet",'Set-Up Worksheet'!B4)</f>
        <v>LME-MCO Not Entered On Set-Up Worksheet</v>
      </c>
      <c r="B3" s="30"/>
      <c r="C3" s="30"/>
      <c r="D3" s="30"/>
      <c r="E3" s="30"/>
      <c r="F3" s="30"/>
      <c r="G3" s="30"/>
    </row>
    <row r="5" spans="1:17" ht="30" customHeight="1" x14ac:dyDescent="0.25">
      <c r="A5" s="474" t="s">
        <v>527</v>
      </c>
      <c r="B5" s="474"/>
      <c r="C5" s="474"/>
      <c r="D5" s="474"/>
      <c r="E5" s="474"/>
      <c r="F5" s="474"/>
      <c r="G5" s="474"/>
    </row>
    <row r="7" spans="1:17" ht="30" customHeight="1" x14ac:dyDescent="0.25">
      <c r="A7" s="474" t="s">
        <v>554</v>
      </c>
      <c r="B7" s="474"/>
      <c r="C7" s="474"/>
      <c r="D7" s="474"/>
      <c r="E7" s="474"/>
      <c r="F7" s="474"/>
      <c r="G7" s="474"/>
    </row>
    <row r="9" spans="1:17" ht="20.100000000000001" customHeight="1" x14ac:dyDescent="0.25">
      <c r="A9" s="68"/>
      <c r="B9" s="5" t="s">
        <v>87</v>
      </c>
      <c r="C9" s="6"/>
      <c r="D9" s="5" t="s">
        <v>88</v>
      </c>
      <c r="E9" s="6"/>
      <c r="F9" s="7" t="s">
        <v>514</v>
      </c>
      <c r="G9" s="5"/>
    </row>
    <row r="10" spans="1:17" ht="20.100000000000001" customHeight="1" x14ac:dyDescent="0.25">
      <c r="A10" s="11"/>
      <c r="B10" s="58" t="str">
        <f>"July 1, "&amp;'Set-Up Worksheet'!$B$6-1&amp;" through December 31, "&amp;'Set-Up Worksheet'!$B$6-1</f>
        <v>July 1, 2016 through December 31, 2016</v>
      </c>
      <c r="C10" s="60"/>
      <c r="D10" s="58" t="str">
        <f>"January 1, "&amp;'Set-Up Worksheet'!$B$6&amp;" through June 30, "&amp;'Set-Up Worksheet'!$B$6</f>
        <v>January 1, 2017 through June 30, 2017</v>
      </c>
      <c r="E10" s="60"/>
      <c r="F10" s="58" t="str">
        <f>"July 1, "&amp;'Set-Up Worksheet'!$B$6-1&amp;" through June 30, "&amp;'Set-Up Worksheet'!$B$6</f>
        <v>July 1, 2016 through June 30, 2017</v>
      </c>
      <c r="G10" s="7"/>
    </row>
    <row r="11" spans="1:17" ht="40.200000000000003" thickBot="1" x14ac:dyDescent="0.3">
      <c r="A11" s="112" t="s">
        <v>112</v>
      </c>
      <c r="B11" s="113" t="s">
        <v>512</v>
      </c>
      <c r="C11" s="114" t="s">
        <v>513</v>
      </c>
      <c r="D11" s="113" t="s">
        <v>512</v>
      </c>
      <c r="E11" s="114" t="s">
        <v>513</v>
      </c>
      <c r="F11" s="113" t="s">
        <v>512</v>
      </c>
      <c r="G11" s="114" t="s">
        <v>513</v>
      </c>
      <c r="J11" s="141" t="s">
        <v>113</v>
      </c>
      <c r="K11" s="138"/>
      <c r="L11" s="138"/>
      <c r="M11" s="138"/>
      <c r="N11" s="138"/>
      <c r="O11" s="138"/>
      <c r="P11" s="138"/>
      <c r="Q11" s="138"/>
    </row>
    <row r="12" spans="1:17" ht="20.100000000000001" customHeight="1" x14ac:dyDescent="0.25">
      <c r="A12" s="130" t="s">
        <v>90</v>
      </c>
      <c r="B12" s="128"/>
      <c r="C12" s="128"/>
      <c r="D12" s="128"/>
      <c r="E12" s="128"/>
      <c r="F12" s="128"/>
      <c r="G12" s="129"/>
      <c r="J12" s="142"/>
      <c r="K12" s="30"/>
      <c r="L12" s="30"/>
      <c r="M12" s="30"/>
      <c r="N12" s="30"/>
      <c r="O12" s="30"/>
      <c r="P12" s="30"/>
      <c r="Q12" s="30"/>
    </row>
    <row r="13" spans="1:17" ht="30" customHeight="1" x14ac:dyDescent="0.25">
      <c r="A13" s="115" t="s">
        <v>523</v>
      </c>
      <c r="B13" s="106"/>
      <c r="C13" s="131"/>
      <c r="D13" s="107"/>
      <c r="E13" s="131"/>
      <c r="F13" s="107"/>
      <c r="G13" s="132"/>
      <c r="J13" s="473" t="s">
        <v>539</v>
      </c>
      <c r="K13" s="473"/>
      <c r="L13" s="473"/>
      <c r="M13" s="473"/>
      <c r="N13" s="473"/>
      <c r="O13" s="473"/>
      <c r="P13" s="473"/>
      <c r="Q13" s="473"/>
    </row>
    <row r="14" spans="1:17" ht="30" customHeight="1" x14ac:dyDescent="0.25">
      <c r="A14" s="115" t="s">
        <v>524</v>
      </c>
      <c r="B14" s="106"/>
      <c r="C14" s="131"/>
      <c r="D14" s="107"/>
      <c r="E14" s="131"/>
      <c r="F14" s="107"/>
      <c r="G14" s="132"/>
      <c r="I14" s="61"/>
      <c r="J14" s="140" t="s">
        <v>516</v>
      </c>
      <c r="K14" s="137"/>
      <c r="L14" s="137"/>
      <c r="M14" s="137"/>
      <c r="N14" s="137"/>
      <c r="O14" s="137"/>
      <c r="P14" s="137"/>
      <c r="Q14" s="137"/>
    </row>
    <row r="15" spans="1:17" ht="30" customHeight="1" x14ac:dyDescent="0.25">
      <c r="A15" s="115" t="s">
        <v>97</v>
      </c>
      <c r="B15" s="106"/>
      <c r="C15" s="131"/>
      <c r="D15" s="107"/>
      <c r="E15" s="131"/>
      <c r="F15" s="107"/>
      <c r="G15" s="132"/>
      <c r="J15" s="140" t="s">
        <v>517</v>
      </c>
      <c r="K15" s="137"/>
      <c r="L15" s="137"/>
      <c r="M15" s="137"/>
      <c r="N15" s="137"/>
      <c r="O15" s="137"/>
      <c r="P15" s="137"/>
      <c r="Q15" s="137"/>
    </row>
    <row r="16" spans="1:17" ht="30" customHeight="1" x14ac:dyDescent="0.25">
      <c r="A16" s="115" t="s">
        <v>91</v>
      </c>
      <c r="B16" s="106"/>
      <c r="C16" s="131"/>
      <c r="D16" s="107"/>
      <c r="E16" s="131"/>
      <c r="F16" s="107"/>
      <c r="G16" s="132"/>
    </row>
    <row r="17" spans="1:17" ht="30" customHeight="1" x14ac:dyDescent="0.25">
      <c r="A17" s="116" t="s">
        <v>92</v>
      </c>
      <c r="B17" s="106"/>
      <c r="C17" s="131"/>
      <c r="D17" s="107"/>
      <c r="E17" s="131"/>
      <c r="F17" s="107"/>
      <c r="G17" s="132"/>
      <c r="J17" s="475" t="s">
        <v>542</v>
      </c>
      <c r="K17" s="475"/>
      <c r="L17" s="475"/>
      <c r="M17" s="475"/>
      <c r="N17" s="475"/>
      <c r="O17" s="475"/>
      <c r="P17" s="475"/>
      <c r="Q17" s="475"/>
    </row>
    <row r="18" spans="1:17" ht="30" customHeight="1" x14ac:dyDescent="0.25">
      <c r="A18" s="117" t="s">
        <v>93</v>
      </c>
      <c r="B18" s="106"/>
      <c r="C18" s="131"/>
      <c r="D18" s="107"/>
      <c r="E18" s="131"/>
      <c r="F18" s="107"/>
      <c r="G18" s="132"/>
      <c r="J18" s="139" t="s">
        <v>533</v>
      </c>
      <c r="K18" s="139"/>
      <c r="L18" s="139"/>
      <c r="M18" s="430"/>
      <c r="N18" s="139" t="s">
        <v>536</v>
      </c>
      <c r="O18" s="139"/>
      <c r="P18" s="139"/>
      <c r="Q18" s="430"/>
    </row>
    <row r="19" spans="1:17" ht="30" customHeight="1" x14ac:dyDescent="0.25">
      <c r="A19" s="117" t="s">
        <v>94</v>
      </c>
      <c r="B19" s="106"/>
      <c r="C19" s="131"/>
      <c r="D19" s="107"/>
      <c r="E19" s="131"/>
      <c r="F19" s="107"/>
      <c r="G19" s="132"/>
      <c r="J19" s="139" t="s">
        <v>534</v>
      </c>
      <c r="K19" s="139"/>
      <c r="L19" s="139"/>
      <c r="N19" s="139" t="s">
        <v>537</v>
      </c>
      <c r="O19" s="139"/>
      <c r="P19" s="139"/>
    </row>
    <row r="20" spans="1:17" ht="30" customHeight="1" x14ac:dyDescent="0.25">
      <c r="A20" s="117" t="s">
        <v>95</v>
      </c>
      <c r="B20" s="106"/>
      <c r="C20" s="131"/>
      <c r="D20" s="107"/>
      <c r="E20" s="131"/>
      <c r="F20" s="107"/>
      <c r="G20" s="132"/>
      <c r="J20" s="139" t="s">
        <v>535</v>
      </c>
      <c r="K20" s="139"/>
      <c r="L20" s="139"/>
      <c r="N20" s="139" t="s">
        <v>538</v>
      </c>
      <c r="O20" s="139"/>
      <c r="P20" s="139"/>
    </row>
    <row r="21" spans="1:17" ht="30" customHeight="1" x14ac:dyDescent="0.25">
      <c r="A21" s="117" t="s">
        <v>96</v>
      </c>
      <c r="B21" s="106"/>
      <c r="C21" s="131"/>
      <c r="D21" s="107"/>
      <c r="E21" s="131"/>
      <c r="F21" s="107"/>
      <c r="G21" s="132"/>
    </row>
    <row r="22" spans="1:17" ht="30" customHeight="1" thickBot="1" x14ac:dyDescent="0.3">
      <c r="A22" s="450" t="s">
        <v>104</v>
      </c>
      <c r="B22" s="451"/>
      <c r="C22" s="452"/>
      <c r="D22" s="453"/>
      <c r="E22" s="452"/>
      <c r="F22" s="453"/>
      <c r="G22" s="454"/>
    </row>
    <row r="23" spans="1:17" ht="30" customHeight="1" thickTop="1" thickBot="1" x14ac:dyDescent="0.3">
      <c r="A23" s="118" t="s">
        <v>89</v>
      </c>
      <c r="B23" s="124">
        <f>SUM(B13:B22)</f>
        <v>0</v>
      </c>
      <c r="C23" s="125">
        <f t="shared" ref="C23:G23" si="0">SUM(C13:C22)</f>
        <v>0</v>
      </c>
      <c r="D23" s="126">
        <f t="shared" si="0"/>
        <v>0</v>
      </c>
      <c r="E23" s="125">
        <f t="shared" si="0"/>
        <v>0</v>
      </c>
      <c r="F23" s="126">
        <f t="shared" si="0"/>
        <v>0</v>
      </c>
      <c r="G23" s="127">
        <f t="shared" si="0"/>
        <v>0</v>
      </c>
    </row>
    <row r="24" spans="1:17" ht="20.100000000000001" customHeight="1" x14ac:dyDescent="0.25">
      <c r="A24" s="130" t="s">
        <v>98</v>
      </c>
      <c r="B24" s="128"/>
      <c r="C24" s="128"/>
      <c r="D24" s="128"/>
      <c r="E24" s="128"/>
      <c r="F24" s="128"/>
      <c r="G24" s="129"/>
      <c r="J24" s="448"/>
    </row>
    <row r="25" spans="1:17" ht="30" customHeight="1" x14ac:dyDescent="0.25">
      <c r="A25" s="119" t="s">
        <v>111</v>
      </c>
      <c r="B25" s="106"/>
      <c r="C25" s="131"/>
      <c r="D25" s="107"/>
      <c r="E25" s="131"/>
      <c r="F25" s="107"/>
      <c r="G25" s="132"/>
    </row>
    <row r="26" spans="1:17" ht="30" customHeight="1" x14ac:dyDescent="0.25">
      <c r="A26" s="119" t="s">
        <v>99</v>
      </c>
      <c r="B26" s="106"/>
      <c r="C26" s="131"/>
      <c r="D26" s="107"/>
      <c r="E26" s="131"/>
      <c r="F26" s="107"/>
      <c r="G26" s="132"/>
    </row>
    <row r="27" spans="1:17" ht="30" customHeight="1" x14ac:dyDescent="0.25">
      <c r="A27" s="119" t="s">
        <v>100</v>
      </c>
      <c r="B27" s="106"/>
      <c r="C27" s="131"/>
      <c r="D27" s="107"/>
      <c r="E27" s="131"/>
      <c r="F27" s="107"/>
      <c r="G27" s="132"/>
    </row>
    <row r="28" spans="1:17" ht="30" customHeight="1" x14ac:dyDescent="0.25">
      <c r="A28" s="120" t="s">
        <v>101</v>
      </c>
      <c r="B28" s="110"/>
      <c r="C28" s="135"/>
      <c r="D28" s="111"/>
      <c r="E28" s="135"/>
      <c r="F28" s="111"/>
      <c r="G28" s="136"/>
    </row>
    <row r="29" spans="1:17" ht="30" customHeight="1" x14ac:dyDescent="0.25">
      <c r="A29" s="120" t="s">
        <v>102</v>
      </c>
      <c r="B29" s="110"/>
      <c r="C29" s="135"/>
      <c r="D29" s="111"/>
      <c r="E29" s="135"/>
      <c r="F29" s="111"/>
      <c r="G29" s="136"/>
    </row>
    <row r="30" spans="1:17" ht="30" customHeight="1" x14ac:dyDescent="0.25">
      <c r="A30" s="120" t="s">
        <v>103</v>
      </c>
      <c r="B30" s="110"/>
      <c r="C30" s="135"/>
      <c r="D30" s="111"/>
      <c r="E30" s="135"/>
      <c r="F30" s="111"/>
      <c r="G30" s="136"/>
    </row>
    <row r="31" spans="1:17" ht="30" customHeight="1" x14ac:dyDescent="0.25">
      <c r="A31" s="120" t="s">
        <v>82</v>
      </c>
      <c r="B31" s="110"/>
      <c r="C31" s="135"/>
      <c r="D31" s="111"/>
      <c r="E31" s="135"/>
      <c r="F31" s="111"/>
      <c r="G31" s="136"/>
    </row>
    <row r="32" spans="1:17" ht="30" customHeight="1" thickBot="1" x14ac:dyDescent="0.3">
      <c r="A32" s="121" t="s">
        <v>104</v>
      </c>
      <c r="B32" s="108"/>
      <c r="C32" s="133"/>
      <c r="D32" s="109"/>
      <c r="E32" s="133"/>
      <c r="F32" s="109"/>
      <c r="G32" s="134"/>
    </row>
    <row r="33" spans="1:10" ht="30" customHeight="1" thickTop="1" thickBot="1" x14ac:dyDescent="0.3">
      <c r="A33" s="122" t="s">
        <v>89</v>
      </c>
      <c r="B33" s="124">
        <f>SUM(B25:B32)</f>
        <v>0</v>
      </c>
      <c r="C33" s="125">
        <f t="shared" ref="C33:G33" si="1">SUM(C25:C32)</f>
        <v>0</v>
      </c>
      <c r="D33" s="126">
        <f t="shared" si="1"/>
        <v>0</v>
      </c>
      <c r="E33" s="125">
        <f t="shared" si="1"/>
        <v>0</v>
      </c>
      <c r="F33" s="126">
        <f t="shared" si="1"/>
        <v>0</v>
      </c>
      <c r="G33" s="127">
        <f t="shared" si="1"/>
        <v>0</v>
      </c>
    </row>
    <row r="34" spans="1:10" ht="20.100000000000001" customHeight="1" x14ac:dyDescent="0.25">
      <c r="A34" s="130" t="s">
        <v>105</v>
      </c>
      <c r="B34" s="128"/>
      <c r="C34" s="128"/>
      <c r="D34" s="128"/>
      <c r="E34" s="128"/>
      <c r="F34" s="128"/>
      <c r="G34" s="129"/>
      <c r="J34" s="448"/>
    </row>
    <row r="35" spans="1:10" ht="30" customHeight="1" x14ac:dyDescent="0.25">
      <c r="A35" s="120" t="s">
        <v>106</v>
      </c>
      <c r="B35" s="110"/>
      <c r="C35" s="135"/>
      <c r="D35" s="111"/>
      <c r="E35" s="135"/>
      <c r="F35" s="111"/>
      <c r="G35" s="136"/>
    </row>
    <row r="36" spans="1:10" ht="30" customHeight="1" x14ac:dyDescent="0.25">
      <c r="A36" s="119" t="s">
        <v>107</v>
      </c>
      <c r="B36" s="106"/>
      <c r="C36" s="131"/>
      <c r="D36" s="107"/>
      <c r="E36" s="131"/>
      <c r="F36" s="107"/>
      <c r="G36" s="132"/>
    </row>
    <row r="37" spans="1:10" ht="30" customHeight="1" thickBot="1" x14ac:dyDescent="0.3">
      <c r="A37" s="455" t="s">
        <v>104</v>
      </c>
      <c r="B37" s="451"/>
      <c r="C37" s="452"/>
      <c r="D37" s="453"/>
      <c r="E37" s="452"/>
      <c r="F37" s="453"/>
      <c r="G37" s="454"/>
    </row>
    <row r="38" spans="1:10" ht="30" customHeight="1" thickTop="1" thickBot="1" x14ac:dyDescent="0.3">
      <c r="A38" s="122" t="s">
        <v>89</v>
      </c>
      <c r="B38" s="124">
        <f>SUM(B35:B37)</f>
        <v>0</v>
      </c>
      <c r="C38" s="125">
        <f t="shared" ref="C38:G38" si="2">SUM(C35:C37)</f>
        <v>0</v>
      </c>
      <c r="D38" s="126">
        <f t="shared" si="2"/>
        <v>0</v>
      </c>
      <c r="E38" s="125">
        <f t="shared" si="2"/>
        <v>0</v>
      </c>
      <c r="F38" s="126">
        <f t="shared" si="2"/>
        <v>0</v>
      </c>
      <c r="G38" s="127">
        <f t="shared" si="2"/>
        <v>0</v>
      </c>
    </row>
    <row r="39" spans="1:10" ht="20.100000000000001" customHeight="1" x14ac:dyDescent="0.25">
      <c r="A39" s="130" t="s">
        <v>108</v>
      </c>
      <c r="B39" s="128"/>
      <c r="C39" s="128"/>
      <c r="D39" s="128"/>
      <c r="E39" s="128"/>
      <c r="F39" s="128"/>
      <c r="G39" s="129"/>
    </row>
    <row r="40" spans="1:10" ht="30" customHeight="1" x14ac:dyDescent="0.25">
      <c r="A40" s="120" t="s">
        <v>109</v>
      </c>
      <c r="B40" s="110"/>
      <c r="C40" s="135"/>
      <c r="D40" s="111"/>
      <c r="E40" s="135"/>
      <c r="F40" s="111"/>
      <c r="G40" s="136"/>
    </row>
    <row r="41" spans="1:10" ht="30" customHeight="1" x14ac:dyDescent="0.25">
      <c r="A41" s="119" t="s">
        <v>110</v>
      </c>
      <c r="B41" s="106"/>
      <c r="C41" s="131"/>
      <c r="D41" s="107"/>
      <c r="E41" s="131"/>
      <c r="F41" s="107"/>
      <c r="G41" s="132"/>
    </row>
    <row r="42" spans="1:10" ht="30" customHeight="1" thickBot="1" x14ac:dyDescent="0.3">
      <c r="A42" s="455" t="s">
        <v>104</v>
      </c>
      <c r="B42" s="451"/>
      <c r="C42" s="452"/>
      <c r="D42" s="453"/>
      <c r="E42" s="452"/>
      <c r="F42" s="453"/>
      <c r="G42" s="454"/>
    </row>
    <row r="43" spans="1:10" ht="30" customHeight="1" thickTop="1" thickBot="1" x14ac:dyDescent="0.3">
      <c r="A43" s="123" t="s">
        <v>89</v>
      </c>
      <c r="B43" s="124">
        <f>SUM(B40:B42)</f>
        <v>0</v>
      </c>
      <c r="C43" s="125">
        <f t="shared" ref="C43" si="3">SUM(C40:C42)</f>
        <v>0</v>
      </c>
      <c r="D43" s="126">
        <f t="shared" ref="D43" si="4">SUM(D40:D42)</f>
        <v>0</v>
      </c>
      <c r="E43" s="125">
        <f t="shared" ref="E43" si="5">SUM(E40:E42)</f>
        <v>0</v>
      </c>
      <c r="F43" s="126">
        <f t="shared" ref="F43" si="6">SUM(F40:F42)</f>
        <v>0</v>
      </c>
      <c r="G43" s="127">
        <f t="shared" ref="G43" si="7">SUM(G40:G42)</f>
        <v>0</v>
      </c>
    </row>
  </sheetData>
  <sheetProtection sheet="1" objects="1" scenarios="1"/>
  <mergeCells count="4">
    <mergeCell ref="J13:Q13"/>
    <mergeCell ref="A7:G7"/>
    <mergeCell ref="A5:G5"/>
    <mergeCell ref="J17:Q17"/>
  </mergeCells>
  <conditionalFormatting sqref="A3">
    <cfRule type="cellIs" dxfId="271" priority="12" operator="equal">
      <formula>"LME-MCO Not Entered On Set-Up Worksheet"</formula>
    </cfRule>
  </conditionalFormatting>
  <conditionalFormatting sqref="A2">
    <cfRule type="cellIs" dxfId="270" priority="11" operator="equal">
      <formula>"SFY And/Or Report Period Not Entered On Set-Up Worksheet"</formula>
    </cfRule>
  </conditionalFormatting>
  <conditionalFormatting sqref="B23:G23 B33:G33 B38:G38 B43:G43">
    <cfRule type="expression" dxfId="269" priority="7">
      <formula>OR(B$23&lt;&gt;B$33,B$23&lt;&gt;B$38,B$23&lt;&gt;B$43)</formula>
    </cfRule>
  </conditionalFormatting>
  <printOptions horizontalCentered="1"/>
  <pageMargins left="0.3" right="0.3" top="0.5" bottom="0.5" header="0.3" footer="0.3"/>
  <pageSetup scale="64" fitToHeight="0" orientation="landscape" r:id="rId1"/>
  <headerFooter>
    <oddFooter>&amp;LNC DHHS DMH/DD/SAS-CPM-QMT&amp;CPage &amp;P of &amp;N&amp;R&amp;F</oddFooter>
  </headerFooter>
  <rowBreaks count="1" manualBreakCount="1">
    <brk id="33"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1" id="{CBFB4EFC-5DBD-4334-A0CD-F7E98EDC7A7E}">
            <xm:f>AND('Set-Up Worksheet'!$B$8="Year-End Report",OR(F13&gt;SUM(B13,D13),F13&lt;MAX(B13,D13)))</xm:f>
            <x14:dxf>
              <fill>
                <patternFill>
                  <bgColor theme="8" tint="0.59996337778862885"/>
                </patternFill>
              </fill>
            </x14:dxf>
          </x14:cfRule>
          <xm:sqref>F13:F22 F25:F32 F35:F37 F40:F42</xm:sqref>
        </x14:conditionalFormatting>
        <x14:conditionalFormatting xmlns:xm="http://schemas.microsoft.com/office/excel/2006/main">
          <x14:cfRule type="expression" priority="54" id="{3D60097F-EB11-4D23-9747-ED7FEE5A1BC7}">
            <xm:f>AND('Set-Up Worksheet'!$B$8="Year-End Report",OR(G13&gt;SUM(C13,E13),G13&lt;MAX(C13,E13)))</xm:f>
            <x14:dxf>
              <fill>
                <patternFill>
                  <bgColor theme="8" tint="0.59996337778862885"/>
                </patternFill>
              </fill>
            </x14:dxf>
          </x14:cfRule>
          <xm:sqref>G13:G22 G25:G32 G35:G37 G40:G42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33</vt:i4>
      </vt:variant>
    </vt:vector>
  </HeadingPairs>
  <TitlesOfParts>
    <vt:vector size="58" baseType="lpstr">
      <vt:lpstr>Instructions</vt:lpstr>
      <vt:lpstr>Set-Up Worksheet</vt:lpstr>
      <vt:lpstr>Attestation</vt:lpstr>
      <vt:lpstr>LME-MCO Staff</vt:lpstr>
      <vt:lpstr>Section I-A</vt:lpstr>
      <vt:lpstr>Section I-B</vt:lpstr>
      <vt:lpstr>Section I-C</vt:lpstr>
      <vt:lpstr>Section I-D</vt:lpstr>
      <vt:lpstr>Section I-E</vt:lpstr>
      <vt:lpstr>Section I-F</vt:lpstr>
      <vt:lpstr>Section I-G</vt:lpstr>
      <vt:lpstr>Section II</vt:lpstr>
      <vt:lpstr>Section III-A</vt:lpstr>
      <vt:lpstr>Section III-B</vt:lpstr>
      <vt:lpstr>Section III-C</vt:lpstr>
      <vt:lpstr>Section III-C-Analysis</vt:lpstr>
      <vt:lpstr>Section IV-A</vt:lpstr>
      <vt:lpstr>Section IV-B</vt:lpstr>
      <vt:lpstr>Sections V-A &amp; V-B</vt:lpstr>
      <vt:lpstr>Section VI-A</vt:lpstr>
      <vt:lpstr>Sections VII-A &amp; VII-B</vt:lpstr>
      <vt:lpstr>Section VIII-A </vt:lpstr>
      <vt:lpstr>Section VIII-B</vt:lpstr>
      <vt:lpstr>Section VIII-C</vt:lpstr>
      <vt:lpstr>Data Validation &amp; Lookup Lists</vt:lpstr>
      <vt:lpstr>Counties</vt:lpstr>
      <vt:lpstr>County_Lookup</vt:lpstr>
      <vt:lpstr>Holidays</vt:lpstr>
      <vt:lpstr>LME_MCO</vt:lpstr>
      <vt:lpstr>NREPP</vt:lpstr>
      <vt:lpstr>NREPP_Database</vt:lpstr>
      <vt:lpstr>Attestation!Print_Area</vt:lpstr>
      <vt:lpstr>'LME-MCO Staff'!Print_Area</vt:lpstr>
      <vt:lpstr>'Section I-A'!Print_Area</vt:lpstr>
      <vt:lpstr>'Section I-B'!Print_Area</vt:lpstr>
      <vt:lpstr>'Section I-C'!Print_Area</vt:lpstr>
      <vt:lpstr>'Section I-D'!Print_Area</vt:lpstr>
      <vt:lpstr>'Section I-E'!Print_Area</vt:lpstr>
      <vt:lpstr>'Section I-F'!Print_Area</vt:lpstr>
      <vt:lpstr>'Section I-G'!Print_Area</vt:lpstr>
      <vt:lpstr>'Section II'!Print_Area</vt:lpstr>
      <vt:lpstr>'Section III-A'!Print_Area</vt:lpstr>
      <vt:lpstr>'Section III-C'!Print_Area</vt:lpstr>
      <vt:lpstr>'Section III-C-Analysis'!Print_Area</vt:lpstr>
      <vt:lpstr>'Section IV-A'!Print_Area</vt:lpstr>
      <vt:lpstr>'Section IV-B'!Print_Area</vt:lpstr>
      <vt:lpstr>'Section VIII-B'!Print_Area</vt:lpstr>
      <vt:lpstr>'Section VIII-C'!Print_Area</vt:lpstr>
      <vt:lpstr>'Set-Up Worksheet'!Print_Area</vt:lpstr>
      <vt:lpstr>'LME-MCO Staff'!Print_Titles</vt:lpstr>
      <vt:lpstr>'Section I-E'!Print_Titles</vt:lpstr>
      <vt:lpstr>'Section I-G'!Print_Titles</vt:lpstr>
      <vt:lpstr>'Section II'!Print_Titles</vt:lpstr>
      <vt:lpstr>'Section III-A'!Print_Titles</vt:lpstr>
      <vt:lpstr>'Section III-C'!Print_Titles</vt:lpstr>
      <vt:lpstr>'Section IV-A'!Print_Titles</vt:lpstr>
      <vt:lpstr>'Section IV-B'!Print_Titles</vt:lpstr>
      <vt:lpstr>'Section VIII-C'!Print_Titles</vt:lpstr>
    </vt:vector>
  </TitlesOfParts>
  <Company>DMH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DeDe Severino</cp:lastModifiedBy>
  <cp:lastPrinted>2016-10-13T22:21:16Z</cp:lastPrinted>
  <dcterms:created xsi:type="dcterms:W3CDTF">2013-05-31T19:02:50Z</dcterms:created>
  <dcterms:modified xsi:type="dcterms:W3CDTF">2016-10-19T21:02:36Z</dcterms:modified>
</cp:coreProperties>
</file>