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5.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6.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7.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8.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9.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10.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11.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12.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drawings/drawing13.xml" ContentType="application/vnd.openxmlformats-officedocument.drawing+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drawings/drawing14.xml" ContentType="application/vnd.openxmlformats-officedocument.drawing+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drawings/drawing15.xml" ContentType="application/vnd.openxmlformats-officedocument.drawing+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drawings/drawing16.xml" ContentType="application/vnd.openxmlformats-officedocument.drawing+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drawings/drawing17.xml" ContentType="application/vnd.openxmlformats-officedocument.drawing+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drawings/drawing18.xml" ContentType="application/vnd.openxmlformats-officedocument.drawing+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drawings/drawing19.xml" ContentType="application/vnd.openxmlformats-officedocument.drawing+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drawings/drawing20.xml" ContentType="application/vnd.openxmlformats-officedocument.drawing+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drawings/drawing21.xml" ContentType="application/vnd.openxmlformats-officedocument.drawing+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drawings/drawing22.xml" ContentType="application/vnd.openxmlformats-officedocument.drawing+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drawings/drawing23.xml" ContentType="application/vnd.openxmlformats-officedocument.drawing+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drawings/drawing24.xml" ContentType="application/vnd.openxmlformats-officedocument.drawing+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drawings/drawing25.xml" ContentType="application/vnd.openxmlformats-officedocument.drawing+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drawings/drawing26.xml" ContentType="application/vnd.openxmlformats-officedocument.drawing+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updateLinks="never" codeName="ThisWorkbook" defaultThemeVersion="166925"/>
  <mc:AlternateContent xmlns:mc="http://schemas.openxmlformats.org/markup-compatibility/2006">
    <mc:Choice Requires="x15">
      <x15ac:absPath xmlns:x15ac="http://schemas.microsoft.com/office/spreadsheetml/2010/11/ac" url="S:\NSB\SNP\CACFP\Financial Management\Budgets\2022-2023\Budgets 2022-2023\FY 2022 - 2023  Budgets with Smiley Faces\xlsx files with revised instructions\"/>
    </mc:Choice>
  </mc:AlternateContent>
  <xr:revisionPtr revIDLastSave="0" documentId="13_ncr:1_{D79CA247-DF8A-4B04-ADE7-642085BDECEF}" xr6:coauthVersionLast="47" xr6:coauthVersionMax="47" xr10:uidLastSave="{00000000-0000-0000-0000-000000000000}"/>
  <bookViews>
    <workbookView xWindow="-108" yWindow="-108" windowWidth="23256" windowHeight="12720" tabRatio="781" firstSheet="1" activeTab="2" xr2:uid="{C5497C6A-022E-48D1-8C05-92695858F7F1}"/>
  </bookViews>
  <sheets>
    <sheet name="Approval" sheetId="57" r:id="rId1"/>
    <sheet name="Budget Instructions" sheetId="43" r:id="rId2"/>
    <sheet name="Budget Summary" sheetId="53" r:id="rId3"/>
    <sheet name="Navigation Page" sheetId="56" state="hidden" r:id="rId4"/>
    <sheet name="A - Projected Reimb (Required)" sheetId="35" r:id="rId5"/>
    <sheet name="B - Admin Funding" sheetId="50" r:id="rId6"/>
    <sheet name="C - Other Inc (Required)" sheetId="44" r:id="rId7"/>
    <sheet name="C1 Excess Balance Spending Plan" sheetId="55" r:id="rId8"/>
    <sheet name="D - Food (Required)" sheetId="16" r:id="rId9"/>
    <sheet name="E - Non-Food Suppl. (Required)" sheetId="21" r:id="rId10"/>
    <sheet name="F- Op Labor (Required)" sheetId="40" r:id="rId11"/>
    <sheet name="G - Rent and Utilities" sheetId="18" r:id="rId12"/>
    <sheet name="G1 Cost Allocation" sheetId="10" r:id="rId13"/>
    <sheet name="H - Operating Fringe" sheetId="41" r:id="rId14"/>
    <sheet name="I - Operating Contracted" sheetId="17" r:id="rId15"/>
    <sheet name="J - Operating Travel" sheetId="15" r:id="rId16"/>
    <sheet name="K- Operating Equip" sheetId="14" r:id="rId17"/>
    <sheet name="L - Operating Equip Depr" sheetId="13" r:id="rId18"/>
    <sheet name="M - Other Operating Exp" sheetId="12" r:id="rId19"/>
    <sheet name="N - Admin Labor" sheetId="38" r:id="rId20"/>
    <sheet name="O - Admin Fringe" sheetId="39" r:id="rId21"/>
    <sheet name="P - Admin Equipment" sheetId="29" r:id="rId22"/>
    <sheet name="Q - Admin Equip Depr" sheetId="28" r:id="rId23"/>
    <sheet name="R - Admin Supplies" sheetId="27" r:id="rId24"/>
    <sheet name="S - Admin Travel" sheetId="26" r:id="rId25"/>
    <sheet name="T - Admin Training" sheetId="25" r:id="rId26"/>
    <sheet name="U - Admin Contracted" sheetId="24" r:id="rId27"/>
    <sheet name="V - Communications" sheetId="23" r:id="rId28"/>
    <sheet name="W - Insurance" sheetId="48" r:id="rId29"/>
    <sheet name="X - Other Admin Exp" sheetId="22" r:id="rId30"/>
    <sheet name="Y- Indirect Costs" sheetId="49" r:id="rId31"/>
    <sheet name="SWPA Form" sheetId="58" r:id="rId32"/>
    <sheet name="Costs Requiring Add'l Approval" sheetId="9" r:id="rId33"/>
  </sheets>
  <externalReferences>
    <externalReference r:id="rId34"/>
  </externalReferences>
  <definedNames>
    <definedName name="_xlnm.Print_Area" localSheetId="5">'B - Admin Funding'!$A:$F</definedName>
    <definedName name="_xlnm.Print_Area" localSheetId="1">'Budget Instructions'!$B$2:$D$150</definedName>
    <definedName name="_xlnm.Print_Area" localSheetId="2">'Budget Summary'!$A$1:$J$54</definedName>
    <definedName name="_xlnm.Print_Area" localSheetId="6">'C - Other Inc (Required)'!$A:$M</definedName>
    <definedName name="_xlnm.Print_Area" localSheetId="7">'C1 Excess Balance Spending Plan'!$A$1:$H$40</definedName>
    <definedName name="_xlnm.Print_Area" localSheetId="10">'F- Op Labor (Required)'!$A:$L</definedName>
    <definedName name="_xlnm.Print_Area" localSheetId="19">'N - Admin Labor'!$A:$L</definedName>
    <definedName name="_xlnm.Print_Area" localSheetId="22">'Q - Admin Equip Depr'!$A:$K</definedName>
    <definedName name="_xlnm.Print_Area" localSheetId="23">'R - Admin Supplies'!$A:$F</definedName>
    <definedName name="_xlnm.Print_Area" localSheetId="30">'Y- Indirect Costs'!$A$1:$I$33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1" i="49" l="1"/>
  <c r="G19" i="38" l="1"/>
  <c r="G18" i="38"/>
  <c r="G19" i="40"/>
  <c r="G18" i="40"/>
  <c r="H13" i="24" l="1"/>
  <c r="H14" i="24"/>
  <c r="I11" i="13" l="1"/>
  <c r="I9" i="13"/>
  <c r="F14" i="17"/>
  <c r="G31" i="53" l="1"/>
  <c r="G20" i="38" l="1"/>
  <c r="E20" i="38"/>
  <c r="E8" i="21"/>
  <c r="E9" i="21"/>
  <c r="H20" i="38" l="1"/>
  <c r="A8" i="39"/>
  <c r="A8" i="41" l="1"/>
  <c r="A9" i="41"/>
  <c r="G44" i="38" l="1"/>
  <c r="G43" i="38"/>
  <c r="G42" i="38"/>
  <c r="G41" i="38"/>
  <c r="G40" i="38"/>
  <c r="G39" i="38"/>
  <c r="G38" i="38"/>
  <c r="G37" i="38"/>
  <c r="G36" i="38"/>
  <c r="G35" i="38"/>
  <c r="G34" i="38"/>
  <c r="G33" i="38"/>
  <c r="G32" i="38"/>
  <c r="G31" i="38"/>
  <c r="G30" i="38"/>
  <c r="G29" i="38"/>
  <c r="G28" i="38"/>
  <c r="G27" i="38"/>
  <c r="G26" i="38"/>
  <c r="G25" i="38"/>
  <c r="G24" i="38"/>
  <c r="G23" i="38"/>
  <c r="G22" i="38"/>
  <c r="G21" i="38"/>
  <c r="G44" i="40"/>
  <c r="G43" i="40"/>
  <c r="G42" i="40"/>
  <c r="G41" i="40"/>
  <c r="G40" i="40"/>
  <c r="G39" i="40"/>
  <c r="G38" i="40"/>
  <c r="G37" i="40"/>
  <c r="G36" i="40"/>
  <c r="G35" i="40"/>
  <c r="G34" i="40"/>
  <c r="G33" i="40"/>
  <c r="G32" i="40"/>
  <c r="G31" i="40"/>
  <c r="G30" i="40"/>
  <c r="G29" i="40"/>
  <c r="G28" i="40"/>
  <c r="G27" i="40"/>
  <c r="G26" i="40"/>
  <c r="G25" i="40"/>
  <c r="G24" i="40"/>
  <c r="G23" i="40"/>
  <c r="G22" i="40"/>
  <c r="G21" i="40"/>
  <c r="G20" i="40"/>
  <c r="H1" i="55" l="1"/>
  <c r="B1" i="55"/>
  <c r="H17" i="55"/>
  <c r="F16" i="55"/>
  <c r="F15" i="55"/>
  <c r="F14" i="55"/>
  <c r="F13" i="55"/>
  <c r="F12" i="55"/>
  <c r="F11" i="55"/>
  <c r="F10" i="55"/>
  <c r="F9" i="55"/>
  <c r="F8" i="55"/>
  <c r="F17" i="55" l="1"/>
  <c r="F11" i="12"/>
  <c r="F12" i="12"/>
  <c r="F13" i="12"/>
  <c r="F14" i="12"/>
  <c r="F12" i="14"/>
  <c r="F13" i="14"/>
  <c r="F14" i="14"/>
  <c r="E10" i="15"/>
  <c r="I10" i="15" s="1"/>
  <c r="F11" i="17"/>
  <c r="F12" i="17"/>
  <c r="F13" i="17"/>
  <c r="F11" i="22"/>
  <c r="F12" i="22"/>
  <c r="F13" i="22"/>
  <c r="F14" i="22"/>
  <c r="F10" i="25"/>
  <c r="F11" i="25"/>
  <c r="F12" i="25"/>
  <c r="F13" i="25"/>
  <c r="E11" i="27"/>
  <c r="E12" i="27"/>
  <c r="E13" i="27"/>
  <c r="E14" i="27"/>
  <c r="F12" i="29"/>
  <c r="F11" i="29"/>
  <c r="F10" i="29"/>
  <c r="F14" i="10"/>
  <c r="F13" i="10"/>
  <c r="F12" i="10"/>
  <c r="F11" i="10"/>
  <c r="E15" i="21"/>
  <c r="E14" i="21"/>
  <c r="E13" i="21"/>
  <c r="E12" i="21"/>
  <c r="E11" i="21"/>
  <c r="E10" i="21"/>
  <c r="A4" i="50"/>
  <c r="F16" i="48"/>
  <c r="F15" i="48"/>
  <c r="F14" i="48"/>
  <c r="F13" i="48"/>
  <c r="F12" i="48"/>
  <c r="F11" i="48"/>
  <c r="F10" i="48"/>
  <c r="F9" i="48"/>
  <c r="F8" i="10" l="1"/>
  <c r="F20" i="10"/>
  <c r="D32" i="10" s="1"/>
  <c r="F9" i="10"/>
  <c r="F10" i="10"/>
  <c r="F15" i="10"/>
  <c r="F21" i="10"/>
  <c r="F22" i="10"/>
  <c r="F23" i="10"/>
  <c r="F24" i="10"/>
  <c r="F25" i="10"/>
  <c r="F26" i="10"/>
  <c r="F27" i="10"/>
  <c r="B1" i="12" l="1"/>
  <c r="B9" i="43"/>
  <c r="B8" i="43"/>
  <c r="G1" i="12"/>
  <c r="K1" i="13"/>
  <c r="H1" i="14"/>
  <c r="L1" i="15"/>
  <c r="H1" i="17"/>
  <c r="H1" i="41"/>
  <c r="I1" i="49"/>
  <c r="G1" i="22"/>
  <c r="G1" i="48"/>
  <c r="J1" i="23"/>
  <c r="J1" i="24"/>
  <c r="G1" i="25"/>
  <c r="M1" i="26"/>
  <c r="F1" i="27"/>
  <c r="K1" i="28"/>
  <c r="H1" i="29"/>
  <c r="H1" i="39"/>
  <c r="L1" i="38"/>
  <c r="H21" i="10"/>
  <c r="F1" i="18"/>
  <c r="L1" i="40"/>
  <c r="F1" i="21"/>
  <c r="G1" i="16"/>
  <c r="M1" i="50"/>
  <c r="F1" i="50"/>
  <c r="M1" i="44"/>
  <c r="E1" i="35"/>
  <c r="B1" i="13"/>
  <c r="B1" i="14"/>
  <c r="B1" i="15"/>
  <c r="B1" i="17"/>
  <c r="B1" i="41"/>
  <c r="B1" i="22"/>
  <c r="B1" i="23"/>
  <c r="B1" i="24"/>
  <c r="B1" i="25"/>
  <c r="B1" i="27"/>
  <c r="B1" i="28"/>
  <c r="B1" i="29"/>
  <c r="B1" i="39"/>
  <c r="B1" i="38"/>
  <c r="B1" i="18"/>
  <c r="B1" i="40"/>
  <c r="B1" i="21"/>
  <c r="B1" i="16"/>
  <c r="C1" i="44"/>
  <c r="B1" i="49"/>
  <c r="B1" i="48"/>
  <c r="C1" i="26"/>
  <c r="H18" i="10"/>
  <c r="C6" i="50"/>
  <c r="B1" i="50"/>
  <c r="B1" i="35"/>
  <c r="D44" i="53" l="1"/>
  <c r="D40" i="53"/>
  <c r="D39" i="53"/>
  <c r="D38" i="53"/>
  <c r="G37" i="53"/>
  <c r="D37" i="53"/>
  <c r="D11" i="41" l="1"/>
  <c r="D12" i="41"/>
  <c r="D13" i="41"/>
  <c r="D14" i="41"/>
  <c r="D15" i="41"/>
  <c r="E14" i="41" l="1"/>
  <c r="F14" i="41"/>
  <c r="G14" i="41" s="1"/>
  <c r="E13" i="41"/>
  <c r="F13" i="41"/>
  <c r="G13" i="41" s="1"/>
  <c r="E12" i="41"/>
  <c r="F12" i="41"/>
  <c r="G12" i="41" s="1"/>
  <c r="E15" i="41"/>
  <c r="F15" i="41"/>
  <c r="G15" i="41" s="1"/>
  <c r="F11" i="41"/>
  <c r="G11" i="41" s="1"/>
  <c r="E11" i="41"/>
  <c r="E44" i="38"/>
  <c r="H44" i="38" s="1"/>
  <c r="E43" i="38"/>
  <c r="H43" i="38" s="1"/>
  <c r="E42" i="38"/>
  <c r="E41" i="38"/>
  <c r="E40" i="38"/>
  <c r="H40" i="38" s="1"/>
  <c r="E39" i="38"/>
  <c r="E38" i="38"/>
  <c r="E37" i="38"/>
  <c r="H37" i="38" s="1"/>
  <c r="E36" i="38"/>
  <c r="E35" i="38"/>
  <c r="E34" i="38"/>
  <c r="H34" i="38" s="1"/>
  <c r="E33" i="38"/>
  <c r="H33" i="38" s="1"/>
  <c r="E32" i="38"/>
  <c r="H32" i="38" s="1"/>
  <c r="E31" i="38"/>
  <c r="E30" i="38"/>
  <c r="H30" i="38" s="1"/>
  <c r="E29" i="38"/>
  <c r="E28" i="38"/>
  <c r="H28" i="38" s="1"/>
  <c r="E27" i="38"/>
  <c r="E26" i="38"/>
  <c r="H26" i="38" s="1"/>
  <c r="E25" i="38"/>
  <c r="H25" i="38" s="1"/>
  <c r="E24" i="38"/>
  <c r="H24" i="38" s="1"/>
  <c r="E23" i="38"/>
  <c r="E22" i="38"/>
  <c r="E21" i="38"/>
  <c r="H21" i="38" s="1"/>
  <c r="E44" i="40"/>
  <c r="E43" i="40"/>
  <c r="H43" i="40" s="1"/>
  <c r="E42" i="40"/>
  <c r="H42" i="40" s="1"/>
  <c r="E41" i="40"/>
  <c r="H41" i="40" s="1"/>
  <c r="E40" i="40"/>
  <c r="E39" i="40"/>
  <c r="E38" i="40"/>
  <c r="H38" i="40" s="1"/>
  <c r="E37" i="40"/>
  <c r="E36" i="40"/>
  <c r="E35" i="40"/>
  <c r="E34" i="40"/>
  <c r="E33" i="40"/>
  <c r="H33" i="40" s="1"/>
  <c r="E32" i="40"/>
  <c r="E31" i="40"/>
  <c r="E30" i="40"/>
  <c r="E29" i="40"/>
  <c r="E28" i="40"/>
  <c r="E27" i="40"/>
  <c r="E26" i="40"/>
  <c r="E25" i="40"/>
  <c r="H25" i="40" s="1"/>
  <c r="E24" i="40"/>
  <c r="E23" i="40"/>
  <c r="E22" i="40"/>
  <c r="E21" i="40"/>
  <c r="E20" i="40"/>
  <c r="H22" i="38" l="1"/>
  <c r="H38" i="38"/>
  <c r="H42" i="38"/>
  <c r="H23" i="38"/>
  <c r="H39" i="40"/>
  <c r="H27" i="38"/>
  <c r="H31" i="38"/>
  <c r="H35" i="38"/>
  <c r="H29" i="38"/>
  <c r="H36" i="38"/>
  <c r="H39" i="38"/>
  <c r="H40" i="40"/>
  <c r="H36" i="40"/>
  <c r="H37" i="40"/>
  <c r="H44" i="40"/>
  <c r="H41" i="38"/>
  <c r="H31" i="40"/>
  <c r="H34" i="40"/>
  <c r="H35" i="40"/>
  <c r="H24" i="40"/>
  <c r="H32" i="40"/>
  <c r="H30" i="40"/>
  <c r="H27" i="40"/>
  <c r="H26" i="40"/>
  <c r="H21" i="40"/>
  <c r="H28" i="40"/>
  <c r="H22" i="40"/>
  <c r="H29" i="40"/>
  <c r="H23" i="40"/>
  <c r="H20" i="40"/>
  <c r="F23" i="26" l="1"/>
  <c r="F22" i="26"/>
  <c r="F21" i="26"/>
  <c r="F20" i="26"/>
  <c r="F19" i="26"/>
  <c r="F18" i="26"/>
  <c r="F17" i="26"/>
  <c r="F16" i="26"/>
  <c r="F15" i="26"/>
  <c r="F14" i="26"/>
  <c r="F13" i="26"/>
  <c r="F12" i="26"/>
  <c r="F11" i="26"/>
  <c r="F9" i="26"/>
  <c r="F10" i="26"/>
  <c r="E19" i="40"/>
  <c r="E18" i="40"/>
  <c r="B13" i="40"/>
  <c r="I38" i="40" l="1"/>
  <c r="J38" i="40" s="1"/>
  <c r="K38" i="40" s="1"/>
  <c r="I41" i="40"/>
  <c r="J41" i="40" s="1"/>
  <c r="K41" i="40" s="1"/>
  <c r="I39" i="40"/>
  <c r="J39" i="40" s="1"/>
  <c r="K39" i="40" s="1"/>
  <c r="I43" i="40"/>
  <c r="J43" i="40" s="1"/>
  <c r="K43" i="40" s="1"/>
  <c r="I44" i="40"/>
  <c r="J44" i="40" s="1"/>
  <c r="K44" i="40" s="1"/>
  <c r="I31" i="40"/>
  <c r="J31" i="40" s="1"/>
  <c r="K31" i="40" s="1"/>
  <c r="I25" i="40"/>
  <c r="J25" i="40" s="1"/>
  <c r="K25" i="40" s="1"/>
  <c r="I42" i="40"/>
  <c r="J42" i="40" s="1"/>
  <c r="K42" i="40" s="1"/>
  <c r="I36" i="40"/>
  <c r="J36" i="40" s="1"/>
  <c r="K36" i="40" s="1"/>
  <c r="I40" i="40"/>
  <c r="J40" i="40" s="1"/>
  <c r="K40" i="40" s="1"/>
  <c r="I34" i="40"/>
  <c r="J34" i="40" s="1"/>
  <c r="K34" i="40" s="1"/>
  <c r="I33" i="40"/>
  <c r="J33" i="40" s="1"/>
  <c r="K33" i="40" s="1"/>
  <c r="I37" i="40"/>
  <c r="J37" i="40" s="1"/>
  <c r="K37" i="40" s="1"/>
  <c r="I20" i="40"/>
  <c r="J20" i="40" s="1"/>
  <c r="K20" i="40" s="1"/>
  <c r="I30" i="40"/>
  <c r="J30" i="40" s="1"/>
  <c r="K30" i="40" s="1"/>
  <c r="I24" i="40"/>
  <c r="J24" i="40" s="1"/>
  <c r="K24" i="40" s="1"/>
  <c r="I28" i="40"/>
  <c r="J28" i="40" s="1"/>
  <c r="K28" i="40" s="1"/>
  <c r="I32" i="40"/>
  <c r="J32" i="40" s="1"/>
  <c r="K32" i="40" s="1"/>
  <c r="I22" i="40"/>
  <c r="J22" i="40" s="1"/>
  <c r="K22" i="40" s="1"/>
  <c r="I21" i="40"/>
  <c r="J21" i="40" s="1"/>
  <c r="K21" i="40" s="1"/>
  <c r="I35" i="40"/>
  <c r="J35" i="40" s="1"/>
  <c r="K35" i="40" s="1"/>
  <c r="I29" i="40"/>
  <c r="J29" i="40" s="1"/>
  <c r="K29" i="40" s="1"/>
  <c r="I23" i="40"/>
  <c r="J23" i="40" s="1"/>
  <c r="K23" i="40" s="1"/>
  <c r="I26" i="40"/>
  <c r="J26" i="40" s="1"/>
  <c r="K26" i="40" s="1"/>
  <c r="I27" i="40"/>
  <c r="J27" i="40" s="1"/>
  <c r="K27" i="40" s="1"/>
  <c r="H18" i="40"/>
  <c r="I18" i="40" s="1"/>
  <c r="J18" i="40" s="1"/>
  <c r="K18" i="40" s="1"/>
  <c r="H19" i="40"/>
  <c r="I19" i="40" s="1"/>
  <c r="J19" i="40" l="1"/>
  <c r="K19" i="40" s="1"/>
  <c r="L45" i="40"/>
  <c r="G36" i="53" s="1"/>
  <c r="K45" i="40"/>
  <c r="E36" i="53" s="1"/>
  <c r="I36" i="53" l="1"/>
  <c r="D32" i="41"/>
  <c r="D31" i="41"/>
  <c r="D30" i="41"/>
  <c r="D28" i="41"/>
  <c r="D27" i="41"/>
  <c r="D26" i="41"/>
  <c r="D25" i="41"/>
  <c r="D24" i="41"/>
  <c r="D23" i="41"/>
  <c r="D22" i="41"/>
  <c r="D21" i="41"/>
  <c r="D20" i="41"/>
  <c r="D16" i="41"/>
  <c r="A10" i="41"/>
  <c r="A11" i="41"/>
  <c r="A12" i="41"/>
  <c r="A13" i="41"/>
  <c r="A14" i="41"/>
  <c r="A15" i="41"/>
  <c r="A16" i="41"/>
  <c r="A17" i="41"/>
  <c r="A18" i="41"/>
  <c r="A19" i="41"/>
  <c r="A20" i="41"/>
  <c r="A21" i="41"/>
  <c r="A22" i="41"/>
  <c r="A23" i="41"/>
  <c r="A24" i="41"/>
  <c r="A25" i="41"/>
  <c r="A26" i="41"/>
  <c r="A27" i="41"/>
  <c r="A28" i="41"/>
  <c r="A29" i="41"/>
  <c r="A30" i="41"/>
  <c r="A31" i="41"/>
  <c r="A32" i="41"/>
  <c r="D29" i="41"/>
  <c r="D19" i="41"/>
  <c r="D18" i="41"/>
  <c r="D17" i="41"/>
  <c r="D10" i="41"/>
  <c r="D9" i="41"/>
  <c r="D8" i="41"/>
  <c r="E21" i="41" l="1"/>
  <c r="F21" i="41"/>
  <c r="G21" i="41" s="1"/>
  <c r="E22" i="41"/>
  <c r="F22" i="41"/>
  <c r="G22" i="41" s="1"/>
  <c r="E31" i="41"/>
  <c r="F31" i="41"/>
  <c r="G31" i="41" s="1"/>
  <c r="E29" i="41"/>
  <c r="F29" i="41"/>
  <c r="G29" i="41" s="1"/>
  <c r="F23" i="41"/>
  <c r="G23" i="41" s="1"/>
  <c r="E23" i="41"/>
  <c r="E32" i="41"/>
  <c r="F32" i="41"/>
  <c r="G32" i="41" s="1"/>
  <c r="E24" i="41"/>
  <c r="F24" i="41"/>
  <c r="G24" i="41" s="1"/>
  <c r="E30" i="41"/>
  <c r="F30" i="41"/>
  <c r="G30" i="41" s="1"/>
  <c r="F25" i="41"/>
  <c r="G25" i="41" s="1"/>
  <c r="E25" i="41"/>
  <c r="F26" i="41"/>
  <c r="G26" i="41" s="1"/>
  <c r="E26" i="41"/>
  <c r="E28" i="41"/>
  <c r="F28" i="41"/>
  <c r="G28" i="41" s="1"/>
  <c r="F27" i="41"/>
  <c r="G27" i="41" s="1"/>
  <c r="E27" i="41"/>
  <c r="E18" i="41"/>
  <c r="F18" i="41"/>
  <c r="G18" i="41" s="1"/>
  <c r="F8" i="41"/>
  <c r="G8" i="41" s="1"/>
  <c r="E8" i="41"/>
  <c r="E19" i="41"/>
  <c r="F19" i="41"/>
  <c r="G19" i="41" s="1"/>
  <c r="E9" i="41"/>
  <c r="F9" i="41"/>
  <c r="G9" i="41" s="1"/>
  <c r="E16" i="41"/>
  <c r="F16" i="41"/>
  <c r="G16" i="41" s="1"/>
  <c r="E10" i="41"/>
  <c r="F10" i="41"/>
  <c r="G10" i="41" s="1"/>
  <c r="F20" i="41"/>
  <c r="G20" i="41" s="1"/>
  <c r="E20" i="41"/>
  <c r="E17" i="41"/>
  <c r="F17" i="41"/>
  <c r="G17" i="41" s="1"/>
  <c r="M24" i="26" l="1"/>
  <c r="G25" i="53" s="1"/>
  <c r="L23" i="26"/>
  <c r="J22" i="26"/>
  <c r="J21" i="26"/>
  <c r="L20" i="26"/>
  <c r="L19" i="26"/>
  <c r="L18" i="26"/>
  <c r="J17" i="26"/>
  <c r="L16" i="26"/>
  <c r="L15" i="26"/>
  <c r="J14" i="26"/>
  <c r="J13" i="26"/>
  <c r="L12" i="26"/>
  <c r="L11" i="26"/>
  <c r="L10" i="26"/>
  <c r="J9" i="26"/>
  <c r="L13" i="26" l="1"/>
  <c r="L17" i="26"/>
  <c r="L22" i="26"/>
  <c r="L14" i="26"/>
  <c r="J16" i="26"/>
  <c r="L21" i="26"/>
  <c r="J11" i="26"/>
  <c r="J19" i="26"/>
  <c r="J12" i="26"/>
  <c r="J20" i="26"/>
  <c r="J15" i="26"/>
  <c r="J23" i="26"/>
  <c r="J10" i="26"/>
  <c r="J18" i="26"/>
  <c r="L24" i="26" l="1"/>
  <c r="G17" i="22"/>
  <c r="G30" i="53" s="1"/>
  <c r="E25" i="53" l="1"/>
  <c r="I25" i="53" s="1"/>
  <c r="F14" i="50"/>
  <c r="D20" i="50" s="1"/>
  <c r="E31" i="53"/>
  <c r="I31" i="53" s="1"/>
  <c r="G17" i="48"/>
  <c r="G29" i="53" s="1"/>
  <c r="F8" i="48"/>
  <c r="F17" i="48" l="1"/>
  <c r="E29" i="53" s="1"/>
  <c r="I29" i="53" s="1"/>
  <c r="A9" i="39"/>
  <c r="A32" i="39"/>
  <c r="A31" i="39"/>
  <c r="A30" i="39"/>
  <c r="A29" i="39"/>
  <c r="A28" i="39"/>
  <c r="A27" i="39"/>
  <c r="A26" i="39"/>
  <c r="A25" i="39"/>
  <c r="A24" i="39"/>
  <c r="A23" i="39"/>
  <c r="A22" i="39"/>
  <c r="A21" i="39"/>
  <c r="A20" i="39"/>
  <c r="A19" i="39"/>
  <c r="A18" i="39"/>
  <c r="A17" i="39"/>
  <c r="A16" i="39"/>
  <c r="A15" i="39"/>
  <c r="A14" i="39"/>
  <c r="A13" i="39"/>
  <c r="A12" i="39"/>
  <c r="A11" i="39"/>
  <c r="A10" i="39"/>
  <c r="H33" i="41" l="1"/>
  <c r="G38" i="53" s="1"/>
  <c r="G7" i="41"/>
  <c r="H33" i="39"/>
  <c r="G21" i="53" s="1"/>
  <c r="G7" i="39"/>
  <c r="E19" i="38"/>
  <c r="E18" i="38"/>
  <c r="H18" i="38" s="1"/>
  <c r="B13" i="38"/>
  <c r="I20" i="38" s="1"/>
  <c r="J20" i="38" s="1"/>
  <c r="K20" i="38" s="1"/>
  <c r="I26" i="38" l="1"/>
  <c r="J26" i="38" s="1"/>
  <c r="K26" i="38" s="1"/>
  <c r="I24" i="38"/>
  <c r="J24" i="38" s="1"/>
  <c r="K24" i="38" s="1"/>
  <c r="I33" i="38"/>
  <c r="J33" i="38" s="1"/>
  <c r="K33" i="38" s="1"/>
  <c r="I42" i="38"/>
  <c r="J42" i="38" s="1"/>
  <c r="K42" i="38" s="1"/>
  <c r="I27" i="38"/>
  <c r="J27" i="38" s="1"/>
  <c r="K27" i="38" s="1"/>
  <c r="I32" i="38"/>
  <c r="J32" i="38" s="1"/>
  <c r="K32" i="38" s="1"/>
  <c r="I40" i="38"/>
  <c r="J40" i="38" s="1"/>
  <c r="K40" i="38" s="1"/>
  <c r="I37" i="38"/>
  <c r="J37" i="38" s="1"/>
  <c r="K37" i="38" s="1"/>
  <c r="I39" i="38"/>
  <c r="J39" i="38" s="1"/>
  <c r="K39" i="38" s="1"/>
  <c r="I30" i="38"/>
  <c r="J30" i="38" s="1"/>
  <c r="K30" i="38" s="1"/>
  <c r="I23" i="38"/>
  <c r="J23" i="38" s="1"/>
  <c r="K23" i="38" s="1"/>
  <c r="I38" i="38"/>
  <c r="J38" i="38" s="1"/>
  <c r="K38" i="38" s="1"/>
  <c r="I44" i="38"/>
  <c r="J44" i="38" s="1"/>
  <c r="K44" i="38" s="1"/>
  <c r="I21" i="38"/>
  <c r="J21" i="38" s="1"/>
  <c r="K21" i="38" s="1"/>
  <c r="I43" i="38"/>
  <c r="J43" i="38" s="1"/>
  <c r="K43" i="38" s="1"/>
  <c r="I28" i="38"/>
  <c r="J28" i="38" s="1"/>
  <c r="K28" i="38" s="1"/>
  <c r="I31" i="38"/>
  <c r="J31" i="38" s="1"/>
  <c r="K31" i="38" s="1"/>
  <c r="I22" i="38"/>
  <c r="J22" i="38" s="1"/>
  <c r="K22" i="38" s="1"/>
  <c r="I34" i="38"/>
  <c r="J34" i="38" s="1"/>
  <c r="K34" i="38" s="1"/>
  <c r="I25" i="38"/>
  <c r="J25" i="38" s="1"/>
  <c r="K25" i="38" s="1"/>
  <c r="I36" i="38"/>
  <c r="J36" i="38" s="1"/>
  <c r="K36" i="38" s="1"/>
  <c r="I41" i="38"/>
  <c r="J41" i="38" s="1"/>
  <c r="K41" i="38" s="1"/>
  <c r="I29" i="38"/>
  <c r="J29" i="38" s="1"/>
  <c r="K29" i="38" s="1"/>
  <c r="I35" i="38"/>
  <c r="J35" i="38" s="1"/>
  <c r="K35" i="38" s="1"/>
  <c r="D31" i="39"/>
  <c r="D15" i="39"/>
  <c r="D25" i="39"/>
  <c r="D29" i="39"/>
  <c r="F29" i="39" s="1"/>
  <c r="G29" i="39" s="1"/>
  <c r="D11" i="39"/>
  <c r="D14" i="39"/>
  <c r="D17" i="39"/>
  <c r="D8" i="39"/>
  <c r="F8" i="39" s="1"/>
  <c r="G8" i="39" s="1"/>
  <c r="D18" i="39"/>
  <c r="D32" i="39"/>
  <c r="F32" i="39" s="1"/>
  <c r="G32" i="39" s="1"/>
  <c r="D22" i="39"/>
  <c r="E22" i="39" s="1"/>
  <c r="D9" i="39"/>
  <c r="D12" i="39"/>
  <c r="D16" i="39"/>
  <c r="F16" i="39" s="1"/>
  <c r="G16" i="39" s="1"/>
  <c r="D19" i="39"/>
  <c r="F19" i="39" s="1"/>
  <c r="G19" i="39" s="1"/>
  <c r="I18" i="38"/>
  <c r="J18" i="38" s="1"/>
  <c r="K18" i="38" s="1"/>
  <c r="D23" i="39"/>
  <c r="D26" i="39"/>
  <c r="D10" i="39"/>
  <c r="D13" i="39"/>
  <c r="D20" i="39"/>
  <c r="E20" i="39" s="1"/>
  <c r="D30" i="39"/>
  <c r="F30" i="39" s="1"/>
  <c r="G30" i="39" s="1"/>
  <c r="H19" i="38"/>
  <c r="I19" i="38" s="1"/>
  <c r="J19" i="38" s="1"/>
  <c r="K19" i="38" s="1"/>
  <c r="D24" i="39"/>
  <c r="F24" i="39" s="1"/>
  <c r="G24" i="39" s="1"/>
  <c r="D27" i="39"/>
  <c r="F27" i="39" s="1"/>
  <c r="G27" i="39" s="1"/>
  <c r="D21" i="39"/>
  <c r="F21" i="39" s="1"/>
  <c r="G21" i="39" s="1"/>
  <c r="D28" i="39"/>
  <c r="E28" i="39" s="1"/>
  <c r="E27" i="39"/>
  <c r="E12" i="39" l="1"/>
  <c r="F12" i="39"/>
  <c r="F11" i="39"/>
  <c r="G11" i="39" s="1"/>
  <c r="E11" i="39"/>
  <c r="E13" i="39"/>
  <c r="F13" i="39"/>
  <c r="G13" i="39" s="1"/>
  <c r="E14" i="39"/>
  <c r="F14" i="39"/>
  <c r="G14" i="39" s="1"/>
  <c r="E24" i="39"/>
  <c r="E21" i="39"/>
  <c r="G12" i="39"/>
  <c r="E32" i="39"/>
  <c r="F20" i="39"/>
  <c r="G20" i="39" s="1"/>
  <c r="E29" i="39"/>
  <c r="E10" i="39"/>
  <c r="F10" i="39"/>
  <c r="G10" i="39" s="1"/>
  <c r="E8" i="39"/>
  <c r="F22" i="39"/>
  <c r="G22" i="39" s="1"/>
  <c r="E26" i="39"/>
  <c r="F26" i="39"/>
  <c r="G26" i="39" s="1"/>
  <c r="E17" i="39"/>
  <c r="F17" i="39"/>
  <c r="G17" i="39" s="1"/>
  <c r="F25" i="39"/>
  <c r="G25" i="39" s="1"/>
  <c r="E25" i="39"/>
  <c r="E16" i="39"/>
  <c r="E19" i="39"/>
  <c r="F23" i="39"/>
  <c r="G23" i="39" s="1"/>
  <c r="E23" i="39"/>
  <c r="E30" i="39"/>
  <c r="E15" i="39"/>
  <c r="F15" i="39"/>
  <c r="G15" i="39" s="1"/>
  <c r="F28" i="39"/>
  <c r="G28" i="39" s="1"/>
  <c r="F31" i="39"/>
  <c r="G31" i="39" s="1"/>
  <c r="E31" i="39"/>
  <c r="E9" i="39"/>
  <c r="F9" i="39"/>
  <c r="G9" i="39" s="1"/>
  <c r="F18" i="39"/>
  <c r="G18" i="39" s="1"/>
  <c r="E18" i="39"/>
  <c r="L45" i="38"/>
  <c r="G20" i="53" s="1"/>
  <c r="G33" i="41" l="1"/>
  <c r="E38" i="53" s="1"/>
  <c r="I38" i="53" s="1"/>
  <c r="G33" i="39"/>
  <c r="E21" i="53" s="1"/>
  <c r="K45" i="38"/>
  <c r="E20" i="53" l="1"/>
  <c r="I20" i="53" s="1"/>
  <c r="I21" i="53"/>
  <c r="M43" i="44"/>
  <c r="M31" i="44"/>
  <c r="M22" i="44"/>
  <c r="M13" i="44"/>
  <c r="F25" i="18"/>
  <c r="F16" i="21"/>
  <c r="G35" i="53" s="1"/>
  <c r="F42" i="10"/>
  <c r="F39" i="10"/>
  <c r="F31" i="10"/>
  <c r="D39" i="10"/>
  <c r="D38" i="10"/>
  <c r="D37" i="10"/>
  <c r="D36" i="10"/>
  <c r="D35" i="10"/>
  <c r="D34" i="10"/>
  <c r="D33" i="10"/>
  <c r="F19" i="10"/>
  <c r="B39" i="10"/>
  <c r="B38" i="10"/>
  <c r="F38" i="10" s="1"/>
  <c r="B37" i="10"/>
  <c r="F37" i="10" s="1"/>
  <c r="B36" i="10"/>
  <c r="F36" i="10" s="1"/>
  <c r="B35" i="10"/>
  <c r="F35" i="10" s="1"/>
  <c r="B34" i="10"/>
  <c r="F34" i="10" s="1"/>
  <c r="B33" i="10"/>
  <c r="F33" i="10" s="1"/>
  <c r="B32" i="10"/>
  <c r="F32" i="10" s="1"/>
  <c r="F7" i="10"/>
  <c r="J4" i="10"/>
  <c r="J2" i="10"/>
  <c r="G17" i="12"/>
  <c r="G43" i="53" s="1"/>
  <c r="F16" i="12"/>
  <c r="F15" i="12"/>
  <c r="F10" i="12"/>
  <c r="F9" i="12"/>
  <c r="F8" i="12"/>
  <c r="J15" i="13"/>
  <c r="G42" i="53" s="1"/>
  <c r="I14" i="13"/>
  <c r="I13" i="13"/>
  <c r="I12" i="13"/>
  <c r="I10" i="13"/>
  <c r="I8" i="13"/>
  <c r="G16" i="14"/>
  <c r="G41" i="53" s="1"/>
  <c r="F15" i="14"/>
  <c r="F11" i="14"/>
  <c r="F10" i="14"/>
  <c r="F9" i="14"/>
  <c r="F8" i="14"/>
  <c r="F7" i="14"/>
  <c r="F6" i="14"/>
  <c r="L35" i="15"/>
  <c r="G40" i="53" s="1"/>
  <c r="K34" i="15"/>
  <c r="E34" i="15"/>
  <c r="I34" i="15" s="1"/>
  <c r="K33" i="15"/>
  <c r="E33" i="15"/>
  <c r="I33" i="15" s="1"/>
  <c r="K32" i="15"/>
  <c r="E32" i="15"/>
  <c r="I32" i="15" s="1"/>
  <c r="K31" i="15"/>
  <c r="E31" i="15"/>
  <c r="I31" i="15" s="1"/>
  <c r="K30" i="15"/>
  <c r="E30" i="15"/>
  <c r="I30" i="15" s="1"/>
  <c r="K29" i="15"/>
  <c r="E29" i="15"/>
  <c r="I29" i="15" s="1"/>
  <c r="K28" i="15"/>
  <c r="E28" i="15"/>
  <c r="I28" i="15" s="1"/>
  <c r="K27" i="15"/>
  <c r="E27" i="15"/>
  <c r="I27" i="15" s="1"/>
  <c r="K26" i="15"/>
  <c r="E26" i="15"/>
  <c r="I26" i="15" s="1"/>
  <c r="K25" i="15"/>
  <c r="E25" i="15"/>
  <c r="I25" i="15" s="1"/>
  <c r="K24" i="15"/>
  <c r="E24" i="15"/>
  <c r="I24" i="15" s="1"/>
  <c r="K23" i="15"/>
  <c r="E23" i="15"/>
  <c r="I23" i="15" s="1"/>
  <c r="K22" i="15"/>
  <c r="E22" i="15"/>
  <c r="I22" i="15" s="1"/>
  <c r="K21" i="15"/>
  <c r="E21" i="15"/>
  <c r="I21" i="15" s="1"/>
  <c r="K20" i="15"/>
  <c r="E20" i="15"/>
  <c r="I20" i="15" s="1"/>
  <c r="K19" i="15"/>
  <c r="E19" i="15"/>
  <c r="I19" i="15" s="1"/>
  <c r="K18" i="15"/>
  <c r="E18" i="15"/>
  <c r="I18" i="15" s="1"/>
  <c r="K17" i="15"/>
  <c r="E17" i="15"/>
  <c r="I17" i="15" s="1"/>
  <c r="K16" i="15"/>
  <c r="E16" i="15"/>
  <c r="I16" i="15" s="1"/>
  <c r="K15" i="15"/>
  <c r="E15" i="15"/>
  <c r="I15" i="15" s="1"/>
  <c r="K14" i="15"/>
  <c r="E14" i="15"/>
  <c r="I14" i="15" s="1"/>
  <c r="K13" i="15"/>
  <c r="E13" i="15"/>
  <c r="I13" i="15" s="1"/>
  <c r="K12" i="15"/>
  <c r="I12" i="15"/>
  <c r="K11" i="15"/>
  <c r="E11" i="15"/>
  <c r="I11" i="15" s="1"/>
  <c r="K10" i="15"/>
  <c r="E9" i="15"/>
  <c r="I9" i="15" s="1"/>
  <c r="K9" i="15" s="1"/>
  <c r="G21" i="16"/>
  <c r="F20" i="16"/>
  <c r="F19" i="16"/>
  <c r="F18" i="16"/>
  <c r="F17" i="16"/>
  <c r="F16" i="16"/>
  <c r="F15" i="16"/>
  <c r="F14" i="16"/>
  <c r="F13" i="16"/>
  <c r="F9" i="16"/>
  <c r="F8" i="16"/>
  <c r="F7" i="16"/>
  <c r="F6" i="16"/>
  <c r="F5" i="16"/>
  <c r="G10" i="16" s="1"/>
  <c r="G18" i="17"/>
  <c r="G39" i="53" s="1"/>
  <c r="F17" i="17"/>
  <c r="F16" i="17"/>
  <c r="F15" i="17"/>
  <c r="F10" i="17"/>
  <c r="F9" i="17"/>
  <c r="F8" i="17"/>
  <c r="F7" i="17"/>
  <c r="F16" i="22"/>
  <c r="F15" i="22"/>
  <c r="F10" i="22"/>
  <c r="F9" i="22"/>
  <c r="F8" i="22"/>
  <c r="J22" i="23"/>
  <c r="G28" i="53" s="1"/>
  <c r="I21" i="23"/>
  <c r="I20" i="23"/>
  <c r="I19" i="23"/>
  <c r="I18" i="23"/>
  <c r="I17" i="23"/>
  <c r="I16" i="23"/>
  <c r="I15" i="23"/>
  <c r="I14" i="23"/>
  <c r="I13" i="23"/>
  <c r="I12" i="23"/>
  <c r="I11" i="23"/>
  <c r="I10" i="23"/>
  <c r="I9" i="23"/>
  <c r="I8" i="23"/>
  <c r="I7" i="23"/>
  <c r="I17" i="24"/>
  <c r="G27" i="53" s="1"/>
  <c r="H16" i="24"/>
  <c r="H15" i="24"/>
  <c r="H12" i="24"/>
  <c r="H11" i="24"/>
  <c r="H10" i="24"/>
  <c r="H9" i="24"/>
  <c r="H8" i="24"/>
  <c r="H7" i="24"/>
  <c r="G16" i="25"/>
  <c r="G26" i="53" s="1"/>
  <c r="F15" i="25"/>
  <c r="F14" i="25"/>
  <c r="F9" i="25"/>
  <c r="F8" i="25"/>
  <c r="F7" i="25"/>
  <c r="F26" i="27"/>
  <c r="G24" i="53" s="1"/>
  <c r="E25" i="27"/>
  <c r="E24" i="27"/>
  <c r="E23" i="27"/>
  <c r="E22" i="27"/>
  <c r="E21" i="27"/>
  <c r="E20" i="27"/>
  <c r="E19" i="27"/>
  <c r="E18" i="27"/>
  <c r="E17" i="27"/>
  <c r="E16" i="27"/>
  <c r="E15" i="27"/>
  <c r="E10" i="27"/>
  <c r="E9" i="27"/>
  <c r="E8" i="27"/>
  <c r="J17" i="28"/>
  <c r="G23" i="53" s="1"/>
  <c r="I16" i="28"/>
  <c r="I15" i="28"/>
  <c r="I14" i="28"/>
  <c r="I13" i="28"/>
  <c r="I12" i="28"/>
  <c r="I11" i="28"/>
  <c r="I10" i="28"/>
  <c r="I9" i="28"/>
  <c r="I8" i="28"/>
  <c r="I7" i="28"/>
  <c r="G17" i="29"/>
  <c r="G22" i="53" s="1"/>
  <c r="F16" i="29"/>
  <c r="F15" i="29"/>
  <c r="F14" i="29"/>
  <c r="F13" i="29"/>
  <c r="F9" i="29"/>
  <c r="F8" i="29"/>
  <c r="F7" i="29"/>
  <c r="C41" i="35"/>
  <c r="E41" i="35" s="1"/>
  <c r="E7" i="35"/>
  <c r="B8" i="35" s="1"/>
  <c r="O37" i="44" l="1"/>
  <c r="N37" i="44"/>
  <c r="G32" i="53"/>
  <c r="G14" i="53"/>
  <c r="D44" i="10"/>
  <c r="G15" i="53"/>
  <c r="F40" i="10"/>
  <c r="B44" i="10" s="1"/>
  <c r="F21" i="16"/>
  <c r="F10" i="16"/>
  <c r="I22" i="23"/>
  <c r="E28" i="53" s="1"/>
  <c r="I28" i="53" s="1"/>
  <c r="F16" i="25"/>
  <c r="H17" i="24"/>
  <c r="E27" i="53" s="1"/>
  <c r="I27" i="53" s="1"/>
  <c r="F18" i="17"/>
  <c r="E39" i="53" s="1"/>
  <c r="I39" i="53" s="1"/>
  <c r="M34" i="44"/>
  <c r="G16" i="53" s="1"/>
  <c r="B31" i="35"/>
  <c r="C31" i="35" s="1"/>
  <c r="E31" i="35" s="1"/>
  <c r="B15" i="35"/>
  <c r="C15" i="35" s="1"/>
  <c r="E15" i="35" s="1"/>
  <c r="B23" i="35"/>
  <c r="C23" i="35" s="1"/>
  <c r="E23" i="35" s="1"/>
  <c r="E16" i="21"/>
  <c r="E35" i="53" s="1"/>
  <c r="I35" i="53" s="1"/>
  <c r="E26" i="27"/>
  <c r="E24" i="53" s="1"/>
  <c r="I24" i="53" s="1"/>
  <c r="I17" i="28"/>
  <c r="E23" i="53" s="1"/>
  <c r="I23" i="53" s="1"/>
  <c r="F17" i="22"/>
  <c r="E30" i="53" s="1"/>
  <c r="I30" i="53" s="1"/>
  <c r="F17" i="12"/>
  <c r="E43" i="53" s="1"/>
  <c r="I43" i="53" s="1"/>
  <c r="D8" i="35"/>
  <c r="B25" i="35" s="1"/>
  <c r="C25" i="35" s="1"/>
  <c r="E25" i="35" s="1"/>
  <c r="G23" i="16"/>
  <c r="G34" i="53" s="1"/>
  <c r="C8" i="35"/>
  <c r="F17" i="29"/>
  <c r="E22" i="53" s="1"/>
  <c r="K35" i="15"/>
  <c r="E40" i="53" s="1"/>
  <c r="I40" i="53" s="1"/>
  <c r="F16" i="14"/>
  <c r="E41" i="53" s="1"/>
  <c r="I41" i="53" s="1"/>
  <c r="I15" i="13"/>
  <c r="E42" i="53" s="1"/>
  <c r="I42" i="53" s="1"/>
  <c r="E26" i="53" l="1"/>
  <c r="I26" i="53" s="1"/>
  <c r="F23" i="16"/>
  <c r="E34" i="53" s="1"/>
  <c r="I34" i="53" s="1"/>
  <c r="F44" i="10"/>
  <c r="F27" i="18" s="1"/>
  <c r="I22" i="53"/>
  <c r="G44" i="53"/>
  <c r="G45" i="53" s="1"/>
  <c r="B17" i="35"/>
  <c r="C17" i="35" s="1"/>
  <c r="E17" i="35" s="1"/>
  <c r="B33" i="35"/>
  <c r="C33" i="35" s="1"/>
  <c r="E33" i="35" s="1"/>
  <c r="B24" i="35"/>
  <c r="C24" i="35" s="1"/>
  <c r="E24" i="35" s="1"/>
  <c r="E26" i="35" s="1"/>
  <c r="B16" i="35"/>
  <c r="C16" i="35" s="1"/>
  <c r="E16" i="35" s="1"/>
  <c r="B32" i="35"/>
  <c r="C32" i="35" s="1"/>
  <c r="E32" i="35" s="1"/>
  <c r="I32" i="53" l="1"/>
  <c r="E32" i="53"/>
  <c r="F30" i="18"/>
  <c r="F32" i="18" s="1"/>
  <c r="E37" i="53" s="1"/>
  <c r="E34" i="35"/>
  <c r="E18" i="35"/>
  <c r="E44" i="53" l="1"/>
  <c r="E45" i="53" s="1"/>
  <c r="I37" i="53"/>
  <c r="I44" i="53" s="1"/>
  <c r="I45" i="53" s="1"/>
  <c r="E36" i="35"/>
  <c r="E39" i="35" s="1"/>
  <c r="B20" i="50" s="1"/>
  <c r="F20" i="50" s="1"/>
  <c r="G13" i="53" l="1"/>
  <c r="G12" i="53"/>
  <c r="G17" i="53" l="1"/>
  <c r="L46" i="53" s="1"/>
  <c r="R14" i="53"/>
  <c r="L13" i="53"/>
  <c r="K13" i="53"/>
  <c r="K46" i="53" l="1"/>
</calcChain>
</file>

<file path=xl/sharedStrings.xml><?xml version="1.0" encoding="utf-8"?>
<sst xmlns="http://schemas.openxmlformats.org/spreadsheetml/2006/main" count="1682" uniqueCount="964">
  <si>
    <t>North Carolina Department of Health and Human Services</t>
  </si>
  <si>
    <t>Child and Adult Care Food Program</t>
  </si>
  <si>
    <t>1.  Sponsor Name:</t>
  </si>
  <si>
    <t xml:space="preserve">INCOME  </t>
  </si>
  <si>
    <t>Income Source</t>
  </si>
  <si>
    <t>Projected Annual Amount</t>
  </si>
  <si>
    <t>6.  Total Projected Annual Income:</t>
  </si>
  <si>
    <t xml:space="preserve"> </t>
  </si>
  <si>
    <t>Operating Expenditures</t>
  </si>
  <si>
    <t>Signature of Owner or Board Chairman</t>
  </si>
  <si>
    <t>Date</t>
  </si>
  <si>
    <t>Printed Name</t>
  </si>
  <si>
    <t>Agreement #:</t>
  </si>
  <si>
    <t>Month / Year:</t>
  </si>
  <si>
    <t>A</t>
  </si>
  <si>
    <t>B</t>
  </si>
  <si>
    <t>C</t>
  </si>
  <si>
    <t>D</t>
  </si>
  <si>
    <t>Free</t>
  </si>
  <si>
    <t>Reduced</t>
  </si>
  <si>
    <t>Paid/Denied</t>
  </si>
  <si>
    <t>Total</t>
  </si>
  <si>
    <t>% = A/D</t>
  </si>
  <si>
    <t>% = B/D</t>
  </si>
  <si>
    <t>% = C/D</t>
  </si>
  <si>
    <t>Carry percentages out four decimal places (e.g., 12.4321%).</t>
  </si>
  <si>
    <t>BREAKFAST</t>
  </si>
  <si>
    <t>Category</t>
  </si>
  <si>
    <t>Percentage</t>
  </si>
  <si>
    <t xml:space="preserve">x Rate = </t>
  </si>
  <si>
    <t>Reimbursement</t>
  </si>
  <si>
    <t>LUNCH/SUPPER</t>
  </si>
  <si>
    <t>SNACKS / SUPPLEMENTS</t>
  </si>
  <si>
    <t>CASH-IN-LIEU</t>
  </si>
  <si>
    <t>No. of Meals</t>
  </si>
  <si>
    <t xml:space="preserve"> Total</t>
  </si>
  <si>
    <t>Total Income Available for use in CACFP</t>
  </si>
  <si>
    <t xml:space="preserve">Institution: </t>
  </si>
  <si>
    <t>x</t>
  </si>
  <si>
    <t>=</t>
  </si>
  <si>
    <t>Agreement:</t>
  </si>
  <si>
    <t>Administrative Labor and Taxes</t>
  </si>
  <si>
    <t xml:space="preserve"> Employees</t>
  </si>
  <si>
    <t>Totals</t>
  </si>
  <si>
    <t>Funding</t>
  </si>
  <si>
    <t xml:space="preserve">Employee Name </t>
  </si>
  <si>
    <t xml:space="preserve">Classify Duties:         a.   Administrative       b.   Accounting                 c.   Monitoring                  d.   Training            </t>
  </si>
  <si>
    <t>Gross Monthly Wages</t>
  </si>
  <si>
    <t>EX:  Benny Johnson</t>
  </si>
  <si>
    <t>A = 25%, B = 75%</t>
  </si>
  <si>
    <t>EX: Sally Creger</t>
  </si>
  <si>
    <t>B = 100%</t>
  </si>
  <si>
    <t>Columns</t>
  </si>
  <si>
    <t>Worksheet Requires General Approval in the Budget except for the following:</t>
  </si>
  <si>
    <t>Percentage Attributed to CACFP</t>
  </si>
  <si>
    <t>EX:  Tom Jones</t>
  </si>
  <si>
    <t>a = Health, c = Life</t>
  </si>
  <si>
    <t>Column</t>
  </si>
  <si>
    <t>Worksheet Requires General Approval in the Budget</t>
  </si>
  <si>
    <t xml:space="preserve">Type of Equipment
</t>
  </si>
  <si>
    <t>Total Annual Cost</t>
  </si>
  <si>
    <t xml:space="preserve"> Percent Allocated to CACFP</t>
  </si>
  <si>
    <t>Less Than Arms Length (Yes / No)</t>
  </si>
  <si>
    <t>Cost Allocation Plan:</t>
  </si>
  <si>
    <t>1.</t>
  </si>
  <si>
    <t>2.</t>
  </si>
  <si>
    <t>3.</t>
  </si>
  <si>
    <t>4.</t>
  </si>
  <si>
    <t>5.</t>
  </si>
  <si>
    <t>Worksheet Requires Specific Prior Written Approval</t>
  </si>
  <si>
    <t xml:space="preserve">
 Type of Equipment
</t>
  </si>
  <si>
    <t>Purchase Date</t>
  </si>
  <si>
    <t>Depreciation Method</t>
  </si>
  <si>
    <t>Estimated Useful Life (Years)</t>
  </si>
  <si>
    <t xml:space="preserve">
Percent Allocated to CACFP</t>
  </si>
  <si>
    <t>Less Than Arms Length Transaction           (Yes / No)</t>
  </si>
  <si>
    <t>Ex.  Copier</t>
  </si>
  <si>
    <t>Straight Line</t>
  </si>
  <si>
    <t>No</t>
  </si>
  <si>
    <t>Cost Allocation Plan</t>
  </si>
  <si>
    <t xml:space="preserve">Note: Each row with a percentage allocated to CACFP less than 100% requires a cost allocation plan. </t>
  </si>
  <si>
    <t xml:space="preserve">This cost item is found under the cost category #27 named “Materials and Supplies” in FNS Instruction 796-2 Rev. 4.  Allowable cost for durable supplies includes material and supplies that do not meet the definition of equipment.  Allowable cost for durable supplies is the cost at the time of purchase. Allowable cost of expendable program material and supplies are the actual costs of material and supplies used within three months or less at the time of purchase.  </t>
  </si>
  <si>
    <t xml:space="preserve">Item 
</t>
  </si>
  <si>
    <t>Percentage Allocated to Food Service</t>
  </si>
  <si>
    <t xml:space="preserve">Note: Each row with a percentage allocated to CACFP less than 100% requires a cost allocation plan.    </t>
  </si>
  <si>
    <t xml:space="preserve">The items on this worksheet can be found under the cost category, #39 "Travel" in FNS Instruction 796-2, Revision 4.  List expenses incurred for administrative travel. </t>
  </si>
  <si>
    <t>Rate</t>
  </si>
  <si>
    <t>Employee Name</t>
  </si>
  <si>
    <t>EX:  Bennie Johnson</t>
  </si>
  <si>
    <t>Note: Each row with a percentage allocated to CACFP less than 100% requires a cost allocation plan.</t>
  </si>
  <si>
    <t>Enter the purpose and location for the administrative travel.</t>
  </si>
  <si>
    <t xml:space="preserve">Worksheet Requires General Approval in the Budget. </t>
  </si>
  <si>
    <t>Enter the total annual cost of the items listed in Column 1.</t>
  </si>
  <si>
    <t>Percentage of the cost in Column 2 that will be allocated to CACFP.  Provide a cost allocation plan if it is less than 100% and you are using CACFP funds to pay for the expense.</t>
  </si>
  <si>
    <t xml:space="preserve">
Item 
</t>
  </si>
  <si>
    <t>Total Cost of Service</t>
  </si>
  <si>
    <t>Worksheet Requires Prior Approval in the Budget except for the following:</t>
  </si>
  <si>
    <t xml:space="preserve">Carrier Name </t>
  </si>
  <si>
    <t>Phone Number</t>
  </si>
  <si>
    <t>Total Monthly Cost</t>
  </si>
  <si>
    <t>Number of Months</t>
  </si>
  <si>
    <t xml:space="preserve">Note: Each row with a percentage allocated to CACFP less than 100% requires a cost allocation plan.   </t>
  </si>
  <si>
    <t xml:space="preserve">Items 
</t>
  </si>
  <si>
    <t>EX:  Paper Products</t>
  </si>
  <si>
    <t>EX:  Annie Oaks</t>
  </si>
  <si>
    <t xml:space="preserve">Agreement #:  </t>
  </si>
  <si>
    <t>1.  Indicate if CACFP space is:</t>
  </si>
  <si>
    <t>2.      Provide information pertaining to the Lessor/Landlord:</t>
  </si>
  <si>
    <t xml:space="preserve">Lessor:  </t>
  </si>
  <si>
    <t>Address:</t>
  </si>
  <si>
    <t>Contact Person:</t>
  </si>
  <si>
    <t>Telephone Number:</t>
  </si>
  <si>
    <t>3.  Terms of the Lease:</t>
  </si>
  <si>
    <t>Beginning Date</t>
  </si>
  <si>
    <t>Ending Date</t>
  </si>
  <si>
    <t>4.  Lease Cost Allocation Plan:</t>
  </si>
  <si>
    <t>a.  Monthly Amount of Lease Agreement                                                                =</t>
  </si>
  <si>
    <t xml:space="preserve"> =</t>
  </si>
  <si>
    <t xml:space="preserve">b.  Monthly Amount of Utilities </t>
  </si>
  <si>
    <t>c.  Total Lease and Utilities</t>
  </si>
  <si>
    <t>e.  Monthly Cost for CACFP</t>
  </si>
  <si>
    <t xml:space="preserve">                        (c x d  = e)                       </t>
  </si>
  <si>
    <t>f.  Annual Expense for CACFP Operations</t>
  </si>
  <si>
    <t xml:space="preserve">                       (e x 12 months)                   </t>
  </si>
  <si>
    <t xml:space="preserve">(Provide amount from "f" that will be paid with CACFP funds)                                            </t>
  </si>
  <si>
    <t>Specific Prior Written Approval is required for Special lease arrangements - capital leases, sale-with-lease-back leases, less-than-arms-length transactions involving space/building rental, and lease with option-to-purchase.</t>
  </si>
  <si>
    <t xml:space="preserve">The items on this budget worksheet will be found under different cost categories in FNS Instruction 796-2, Revision 4.   Specific Prior Written Approval will be needed for items included on this worksheet if CACFP funds are used for the cost.  </t>
  </si>
  <si>
    <t xml:space="preserve">
Type of Service
</t>
  </si>
  <si>
    <t>Percentage Allocated to CACFP</t>
  </si>
  <si>
    <t>Food</t>
  </si>
  <si>
    <t xml:space="preserve">Total Annual Expense to Food Service
</t>
  </si>
  <si>
    <t>Food Service Management Contracts</t>
  </si>
  <si>
    <t xml:space="preserve">The items on this worksheet can be found under the cost category, #39 "Travel" in FNS Instruction 796-2, Revision 4.  List expenses incurred for operating travel. </t>
  </si>
  <si>
    <t>Monthly Averages</t>
  </si>
  <si>
    <t>Food Purchase / Charlotte</t>
  </si>
  <si>
    <t>Ex.  Commercial Freezer</t>
  </si>
  <si>
    <t xml:space="preserve">Note: Each row with a percentage allocated to CACFP less than 100% requires a cost allocation plan.  </t>
  </si>
  <si>
    <t>USEFUL LIFE GUIDELINES</t>
  </si>
  <si>
    <t>Life/Est.</t>
  </si>
  <si>
    <t>(years)</t>
  </si>
  <si>
    <t>Computer, Software</t>
  </si>
  <si>
    <t>Telephone Equipment</t>
  </si>
  <si>
    <t>SPECIFIC PRIOR WRITTEN APPROVAL REQUEST FORM</t>
  </si>
  <si>
    <t xml:space="preserve">Agreement #:   </t>
  </si>
  <si>
    <t xml:space="preserve">Program Year: </t>
  </si>
  <si>
    <t xml:space="preserve">Estimated Date of Purchase: </t>
  </si>
  <si>
    <t xml:space="preserve">Worksheet: </t>
  </si>
  <si>
    <t xml:space="preserve">Estimated Cost of item:  </t>
  </si>
  <si>
    <t>Signature of Institution Staff:</t>
  </si>
  <si>
    <t>Date:</t>
  </si>
  <si>
    <t>COST ALLOCATION PLAN</t>
  </si>
  <si>
    <t>(A)  Total Facility Square Footage:</t>
  </si>
  <si>
    <t>X</t>
  </si>
  <si>
    <t>Length (ft.)</t>
  </si>
  <si>
    <t>Width (ft.)</t>
  </si>
  <si>
    <t>Total S.F.</t>
  </si>
  <si>
    <t>Example:</t>
  </si>
  <si>
    <t>(B) *</t>
  </si>
  <si>
    <t>(C)</t>
  </si>
  <si>
    <t>(D)</t>
  </si>
  <si>
    <t>Time</t>
  </si>
  <si>
    <t>Time Room is Actually Used for CACFP (Hrs)</t>
  </si>
  <si>
    <t>Total Time Room is Used (Hrs)</t>
  </si>
  <si>
    <t>Percentage of Time Room is Used for CACFP</t>
  </si>
  <si>
    <t>Room 1</t>
  </si>
  <si>
    <t>Room 2</t>
  </si>
  <si>
    <t>Room 3</t>
  </si>
  <si>
    <t>Room 4</t>
  </si>
  <si>
    <t>Room 5</t>
  </si>
  <si>
    <t>Room 6</t>
  </si>
  <si>
    <t>Room 7</t>
  </si>
  <si>
    <t>Room 8</t>
  </si>
  <si>
    <t>(E)</t>
  </si>
  <si>
    <t>(F)</t>
  </si>
  <si>
    <t>(G)</t>
  </si>
  <si>
    <t>Space</t>
  </si>
  <si>
    <t>Length of   Room (ft.)</t>
  </si>
  <si>
    <t>Width of Room (ft.)</t>
  </si>
  <si>
    <t>Room Sq. Footage</t>
  </si>
  <si>
    <t>(H)</t>
  </si>
  <si>
    <t>Percentage of Time Room is Used for  CACFP</t>
  </si>
  <si>
    <t>CACFP Square Footage</t>
  </si>
  <si>
    <r>
      <t>(I)</t>
    </r>
    <r>
      <rPr>
        <b/>
        <sz val="10"/>
        <rFont val="Arial"/>
        <family val="2"/>
      </rPr>
      <t xml:space="preserve"> TOTAL of Column H:</t>
    </r>
  </si>
  <si>
    <t>COSTS REQUIRING ADDITIONAL APPROVALS</t>
  </si>
  <si>
    <t>Section</t>
  </si>
  <si>
    <t>Page #</t>
  </si>
  <si>
    <t>Prior Approval</t>
  </si>
  <si>
    <t>Advertising &amp; Public Relations Costs</t>
  </si>
  <si>
    <t>3 a (2)</t>
  </si>
  <si>
    <t>Public relation costs for pamphlets, news releases &amp; other information services</t>
  </si>
  <si>
    <t>YES</t>
  </si>
  <si>
    <t>Communications</t>
  </si>
  <si>
    <t>8 a (1)</t>
  </si>
  <si>
    <t>Cellular phones &amp; pagers owned or leased by the institution – SAs must impose prior approval or specific prior written approval</t>
  </si>
  <si>
    <t>Contributions &amp; Donation Costs</t>
  </si>
  <si>
    <t>10 a</t>
  </si>
  <si>
    <t>Costs required to make goods or services donated to the institution usable for the Program</t>
  </si>
  <si>
    <t>Day Care Home Licensing Standards Costs</t>
  </si>
  <si>
    <t>12 a (1,2 &amp; 3)</t>
  </si>
  <si>
    <t>Supplies such as smoke detectors &amp; fire extinguishers; minor alterations such as adding handrails; and the costs of fire &amp; safety inspections &amp; licensing fees that are required to permit an income eligible day care home to meet licensing approval standards</t>
  </si>
  <si>
    <t>Depreciation and Use Allowance</t>
  </si>
  <si>
    <t>13 b</t>
  </si>
  <si>
    <t>All space and facility depreciation methods other than 30 year straight line or method used &amp; accepted for Federal income tax reporting purposes</t>
  </si>
  <si>
    <t xml:space="preserve">13 a  (1) </t>
  </si>
  <si>
    <t>For publicly owned buildings, the amount assigned as the acquisition cost</t>
  </si>
  <si>
    <t>13 d (1)(a)</t>
  </si>
  <si>
    <t>All equipment depreciation methods other than 15 year straight line depreciation or method used &amp; accepted for Federal income tax reporting purposes</t>
  </si>
  <si>
    <t xml:space="preserve">13 d (1)(c)  </t>
  </si>
  <si>
    <t>Unknown acquisition cost</t>
  </si>
  <si>
    <t>Employee Morale, Health, &amp; Welfare Costs &amp; Credits</t>
  </si>
  <si>
    <t>All costs in this category</t>
  </si>
  <si>
    <t>Expensing Equipment and Other Property</t>
  </si>
  <si>
    <t>16 a</t>
  </si>
  <si>
    <t>The program’s share of the cost for most equipment &amp; improvements can be directly expensed (NOTE: see 16 b for unallowable costs.)</t>
  </si>
  <si>
    <t>Facilities &amp; Space Costs</t>
  </si>
  <si>
    <t>17 a (3)</t>
  </si>
  <si>
    <t>The costs for rearrangement &amp; alterations to facilities owned by the institution that are necessary for efficient and effective program operations but do not result in capital improvements (NOTE: See 17 b for unallowable costs.)</t>
  </si>
  <si>
    <t>Insurance</t>
  </si>
  <si>
    <t>21 a (2)(a)</t>
  </si>
  <si>
    <t>Costs of other insurance maintained by the institution in connection with the general activities of the Program when the type, extent, &amp; costs of coverage is in accordance with general State or local government policy and sound business practices;</t>
  </si>
  <si>
    <t>21 a (2)(b)</t>
  </si>
  <si>
    <t>Costs of insurance or contributions to any self insurance reserve covering the risk, loss, or damage to Federal Government property to the extent that the institution is liable for such loss or damage;</t>
  </si>
  <si>
    <t>21 a (2)(c)</t>
  </si>
  <si>
    <t>Cost of directors and officers insurance provided that the insurance policy actually provides liability coverage related to the CACFP and, if the policy also provides coverage for non-CACFP liability, the CACFP share of the cost is properly allocated.</t>
  </si>
  <si>
    <t>21 a (2)(d)</t>
  </si>
  <si>
    <t>Contributions to a reserve for self insurance to the extent that the reserve meets State insurance requirements and the type of coverage, extent of coverage, and the rates and premiums would have been allowed had insurance been purchased to cover the risks.</t>
  </si>
  <si>
    <t>Interest, Fund Raising, &amp; Other Financial Costs</t>
  </si>
  <si>
    <t>22 a  (1) (a) i</t>
  </si>
  <si>
    <t>Stop payment charges for facility advance and reimbursement payments and other Program disbursements, whether by check or EFT</t>
  </si>
  <si>
    <t>22 a (1) (a) ii</t>
  </si>
  <si>
    <t xml:space="preserve">Program account reconciliation and analysis fees, including the allocated share of fees charged for commingled accounts </t>
  </si>
  <si>
    <t>22 a (2)</t>
  </si>
  <si>
    <t>Interest incurred after 10/1/98, for nonprofit private institutions and after 10/1/80, for public institutions on institutional debt used to acquire or replace allowable equipment or other property or make allowable improvements (NOTE:  See unallowable costs.)</t>
  </si>
  <si>
    <t>22 c (1)</t>
  </si>
  <si>
    <t>Arms-length transactions involving loans or
financial transactions (NOTE: See section on information required when requesting specific prior written approval.)</t>
  </si>
  <si>
    <t>22 c (2)</t>
  </si>
  <si>
    <t>Less-than-arms-length transactions involving loans or financial transactions (NOTE: See section on information needed when requesting specific prior written approval.)</t>
  </si>
  <si>
    <t>Labor Costs</t>
  </si>
  <si>
    <t>23 d (1)</t>
  </si>
  <si>
    <t>Compensation to members of nonprofit
institutions, trustees, directors, associates,
officers or the immediate families thereof</t>
  </si>
  <si>
    <t>23 d (2)</t>
  </si>
  <si>
    <t xml:space="preserve">Stipends to compensate board members for the costs of attending corporate meetings when program business is conducted </t>
  </si>
  <si>
    <t>23 d (3)</t>
  </si>
  <si>
    <t xml:space="preserve">Any change to an institution’s compensation policy that results in a substantial increase in the institution’s level of compensation to an individual or all employees </t>
  </si>
  <si>
    <t>VI D 3</t>
  </si>
  <si>
    <t>Excess funds from an institution’s nonprofit food service account used for increases in salaries or fringe benefit costs to improve food service operations, principally for the benefit of the participants.</t>
  </si>
  <si>
    <t>Overtime, Holiday Pay, and Compensatory Leave</t>
  </si>
  <si>
    <t>23 h</t>
  </si>
  <si>
    <t>Payment of overtime, holiday pay for work performed on a non-work holiday &amp; compensatory leave (NOTE: See section regarding exceptions.)</t>
  </si>
  <si>
    <t>23 i</t>
  </si>
  <si>
    <t>Incentive payments and awards (except for awards of minimal value, see item 23 (i)(6).)</t>
  </si>
  <si>
    <t>Severance Pay</t>
  </si>
  <si>
    <t>23 j</t>
  </si>
  <si>
    <t>Severance pay when it does not constitute excess compensation and is required by law, written employer/employee agreement, written policies of the institution, or the terms of a negotiated written labor relations agreement</t>
  </si>
  <si>
    <t>Deferred Compensation</t>
  </si>
  <si>
    <t>23 k (1)</t>
  </si>
  <si>
    <t>Deferred compensation when SA determines the deferral is in best interest of the Program and it does not represent the establishment of a contingency fund, an attempt to defer compensation as a result of an overclaim, repayment request, or funding limitation or an attempt to acquire Program funds for unallowable cost purposes</t>
  </si>
  <si>
    <t>23 k (11)</t>
  </si>
  <si>
    <t>Amendments or modifications to approved deferral plans</t>
  </si>
  <si>
    <t>Legal Expenses &amp; Other Professional Services</t>
  </si>
  <si>
    <t>24 a (1)</t>
  </si>
  <si>
    <t>The sponsoring organization’s cost to pursue administrative and judicial recovery of funds due from sponsored facilities</t>
  </si>
  <si>
    <t>24 a (2)</t>
  </si>
  <si>
    <t>The institution’s costs for services performed by individuals who are not officers, employees or members of the institution (NOTE: See section for additional information.)</t>
  </si>
  <si>
    <t>Management Studies</t>
  </si>
  <si>
    <t>The cost of studies directly related to the Program that are performed by entities other than the institution itself</t>
  </si>
  <si>
    <t>Materials &amp; Supplies</t>
  </si>
  <si>
    <t>SAs may establish specific prior written approval requirements for durable supply acquisitions</t>
  </si>
  <si>
    <t xml:space="preserve"> SA Decision</t>
  </si>
  <si>
    <t>Meetings &amp; Conferences</t>
  </si>
  <si>
    <t>28 a (1)</t>
  </si>
  <si>
    <t>Travel &amp; registration fees for attending meetings &amp; conferences devoted solely to the CACFP</t>
  </si>
  <si>
    <t xml:space="preserve">YES </t>
  </si>
  <si>
    <t>28 a (2)</t>
  </si>
  <si>
    <t>Allocated share of travel &amp; registration fees when CACFP is only a portion of a larger child &amp; adult care related agenda</t>
  </si>
  <si>
    <t>Membership, Subscriptions, &amp; Professional Organization Activities</t>
  </si>
  <si>
    <t>29 a (4)</t>
  </si>
  <si>
    <t>Costs of public and not for profit institutions memberships in civic or community organizations</t>
  </si>
  <si>
    <t>Participant Training &amp; Other Participant Support Costs</t>
  </si>
  <si>
    <t>30 a (1)</t>
  </si>
  <si>
    <t>Training-administrative costs (NOTE: see section for a list of these costs.)</t>
  </si>
  <si>
    <t>30 a (2)</t>
  </si>
  <si>
    <t>Training-operating costs (NOTE: see section for a list of these costs.)</t>
  </si>
  <si>
    <t>30 a (3)</t>
  </si>
  <si>
    <t>Facility appeal costs (NOTE: see section for more information.)</t>
  </si>
  <si>
    <t>Proposal Costs</t>
  </si>
  <si>
    <t>Costs for preparing proposals on potential FNS Child Nutrition Program grants</t>
  </si>
  <si>
    <t>Publication, Printing &amp; Reproduction</t>
  </si>
  <si>
    <t xml:space="preserve">All allowable costs  </t>
  </si>
  <si>
    <t>Purchased Services – Other</t>
  </si>
  <si>
    <t>34 a  (1) (a)</t>
  </si>
  <si>
    <t>Arms-length transactions for the maintenance, repair or upkeep of administrative &amp; food service equipment that neither adds to its permanent value nor prolongs its intended life</t>
  </si>
  <si>
    <t>34 a  (1) (b)</t>
  </si>
  <si>
    <t>Costs of utilities, purchased security and janitorial service, etc., not included in space or labor compensation costs</t>
  </si>
  <si>
    <t>34 a (2)</t>
  </si>
  <si>
    <t>All less-than arms length transactions; maintenance &amp; service repair contracts on Program equipment; and all other purchased service costs needed for Program operation</t>
  </si>
  <si>
    <t>Rental Costs</t>
  </si>
  <si>
    <t>36 d</t>
  </si>
  <si>
    <t>Special lease arrangements – capital leases, sale-with-lease-back leases, less-than-arms-length transactions involving space/building rental, and lease with option-to-purchase (NOTE:  see section for more information.)  These also require special consideration.</t>
  </si>
  <si>
    <t>Termination Costs</t>
  </si>
  <si>
    <t>38 a</t>
  </si>
  <si>
    <t>Institution’s necessary &amp; reasonable costs of ceasing CACFP operations</t>
  </si>
  <si>
    <t>Travel</t>
  </si>
  <si>
    <t>Costs for Program travel (NOTE: see section for more information.)</t>
  </si>
  <si>
    <t>GRAND TOTAL</t>
  </si>
  <si>
    <t>Specific Prior Written Approval Obtained to work MORE THAN 173.33 hours per month for CACFP?</t>
  </si>
  <si>
    <t>If "yes", include documentation in application</t>
  </si>
  <si>
    <t>Yes</t>
  </si>
  <si>
    <t>If "Yes", Approved Number of Hours is? If "No", LEAVE BLANK</t>
  </si>
  <si>
    <t>Total Monthly Employer Taxes Attributable to CACFP</t>
  </si>
  <si>
    <t>Grand Totals</t>
  </si>
  <si>
    <t>Total Acquisition  Cost</t>
  </si>
  <si>
    <t>Percent Allocated to CACFP</t>
  </si>
  <si>
    <t>Zip</t>
  </si>
  <si>
    <t>Leased/Owned</t>
  </si>
  <si>
    <t>Less Than Arms Length Transaction*</t>
  </si>
  <si>
    <t>BUDGET INSTRUCTIONS</t>
  </si>
  <si>
    <t>PLEASE READ PRIOR TO BEGINNING THE BUDGET</t>
  </si>
  <si>
    <t>Excel Worksheet</t>
  </si>
  <si>
    <t>Required ?</t>
  </si>
  <si>
    <t>Notes</t>
  </si>
  <si>
    <t>Includes</t>
  </si>
  <si>
    <t xml:space="preserve">No </t>
  </si>
  <si>
    <t>Requires Specific Prior Written Approval (SPWA)</t>
  </si>
  <si>
    <t>(unless CACFP funds are used for this item)</t>
  </si>
  <si>
    <t>Examples: copy paper, toner, postage</t>
  </si>
  <si>
    <t xml:space="preserve">Note: computing equipment costing less than $5000 (such as laptops) are included in this category per 2 CFR 200. </t>
  </si>
  <si>
    <t>Includes contracted services such as bookkeeping, auditing, legal services</t>
  </si>
  <si>
    <r>
      <t>Specific Prior Written Approval is required for</t>
    </r>
    <r>
      <rPr>
        <sz val="11"/>
        <color theme="1"/>
        <rFont val="Calibri"/>
        <family val="2"/>
        <scheme val="minor"/>
      </rPr>
      <t xml:space="preserve"> :</t>
    </r>
  </si>
  <si>
    <r>
      <t>•</t>
    </r>
    <r>
      <rPr>
        <sz val="7"/>
        <color theme="1"/>
        <rFont val="Times New Roman"/>
        <family val="1"/>
      </rPr>
      <t xml:space="preserve">      </t>
    </r>
    <r>
      <rPr>
        <sz val="12"/>
        <color theme="1"/>
        <rFont val="Calibri"/>
        <family val="2"/>
        <scheme val="minor"/>
      </rPr>
      <t>Less-than-arms length transactions</t>
    </r>
  </si>
  <si>
    <r>
      <t>•</t>
    </r>
    <r>
      <rPr>
        <sz val="7"/>
        <color theme="1"/>
        <rFont val="Times New Roman"/>
        <family val="1"/>
      </rPr>
      <t xml:space="preserve">      </t>
    </r>
    <r>
      <rPr>
        <sz val="12"/>
        <color theme="1"/>
        <rFont val="Calibri"/>
        <family val="2"/>
        <scheme val="minor"/>
      </rPr>
      <t>Maintenance and service repair contracts on Program equipment</t>
    </r>
  </si>
  <si>
    <r>
      <t>•</t>
    </r>
    <r>
      <rPr>
        <sz val="7"/>
        <color theme="1"/>
        <rFont val="Times New Roman"/>
        <family val="1"/>
      </rPr>
      <t xml:space="preserve">      </t>
    </r>
    <r>
      <rPr>
        <sz val="12"/>
        <color theme="1"/>
        <rFont val="Calibri"/>
        <family val="2"/>
        <scheme val="minor"/>
      </rPr>
      <t xml:space="preserve">All other purchased service costs needed for Program operations </t>
    </r>
  </si>
  <si>
    <t>Includes costs for communication services purchased or leased (phones, cell phones) – must be in Institution’s business name</t>
  </si>
  <si>
    <t>Requires cost allocation plan if not used 100% by CACFP</t>
  </si>
  <si>
    <t>Includes items not considered food or equipment</t>
  </si>
  <si>
    <r>
      <t>•</t>
    </r>
    <r>
      <rPr>
        <sz val="7"/>
        <color theme="1"/>
        <rFont val="Times New Roman"/>
        <family val="1"/>
      </rPr>
      <t xml:space="preserve">      </t>
    </r>
    <r>
      <rPr>
        <b/>
        <sz val="12"/>
        <color theme="1"/>
        <rFont val="Calibri"/>
        <family val="2"/>
        <scheme val="minor"/>
      </rPr>
      <t>Can be listed as one line item (example: “food service supplies”)</t>
    </r>
  </si>
  <si>
    <r>
      <t>•</t>
    </r>
    <r>
      <rPr>
        <sz val="7"/>
        <color theme="1"/>
        <rFont val="Times New Roman"/>
        <family val="1"/>
      </rPr>
      <t xml:space="preserve">      </t>
    </r>
    <r>
      <rPr>
        <sz val="12"/>
        <color theme="1"/>
        <rFont val="Calibri"/>
        <family val="2"/>
        <scheme val="minor"/>
      </rPr>
      <t>Must include cost allocation plan if supplies are not used 100% of the time for CACFP</t>
    </r>
  </si>
  <si>
    <t xml:space="preserve">Benefits include:  </t>
  </si>
  <si>
    <r>
      <t>•</t>
    </r>
    <r>
      <rPr>
        <sz val="7"/>
        <color theme="1"/>
        <rFont val="Times New Roman"/>
        <family val="1"/>
      </rPr>
      <t xml:space="preserve">      </t>
    </r>
    <r>
      <rPr>
        <sz val="12"/>
        <color theme="1"/>
        <rFont val="Calibri"/>
        <family val="2"/>
        <scheme val="minor"/>
      </rPr>
      <t>Health insurance</t>
    </r>
  </si>
  <si>
    <r>
      <t>•</t>
    </r>
    <r>
      <rPr>
        <sz val="7"/>
        <color theme="1"/>
        <rFont val="Times New Roman"/>
        <family val="1"/>
      </rPr>
      <t xml:space="preserve">      </t>
    </r>
    <r>
      <rPr>
        <sz val="12"/>
        <color theme="1"/>
        <rFont val="Calibri"/>
        <family val="2"/>
        <scheme val="minor"/>
      </rPr>
      <t>Dental insurance</t>
    </r>
  </si>
  <si>
    <r>
      <t>•</t>
    </r>
    <r>
      <rPr>
        <sz val="7"/>
        <color theme="1"/>
        <rFont val="Times New Roman"/>
        <family val="1"/>
      </rPr>
      <t xml:space="preserve">      </t>
    </r>
    <r>
      <rPr>
        <sz val="12"/>
        <color theme="1"/>
        <rFont val="Calibri"/>
        <family val="2"/>
        <scheme val="minor"/>
      </rPr>
      <t>Life insurance</t>
    </r>
  </si>
  <si>
    <r>
      <t>•</t>
    </r>
    <r>
      <rPr>
        <sz val="7"/>
        <color theme="1"/>
        <rFont val="Times New Roman"/>
        <family val="1"/>
      </rPr>
      <t xml:space="preserve">      </t>
    </r>
    <r>
      <rPr>
        <sz val="12"/>
        <color theme="1"/>
        <rFont val="Calibri"/>
        <family val="2"/>
        <scheme val="minor"/>
      </rPr>
      <t>Retirement</t>
    </r>
  </si>
  <si>
    <t>Institution should provide documentation of their benefits package (compensation plan) if benefits are offered to employees and CACFP funds are being used for benefits</t>
  </si>
  <si>
    <t>Includes contracted services for food service operation.  Examples: maintenance and service repair for food service equipment such as dishwashers or coolers.</t>
  </si>
  <si>
    <t>Includes expenses incurred for travel related to food service operations (Example: grocery shopping to purchase food for the child care center).</t>
  </si>
  <si>
    <t>If CACFP funds will be used for rental car, must include copy of contract.</t>
  </si>
  <si>
    <t xml:space="preserve">Must include 3 quotes with SPWA request. </t>
  </si>
  <si>
    <t>May require Specific Prior Written Approval (SPWA)</t>
  </si>
  <si>
    <t xml:space="preserve">This worksheet is used for other operating expenses not reflected on any other worksheet. </t>
  </si>
  <si>
    <r>
      <t>·</t>
    </r>
    <r>
      <rPr>
        <sz val="7"/>
        <color theme="1"/>
        <rFont val="Times New Roman"/>
        <family val="1"/>
      </rPr>
      <t xml:space="preserve">         </t>
    </r>
    <r>
      <rPr>
        <sz val="12"/>
        <color theme="1"/>
        <rFont val="Calibri"/>
        <family val="2"/>
        <scheme val="minor"/>
      </rPr>
      <t>Sponsor Profile</t>
    </r>
  </si>
  <si>
    <r>
      <t>·</t>
    </r>
    <r>
      <rPr>
        <sz val="7"/>
        <color theme="1"/>
        <rFont val="Times New Roman"/>
        <family val="1"/>
      </rPr>
      <t xml:space="preserve">         </t>
    </r>
    <r>
      <rPr>
        <sz val="12"/>
        <color theme="1"/>
        <rFont val="Calibri"/>
        <family val="2"/>
        <scheme val="minor"/>
      </rPr>
      <t>Income</t>
    </r>
  </si>
  <si>
    <r>
      <t>·</t>
    </r>
    <r>
      <rPr>
        <sz val="7"/>
        <color theme="1"/>
        <rFont val="Times New Roman"/>
        <family val="1"/>
      </rPr>
      <t xml:space="preserve">         </t>
    </r>
    <r>
      <rPr>
        <sz val="12"/>
        <color theme="1"/>
        <rFont val="Calibri"/>
        <family val="2"/>
        <scheme val="minor"/>
      </rPr>
      <t>CACFP Administrative Expenditures</t>
    </r>
  </si>
  <si>
    <r>
      <t>·</t>
    </r>
    <r>
      <rPr>
        <sz val="7"/>
        <color theme="1"/>
        <rFont val="Times New Roman"/>
        <family val="1"/>
      </rPr>
      <t xml:space="preserve">         </t>
    </r>
    <r>
      <rPr>
        <sz val="12"/>
        <color theme="1"/>
        <rFont val="Calibri"/>
        <family val="2"/>
        <scheme val="minor"/>
      </rPr>
      <t>CACFP Operating Expenditures</t>
    </r>
  </si>
  <si>
    <t>Examples: travel for CACFP-related training or conferences</t>
  </si>
  <si>
    <t>Documentation required:</t>
  </si>
  <si>
    <t xml:space="preserve">1) Copies of all contracts and estimates (quotes) from three sources. </t>
  </si>
  <si>
    <r>
      <t>2) Documentation to support percentage allocated to CACFP must be attached (cost allocation plan).</t>
    </r>
    <r>
      <rPr>
        <b/>
        <sz val="11"/>
        <color theme="1"/>
        <rFont val="Calibri"/>
        <family val="2"/>
        <scheme val="minor"/>
      </rPr>
      <t xml:space="preserve"> </t>
    </r>
  </si>
  <si>
    <r>
      <t>Requires</t>
    </r>
    <r>
      <rPr>
        <sz val="12"/>
        <color theme="1"/>
        <rFont val="Calibri"/>
        <family val="2"/>
        <scheme val="minor"/>
      </rPr>
      <t xml:space="preserve"> </t>
    </r>
    <r>
      <rPr>
        <b/>
        <sz val="12"/>
        <color theme="1"/>
        <rFont val="Calibri"/>
        <family val="2"/>
        <scheme val="minor"/>
      </rPr>
      <t>Specific Prior Written Approval</t>
    </r>
    <r>
      <rPr>
        <sz val="12"/>
        <color theme="1"/>
        <rFont val="Calibri"/>
        <family val="2"/>
        <scheme val="minor"/>
      </rPr>
      <t xml:space="preserve"> </t>
    </r>
  </si>
  <si>
    <t>Includes the cost of food for participants’ meals.</t>
  </si>
  <si>
    <t>Original</t>
  </si>
  <si>
    <t>Amendment 2</t>
  </si>
  <si>
    <t>Amendment 5</t>
  </si>
  <si>
    <t>Amendment 6</t>
  </si>
  <si>
    <t>AGREEMENT #</t>
  </si>
  <si>
    <t>Federal Income Sources</t>
  </si>
  <si>
    <t>#</t>
  </si>
  <si>
    <t>Program Title</t>
  </si>
  <si>
    <t>Federal Award ID</t>
  </si>
  <si>
    <t>Pass-through</t>
  </si>
  <si>
    <t>Award
Year</t>
  </si>
  <si>
    <t>Amount
Received</t>
  </si>
  <si>
    <t>Total Federal Income Sources:</t>
  </si>
  <si>
    <t>Other Income Sources</t>
  </si>
  <si>
    <t>Total Other Income Sources:</t>
  </si>
  <si>
    <t>Carry Over from Other Nutrition Programs (NON-CACFP FUNDS ONLY)</t>
  </si>
  <si>
    <t>Total Carry Over:</t>
  </si>
  <si>
    <t>Total Federal and Other Income Sources:</t>
  </si>
  <si>
    <t>*CFDA number means the number assigned to a Federal program in the CFDA.</t>
  </si>
  <si>
    <t xml:space="preserve">List each source of other income in appropriate lines and the amount available to be used for CACFP purposes.   </t>
  </si>
  <si>
    <t>EXPENDITURES</t>
  </si>
  <si>
    <t>Administrative Expenditures</t>
  </si>
  <si>
    <t>STATE APPROVAL</t>
  </si>
  <si>
    <t xml:space="preserve">Other Funding               </t>
  </si>
  <si>
    <t>No. By Category</t>
  </si>
  <si>
    <t xml:space="preserve">(5)    Total:   </t>
  </si>
  <si>
    <t>Gross Monthly Wages Attributable to CACFP</t>
  </si>
  <si>
    <t>CERTIFICATION AND SIGNATURE(PAPER SUBMISSION ONLY)</t>
  </si>
  <si>
    <t xml:space="preserve">Street  </t>
  </si>
  <si>
    <t>City, State</t>
  </si>
  <si>
    <t>Institution:</t>
  </si>
  <si>
    <t>Affiliated Centers</t>
  </si>
  <si>
    <t>SPONSORING ORGANIZATION OF AFFILIATED CENTER'S PROFILE</t>
  </si>
  <si>
    <t>AGREEMENT #:</t>
  </si>
  <si>
    <t>Will the institution be using CACFP funds to reimburse mandatory Employer Taxes?</t>
  </si>
  <si>
    <t>FICA (Combined OASDI 6.2% and Medicare 1.45%)</t>
  </si>
  <si>
    <t>Unemployment Rate (based on your historical usage)</t>
  </si>
  <si>
    <t>Workers' Comp Rate (NC average for Child Care Centers is 2.81)</t>
  </si>
  <si>
    <t>Please provide supporting documentation from your insurance policy</t>
  </si>
  <si>
    <t>Total Tax Rate</t>
  </si>
  <si>
    <t>HOURLY Wage Rate</t>
  </si>
  <si>
    <t>Total Hours Worked per WEEK</t>
  </si>
  <si>
    <t>Total Hours Spent on CACFP on Center Duties per MONTH</t>
  </si>
  <si>
    <t>% of Time on CACFP</t>
  </si>
  <si>
    <t>Total Monthly Food Service Cost</t>
  </si>
  <si>
    <t>Total Annual Food Service Cost</t>
  </si>
  <si>
    <r>
      <t xml:space="preserve">Employee Name: </t>
    </r>
    <r>
      <rPr>
        <sz val="11"/>
        <rFont val="Calibri"/>
        <family val="2"/>
        <scheme val="minor"/>
      </rPr>
      <t xml:space="preserve">Enter employee's name </t>
    </r>
  </si>
  <si>
    <r>
      <t xml:space="preserve">Classify Duties: </t>
    </r>
    <r>
      <rPr>
        <sz val="11"/>
        <rFont val="Calibri"/>
        <family val="2"/>
        <scheme val="minor"/>
      </rPr>
      <t xml:space="preserve">Enter applicable duties along with the allocable % of time spent by duty regardless of the total number of hours spent working those duties. The percentages must equal 100%.  The fact that a person does not spend 100% of his/her monthly hours performing CACFP duties has no bearing on this allocation. </t>
    </r>
  </si>
  <si>
    <r>
      <t>Total Hours Worked per Week:</t>
    </r>
    <r>
      <rPr>
        <sz val="11"/>
        <rFont val="Calibri"/>
        <family val="2"/>
        <scheme val="minor"/>
      </rPr>
      <t xml:space="preserve"> Enter the number of hours this employee normally works for the institution, regardless of hours spent performing CACFP duties. </t>
    </r>
  </si>
  <si>
    <r>
      <t xml:space="preserve">Total Applied to CACFP Funds: </t>
    </r>
    <r>
      <rPr>
        <sz val="11"/>
        <rFont val="Calibri"/>
        <family val="2"/>
        <scheme val="minor"/>
      </rPr>
      <t>Determine amount to be paid with CACFP funds.</t>
    </r>
  </si>
  <si>
    <t>Calculated Cells</t>
  </si>
  <si>
    <t>Column C x (Column D x 52 / 12)</t>
  </si>
  <si>
    <t xml:space="preserve">Percent of Time on CACFP </t>
  </si>
  <si>
    <t>Column F / (Column D x 52 / 12)</t>
  </si>
  <si>
    <t>Column C x Column F</t>
  </si>
  <si>
    <t>Total Employer Taxes Attributable to CACFP</t>
  </si>
  <si>
    <t>Column H x B13</t>
  </si>
  <si>
    <t>Column H + Column I</t>
  </si>
  <si>
    <t>Column J x 12</t>
  </si>
  <si>
    <t>Type of Benefit:
a.  Health Insurance
b. Dental Insurance
c. Life Insurance
d. Retirement
e. Other (Identify)</t>
  </si>
  <si>
    <t>Percentage Paid by Employee and/or paid by other programs</t>
  </si>
  <si>
    <t>Total Monthly Amount Attributed to CACFP</t>
  </si>
  <si>
    <t xml:space="preserve"> Total Annual Food Service Expense</t>
  </si>
  <si>
    <t>Annual  Applied CACFP Funded</t>
  </si>
  <si>
    <t>Total Cost of Administrative Fringe Benefits:</t>
  </si>
  <si>
    <r>
      <t xml:space="preserve">Type of Benefit:  </t>
    </r>
    <r>
      <rPr>
        <sz val="11"/>
        <rFont val="Calibri"/>
        <family val="2"/>
        <scheme val="minor"/>
      </rPr>
      <t>List the type of benefit received.</t>
    </r>
  </si>
  <si>
    <r>
      <t xml:space="preserve">Total Cost Per Month:  </t>
    </r>
    <r>
      <rPr>
        <sz val="11"/>
        <rFont val="Calibri"/>
        <family val="2"/>
        <scheme val="minor"/>
      </rPr>
      <t xml:space="preserve">Enter the cost of the benefits to the </t>
    </r>
    <r>
      <rPr>
        <b/>
        <sz val="11"/>
        <rFont val="Calibri"/>
        <family val="2"/>
        <scheme val="minor"/>
      </rPr>
      <t>employer</t>
    </r>
    <r>
      <rPr>
        <sz val="11"/>
        <rFont val="Calibri"/>
        <family val="2"/>
        <scheme val="minor"/>
      </rPr>
      <t>.</t>
    </r>
  </si>
  <si>
    <r>
      <t xml:space="preserve">Applied Annual CACFP Funded:  </t>
    </r>
    <r>
      <rPr>
        <sz val="11"/>
        <rFont val="Calibri"/>
        <family val="2"/>
        <scheme val="minor"/>
      </rPr>
      <t>Determine the amount to be paid with CACFP funds.</t>
    </r>
  </si>
  <si>
    <t>Items Pulling From Worksheet D - Admin Labor</t>
  </si>
  <si>
    <t>Annual Food Service Expense</t>
  </si>
  <si>
    <t>Attachments</t>
  </si>
  <si>
    <t>Amendment 1</t>
  </si>
  <si>
    <t>Sponsor &amp; Centers Total Income Check</t>
  </si>
  <si>
    <t xml:space="preserve">Insurance Premiums </t>
  </si>
  <si>
    <t xml:space="preserve">Type of Insurance  </t>
  </si>
  <si>
    <t>Policy #</t>
  </si>
  <si>
    <t>Name of Company</t>
  </si>
  <si>
    <t>Total Insurance Cost</t>
  </si>
  <si>
    <t>Total Annual Food Service Expense</t>
  </si>
  <si>
    <t>Annual Applied CACFP Funded</t>
  </si>
  <si>
    <r>
      <t xml:space="preserve">Type of Insurance: </t>
    </r>
    <r>
      <rPr>
        <sz val="11"/>
        <rFont val="Calibri"/>
        <family val="2"/>
        <scheme val="minor"/>
      </rPr>
      <t xml:space="preserve">Indicate the type of insurance coverage your agency has if not already entered. </t>
    </r>
  </si>
  <si>
    <r>
      <rPr>
        <b/>
        <sz val="11"/>
        <rFont val="Calibri"/>
        <family val="2"/>
        <scheme val="minor"/>
      </rPr>
      <t xml:space="preserve">Policy Number: </t>
    </r>
    <r>
      <rPr>
        <sz val="11"/>
        <rFont val="Calibri"/>
        <family val="2"/>
        <scheme val="minor"/>
      </rPr>
      <t xml:space="preserve"> Enter the insurance policy number.</t>
    </r>
  </si>
  <si>
    <r>
      <t>Name of Company:</t>
    </r>
    <r>
      <rPr>
        <sz val="11"/>
        <rFont val="Calibri"/>
        <family val="2"/>
        <scheme val="minor"/>
      </rPr>
      <t xml:space="preserve">  Indicate the name of the insurance company the policy is issued through.</t>
    </r>
  </si>
  <si>
    <r>
      <t xml:space="preserve">Total Insurance Cost: </t>
    </r>
    <r>
      <rPr>
        <sz val="11"/>
        <rFont val="Calibri"/>
        <family val="2"/>
        <scheme val="minor"/>
      </rPr>
      <t xml:space="preserve">Estimated </t>
    </r>
    <r>
      <rPr>
        <b/>
        <sz val="11"/>
        <rFont val="Calibri"/>
        <family val="2"/>
        <scheme val="minor"/>
      </rPr>
      <t>annual</t>
    </r>
    <r>
      <rPr>
        <sz val="11"/>
        <rFont val="Calibri"/>
        <family val="2"/>
        <scheme val="minor"/>
      </rPr>
      <t xml:space="preserve"> cost of insurance coverage.</t>
    </r>
  </si>
  <si>
    <t xml:space="preserve">Total Annual Food Service Expense:  </t>
  </si>
  <si>
    <t>Total Insurance Cost x Percent Allocated to CACFP</t>
  </si>
  <si>
    <t>1) Documentation to support percentage allocated to CACFP (allocation methodology).</t>
  </si>
  <si>
    <t xml:space="preserve"> Indirect Costs</t>
  </si>
  <si>
    <t>Computation of Indirect Costs</t>
  </si>
  <si>
    <t>Type of Costs</t>
  </si>
  <si>
    <t>Allocation Rate</t>
  </si>
  <si>
    <t>Total Annual Food Service Expense for Indirect Costs</t>
  </si>
  <si>
    <t>Total Indirect Costs</t>
  </si>
  <si>
    <t>Amount of Costs x Allocation Rate</t>
  </si>
  <si>
    <t>COMPLETE FOR EXISTING SPONSORS:</t>
  </si>
  <si>
    <t>/</t>
  </si>
  <si>
    <t>COMPLETE FOR ALL SPONSORS (NEW AND EXISTING):</t>
  </si>
  <si>
    <t>2.  Agreement Number:</t>
  </si>
  <si>
    <r>
      <t>Type of Equipment:</t>
    </r>
    <r>
      <rPr>
        <sz val="11"/>
        <rFont val="Calibri"/>
        <family val="2"/>
        <scheme val="minor"/>
      </rPr>
      <t xml:space="preserve">  List all equipment purchases and rented or leased equipment.  Please specify any "other" type of equipment that is either rented or leased. </t>
    </r>
  </si>
  <si>
    <r>
      <t>Total Annual Cost:</t>
    </r>
    <r>
      <rPr>
        <sz val="11"/>
        <rFont val="Calibri"/>
        <family val="2"/>
        <scheme val="minor"/>
      </rPr>
      <t xml:space="preserve">  Total cost that is projected to be incurred in a </t>
    </r>
    <r>
      <rPr>
        <b/>
        <sz val="11"/>
        <rFont val="Calibri"/>
        <family val="2"/>
        <scheme val="minor"/>
      </rPr>
      <t>year</t>
    </r>
    <r>
      <rPr>
        <sz val="11"/>
        <rFont val="Calibri"/>
        <family val="2"/>
        <scheme val="minor"/>
      </rPr>
      <t xml:space="preserve"> for each type of equipment listed.</t>
    </r>
  </si>
  <si>
    <r>
      <t>Total Original Cost:</t>
    </r>
    <r>
      <rPr>
        <sz val="11"/>
        <rFont val="Calibri"/>
        <family val="2"/>
        <scheme val="minor"/>
      </rPr>
      <t xml:space="preserve">  Purchase price for each type of equipment listed.</t>
    </r>
  </si>
  <si>
    <r>
      <t xml:space="preserve">Total Annual Cost: </t>
    </r>
    <r>
      <rPr>
        <sz val="11"/>
        <rFont val="Calibri"/>
        <family val="2"/>
        <scheme val="minor"/>
      </rPr>
      <t xml:space="preserve">Estimate the total cost spent a </t>
    </r>
    <r>
      <rPr>
        <b/>
        <sz val="11"/>
        <rFont val="Calibri"/>
        <family val="2"/>
        <scheme val="minor"/>
      </rPr>
      <t>year</t>
    </r>
    <r>
      <rPr>
        <sz val="11"/>
        <rFont val="Calibri"/>
        <family val="2"/>
        <scheme val="minor"/>
      </rPr>
      <t xml:space="preserve"> for each item listed.</t>
    </r>
  </si>
  <si>
    <r>
      <t xml:space="preserve">Total Cost of Service: </t>
    </r>
    <r>
      <rPr>
        <sz val="11"/>
        <rFont val="Calibri"/>
        <family val="2"/>
        <scheme val="minor"/>
      </rPr>
      <t>Indicate the total amount paid for this service. If contract is for more than 12 months indicate the amount to be paid during a 12 month period.</t>
    </r>
  </si>
  <si>
    <r>
      <t>Phone Number:</t>
    </r>
    <r>
      <rPr>
        <sz val="11"/>
        <color indexed="8"/>
        <rFont val="Calibri"/>
        <family val="2"/>
        <scheme val="minor"/>
      </rPr>
      <t xml:space="preserve">  Provide phone number, any additional phone numbers will be displayed on the phone bill.</t>
    </r>
  </si>
  <si>
    <r>
      <t>Total Annual Cost:</t>
    </r>
    <r>
      <rPr>
        <sz val="11"/>
        <rFont val="Calibri"/>
        <family val="2"/>
        <scheme val="minor"/>
      </rPr>
      <t xml:space="preserve">  Total cost that is projected to be incurred in a </t>
    </r>
    <r>
      <rPr>
        <b/>
        <sz val="11"/>
        <rFont val="Calibri"/>
        <family val="2"/>
        <scheme val="minor"/>
      </rPr>
      <t>year</t>
    </r>
    <r>
      <rPr>
        <sz val="11"/>
        <rFont val="Calibri"/>
        <family val="2"/>
        <scheme val="minor"/>
      </rPr>
      <t xml:space="preserve"> on each item listed.</t>
    </r>
  </si>
  <si>
    <r>
      <t>Documentation:</t>
    </r>
    <r>
      <rPr>
        <sz val="11"/>
        <rFont val="Calibri"/>
        <family val="2"/>
        <scheme val="minor"/>
      </rPr>
      <t xml:space="preserve"> Only if CACFP funds are being used for this line item, submit a current signed copy of the lease for each location.</t>
    </r>
  </si>
  <si>
    <r>
      <t xml:space="preserve">Total Cost of Service: </t>
    </r>
    <r>
      <rPr>
        <sz val="11"/>
        <rFont val="Calibri"/>
        <family val="2"/>
        <scheme val="minor"/>
      </rPr>
      <t xml:space="preserve">Indicate the total amount paid a </t>
    </r>
    <r>
      <rPr>
        <b/>
        <sz val="11"/>
        <rFont val="Calibri"/>
        <family val="2"/>
        <scheme val="minor"/>
      </rPr>
      <t>year</t>
    </r>
    <r>
      <rPr>
        <sz val="11"/>
        <rFont val="Calibri"/>
        <family val="2"/>
        <scheme val="minor"/>
      </rPr>
      <t xml:space="preserve"> for this service.  Costs for contracted services may be charged over the period covered by the contract.</t>
    </r>
  </si>
  <si>
    <r>
      <t>Percent Allocated to CACFP:</t>
    </r>
    <r>
      <rPr>
        <sz val="11"/>
        <rFont val="Calibri"/>
        <family val="2"/>
        <scheme val="minor"/>
      </rPr>
      <t xml:space="preserve">  The percentage that is allocated to CACFP.  Must be verified with documentation.</t>
    </r>
  </si>
  <si>
    <r>
      <t>Type of Equipment:</t>
    </r>
    <r>
      <rPr>
        <sz val="11"/>
        <rFont val="Calibri"/>
        <family val="2"/>
        <scheme val="minor"/>
      </rPr>
      <t xml:space="preserve">  List all rented/leased equipment.  Please specify any "other" type of equipment that is either rented or leased.</t>
    </r>
  </si>
  <si>
    <r>
      <t xml:space="preserve">Total Equipment Expense for Food Service: </t>
    </r>
    <r>
      <rPr>
        <sz val="11"/>
        <rFont val="Calibri"/>
        <family val="2"/>
        <scheme val="minor"/>
      </rPr>
      <t xml:space="preserve"> Column 2 multiplied by Column 3.</t>
    </r>
  </si>
  <si>
    <r>
      <t xml:space="preserve">Purchased Date:  </t>
    </r>
    <r>
      <rPr>
        <sz val="11"/>
        <rFont val="Calibri"/>
        <family val="2"/>
        <scheme val="minor"/>
      </rPr>
      <t>Provide the date the equipment was purchased in the past or when it is expected to be purchased in this fiscal year.</t>
    </r>
  </si>
  <si>
    <r>
      <t xml:space="preserve">Estimated Useful Life: </t>
    </r>
    <r>
      <rPr>
        <sz val="11"/>
        <rFont val="Calibri"/>
        <family val="2"/>
        <scheme val="minor"/>
      </rPr>
      <t>Enter the estimated useful life of the asset, in years. Refer to the guidelines below for assistance.</t>
    </r>
  </si>
  <si>
    <r>
      <rPr>
        <b/>
        <sz val="11"/>
        <rFont val="Calibri"/>
        <family val="2"/>
        <scheme val="minor"/>
      </rPr>
      <t>Computer, Hardware</t>
    </r>
    <r>
      <rPr>
        <sz val="11"/>
        <rFont val="Calibri"/>
        <family val="2"/>
        <scheme val="minor"/>
      </rPr>
      <t xml:space="preserve">
Includes computers and their peripheral equipment used in administering normal CACFP business transactions and the maintenance of CACFP records</t>
    </r>
  </si>
  <si>
    <r>
      <t xml:space="preserve">Office Furniture and Equipment
</t>
    </r>
    <r>
      <rPr>
        <sz val="11"/>
        <rFont val="Calibri"/>
        <family val="2"/>
        <scheme val="minor"/>
      </rPr>
      <t xml:space="preserve">Includes chairs, desks, file cabinets, safes, and communications equipment. </t>
    </r>
    <r>
      <rPr>
        <i/>
        <sz val="11"/>
        <rFont val="Calibri"/>
        <family val="2"/>
        <scheme val="minor"/>
      </rPr>
      <t>Does not include telephone or kitchen equipment.</t>
    </r>
  </si>
  <si>
    <r>
      <rPr>
        <b/>
        <sz val="11"/>
        <rFont val="Calibri"/>
        <family val="2"/>
        <scheme val="minor"/>
      </rPr>
      <t>Kitchen Equipment</t>
    </r>
    <r>
      <rPr>
        <sz val="11"/>
        <rFont val="Calibri"/>
        <family val="2"/>
        <scheme val="minor"/>
      </rPr>
      <t xml:space="preserve">
Includes appliances – dishwashers, freezers, refrigerators, ranges, stoves, ovens.
</t>
    </r>
  </si>
  <si>
    <r>
      <t>Item:</t>
    </r>
    <r>
      <rPr>
        <sz val="11"/>
        <rFont val="Calibri"/>
        <family val="2"/>
        <scheme val="minor"/>
      </rPr>
      <t xml:space="preserve"> Please specify any additional operational expenses that have not been listed.</t>
    </r>
  </si>
  <si>
    <t>Sponsoring Organization of Affiliated Centers Profile</t>
  </si>
  <si>
    <t>CFDA No.*</t>
  </si>
  <si>
    <r>
      <t xml:space="preserve">Amount of Projected CACFP Meal Reimbursement for Sponsored Centers in </t>
    </r>
    <r>
      <rPr>
        <b/>
        <u/>
        <sz val="11"/>
        <rFont val="Calibri"/>
        <family val="2"/>
        <scheme val="minor"/>
      </rPr>
      <t>Current Fiscal Year</t>
    </r>
  </si>
  <si>
    <t>Sponsoring Organization of Affiliated Centers Budget</t>
  </si>
  <si>
    <t>Total Annual Cost x Percent Allocated to CACFP</t>
  </si>
  <si>
    <t>Straight line used in spreadsheet for comparison</t>
  </si>
  <si>
    <t>Total Cost / Useful Life x Allocation percentage</t>
  </si>
  <si>
    <t>Total Annual Food Service Expense for Depreciation</t>
  </si>
  <si>
    <r>
      <t xml:space="preserve">Depreciation Method:  </t>
    </r>
    <r>
      <rPr>
        <sz val="11"/>
        <rFont val="Calibri"/>
        <family val="2"/>
        <scheme val="minor"/>
      </rPr>
      <t xml:space="preserve">Provide the depreciation method used.  If not straight line depreciation, adjust the amount of Applied Annual CACFP Funded.  </t>
    </r>
  </si>
  <si>
    <r>
      <t>Type of Equipment:</t>
    </r>
    <r>
      <rPr>
        <sz val="11"/>
        <rFont val="Calibri"/>
        <family val="2"/>
        <scheme val="minor"/>
      </rPr>
      <t xml:space="preserve">  Please list any equipment that will be purchased, rented, or leased.</t>
    </r>
  </si>
  <si>
    <r>
      <t>Total Annual Cost:</t>
    </r>
    <r>
      <rPr>
        <sz val="11"/>
        <rFont val="Calibri"/>
        <family val="2"/>
        <scheme val="minor"/>
      </rPr>
      <t xml:space="preserve">  Total cost that is projected to be incurred in the </t>
    </r>
    <r>
      <rPr>
        <b/>
        <sz val="11"/>
        <rFont val="Calibri"/>
        <family val="2"/>
        <scheme val="minor"/>
      </rPr>
      <t>year</t>
    </r>
    <r>
      <rPr>
        <sz val="11"/>
        <rFont val="Calibri"/>
        <family val="2"/>
        <scheme val="minor"/>
      </rPr>
      <t xml:space="preserve"> for each type of equipment listed.</t>
    </r>
  </si>
  <si>
    <r>
      <t xml:space="preserve">Annual Applied CACFP Funded: </t>
    </r>
    <r>
      <rPr>
        <sz val="11"/>
        <rFont val="Calibri"/>
        <family val="2"/>
        <scheme val="minor"/>
      </rPr>
      <t>Determine the amount of Total Equipment Expense that will be paid with CACFP funds.</t>
    </r>
  </si>
  <si>
    <t>Enter the rate first.</t>
  </si>
  <si>
    <r>
      <rPr>
        <b/>
        <sz val="11"/>
        <rFont val="Calibri"/>
        <family val="2"/>
        <scheme val="minor"/>
      </rPr>
      <t xml:space="preserve">Monthly Average Cost: </t>
    </r>
    <r>
      <rPr>
        <sz val="11"/>
        <rFont val="Calibri"/>
        <family val="2"/>
        <scheme val="minor"/>
      </rPr>
      <t>Miles per month x rate.</t>
    </r>
  </si>
  <si>
    <r>
      <rPr>
        <b/>
        <sz val="11"/>
        <rFont val="Calibri"/>
        <family val="2"/>
        <scheme val="minor"/>
      </rPr>
      <t>Average Annual Cost:</t>
    </r>
    <r>
      <rPr>
        <sz val="11"/>
        <rFont val="Calibri"/>
        <family val="2"/>
        <scheme val="minor"/>
      </rPr>
      <t xml:space="preserve">   (Monthly Average Cost + Transportation Costs + Meals &amp; Lodging )* Number of Months for CACFP</t>
    </r>
  </si>
  <si>
    <r>
      <rPr>
        <b/>
        <sz val="11"/>
        <rFont val="Calibri"/>
        <family val="2"/>
        <scheme val="minor"/>
      </rPr>
      <t>Total Annual Food Service Expense:</t>
    </r>
    <r>
      <rPr>
        <sz val="11"/>
        <rFont val="Calibri"/>
        <family val="2"/>
        <scheme val="minor"/>
      </rPr>
      <t xml:space="preserve"> Average Annual Costs x % Allocated to CACFP. </t>
    </r>
  </si>
  <si>
    <r>
      <t>Type of Service:</t>
    </r>
    <r>
      <rPr>
        <sz val="11"/>
        <rFont val="Calibri"/>
        <family val="2"/>
        <scheme val="minor"/>
      </rPr>
      <t xml:space="preserve">  Indicate contracted or paid services in the food service operations that are </t>
    </r>
    <r>
      <rPr>
        <b/>
        <sz val="11"/>
        <rFont val="Calibri"/>
        <family val="2"/>
        <scheme val="minor"/>
      </rPr>
      <t>not</t>
    </r>
    <r>
      <rPr>
        <sz val="11"/>
        <rFont val="Calibri"/>
        <family val="2"/>
        <scheme val="minor"/>
      </rPr>
      <t xml:space="preserve"> performed by any organization personnel.  All services must be directly related to the CACFP.</t>
    </r>
  </si>
  <si>
    <r>
      <t>Annual Applied CACFP Funded:</t>
    </r>
    <r>
      <rPr>
        <sz val="11"/>
        <rFont val="Calibri"/>
        <family val="2"/>
        <scheme val="minor"/>
      </rPr>
      <t xml:space="preserve">  Determine the amount of Column 4 that will be paid for using CACFP funds.</t>
    </r>
  </si>
  <si>
    <t>Total Annual Food Service Expense:</t>
  </si>
  <si>
    <t>Total Cost of Service x Percent Allocated to CACFP</t>
  </si>
  <si>
    <r>
      <t>Items:</t>
    </r>
    <r>
      <rPr>
        <sz val="11"/>
        <rFont val="Calibri"/>
        <family val="2"/>
        <scheme val="minor"/>
      </rPr>
      <t xml:space="preserve">  Any item used in the CACFP operations that is not considered food or equipment, such as paper products and cleaning supplies.  Provide more detail as to the type of these items.  </t>
    </r>
  </si>
  <si>
    <r>
      <t xml:space="preserve">Annual Applied CACFP Funded:  </t>
    </r>
    <r>
      <rPr>
        <sz val="11"/>
        <rFont val="Calibri"/>
        <family val="2"/>
        <scheme val="minor"/>
      </rPr>
      <t>Amount of Column 4 that will be paid with CACFP funds.</t>
    </r>
  </si>
  <si>
    <r>
      <t>Total Annual Food Service Expense:</t>
    </r>
    <r>
      <rPr>
        <sz val="11"/>
        <rFont val="Calibri"/>
        <family val="2"/>
        <scheme val="minor"/>
      </rPr>
      <t xml:space="preserve">  Total Annual Cost x Percent Allocated to CACFP</t>
    </r>
  </si>
  <si>
    <r>
      <t>Item:</t>
    </r>
    <r>
      <rPr>
        <sz val="11"/>
        <rFont val="Calibri"/>
        <family val="2"/>
        <scheme val="minor"/>
      </rPr>
      <t xml:space="preserve"> Please specify any additional administrative expenses that have not been listed.</t>
    </r>
  </si>
  <si>
    <r>
      <t xml:space="preserve">Total Annual Food Service Expense:  </t>
    </r>
    <r>
      <rPr>
        <sz val="11"/>
        <rFont val="Calibri"/>
        <family val="2"/>
        <scheme val="minor"/>
      </rPr>
      <t>Total Annual Cost x Percent Allocated to CACFP</t>
    </r>
  </si>
  <si>
    <t>Total Monthly Cost x Number of Months x Percentage Allocated to CACFP</t>
  </si>
  <si>
    <r>
      <t xml:space="preserve">Annual Applied CACFP Funded: </t>
    </r>
    <r>
      <rPr>
        <sz val="11"/>
        <rFont val="Calibri"/>
        <family val="2"/>
        <scheme val="minor"/>
      </rPr>
      <t xml:space="preserve"> Provide the amount of Column 4 that will be paid with CACFP funds.</t>
    </r>
  </si>
  <si>
    <r>
      <t xml:space="preserve">Total Annual Food Service Expense: </t>
    </r>
    <r>
      <rPr>
        <sz val="11"/>
        <rFont val="Calibri"/>
        <family val="2"/>
        <scheme val="minor"/>
      </rPr>
      <t xml:space="preserve">  </t>
    </r>
  </si>
  <si>
    <t>Enter training expenses relating to CACFP.</t>
  </si>
  <si>
    <t>Provide the amount of Total Annual Food Service Expense that will be paid with CACFP funds.</t>
  </si>
  <si>
    <r>
      <rPr>
        <b/>
        <sz val="11"/>
        <rFont val="Calibri"/>
        <family val="2"/>
        <scheme val="minor"/>
      </rPr>
      <t>Total Annual Food Service Expense:</t>
    </r>
    <r>
      <rPr>
        <sz val="11"/>
        <rFont val="Calibri"/>
        <family val="2"/>
        <scheme val="minor"/>
      </rPr>
      <t xml:space="preserve"> Total Annual Cost x Percentage Allocated to CACFP</t>
    </r>
  </si>
  <si>
    <t>Enter the rate for mileage first.  Federal rate of travel is acceptable.</t>
  </si>
  <si>
    <t>Average Annual Cost</t>
  </si>
  <si>
    <t>(Monthly Average Cost + Transporation Costs + Meals and Lodging) x Number of Months</t>
  </si>
  <si>
    <t>Average Annual Cost x Percent Allocated to CACFP</t>
  </si>
  <si>
    <r>
      <t xml:space="preserve">Annual Applied CACFP Funded:  </t>
    </r>
    <r>
      <rPr>
        <sz val="11"/>
        <rFont val="Calibri"/>
        <family val="2"/>
        <scheme val="minor"/>
      </rPr>
      <t>Amount of Total Annual Food Service Expense that will be paid with CACFP funds.</t>
    </r>
  </si>
  <si>
    <r>
      <rPr>
        <sz val="11"/>
        <rFont val="Calibri"/>
        <family val="2"/>
        <scheme val="minor"/>
      </rPr>
      <t>(1)</t>
    </r>
    <r>
      <rPr>
        <b/>
        <sz val="11"/>
        <rFont val="Calibri"/>
        <family val="2"/>
        <scheme val="minor"/>
      </rPr>
      <t xml:space="preserve">
Employee Name</t>
    </r>
  </si>
  <si>
    <r>
      <rPr>
        <sz val="11"/>
        <rFont val="Calibri"/>
        <family val="2"/>
        <scheme val="minor"/>
      </rPr>
      <t>(2)</t>
    </r>
    <r>
      <rPr>
        <b/>
        <sz val="11"/>
        <rFont val="Calibri"/>
        <family val="2"/>
        <scheme val="minor"/>
      </rPr>
      <t xml:space="preserve">
Travel Purpose 
/Location </t>
    </r>
  </si>
  <si>
    <r>
      <rPr>
        <sz val="11"/>
        <rFont val="Calibri"/>
        <family val="2"/>
        <scheme val="minor"/>
      </rPr>
      <t>(4)</t>
    </r>
    <r>
      <rPr>
        <b/>
        <sz val="11"/>
        <rFont val="Calibri"/>
        <family val="2"/>
        <scheme val="minor"/>
      </rPr>
      <t xml:space="preserve">
Monthly Average
Cost</t>
    </r>
  </si>
  <si>
    <r>
      <rPr>
        <sz val="11"/>
        <rFont val="Calibri"/>
        <family val="2"/>
        <scheme val="minor"/>
      </rPr>
      <t>(5)</t>
    </r>
    <r>
      <rPr>
        <b/>
        <sz val="11"/>
        <rFont val="Calibri"/>
        <family val="2"/>
        <scheme val="minor"/>
      </rPr>
      <t xml:space="preserve">
Transportation Costs</t>
    </r>
  </si>
  <si>
    <r>
      <rPr>
        <sz val="11"/>
        <rFont val="Calibri"/>
        <family val="2"/>
        <scheme val="minor"/>
      </rPr>
      <t>(6)</t>
    </r>
    <r>
      <rPr>
        <b/>
        <sz val="11"/>
        <rFont val="Calibri"/>
        <family val="2"/>
        <scheme val="minor"/>
      </rPr>
      <t xml:space="preserve">
Meals
and
Lodging</t>
    </r>
  </si>
  <si>
    <t xml:space="preserve">
Average Annual
Costs</t>
  </si>
  <si>
    <r>
      <rPr>
        <sz val="11"/>
        <rFont val="Calibri"/>
        <family val="2"/>
        <scheme val="minor"/>
      </rPr>
      <t>(8)</t>
    </r>
    <r>
      <rPr>
        <b/>
        <sz val="11"/>
        <rFont val="Calibri"/>
        <family val="2"/>
        <scheme val="minor"/>
      </rPr>
      <t xml:space="preserve">
% Allocated
to CACFP</t>
    </r>
  </si>
  <si>
    <t xml:space="preserve">
Total Annual Food Service Expense </t>
  </si>
  <si>
    <r>
      <rPr>
        <sz val="11"/>
        <rFont val="Calibri"/>
        <family val="2"/>
        <scheme val="minor"/>
      </rPr>
      <t>(9)</t>
    </r>
    <r>
      <rPr>
        <b/>
        <sz val="11"/>
        <rFont val="Calibri"/>
        <family val="2"/>
        <scheme val="minor"/>
      </rPr>
      <t xml:space="preserve">
Annual Applied
CACFP Funded</t>
    </r>
  </si>
  <si>
    <t xml:space="preserve"> Total:</t>
  </si>
  <si>
    <r>
      <rPr>
        <b/>
        <sz val="11"/>
        <color indexed="8"/>
        <rFont val="Calibri"/>
        <family val="2"/>
        <scheme val="minor"/>
      </rPr>
      <t xml:space="preserve">NOTE: </t>
    </r>
    <r>
      <rPr>
        <sz val="11"/>
        <color indexed="8"/>
        <rFont val="Calibri"/>
        <family val="2"/>
        <scheme val="minor"/>
      </rPr>
      <t>Each row with a percentage allocated to CACFP less than 100% requires a cost allocation plan.</t>
    </r>
  </si>
  <si>
    <t xml:space="preserve">Total Annual Depreciation Expense for Food Service: </t>
  </si>
  <si>
    <r>
      <t xml:space="preserve">Annual Applied CACFP Funded: </t>
    </r>
    <r>
      <rPr>
        <sz val="11"/>
        <rFont val="Calibri"/>
        <family val="2"/>
        <scheme val="minor"/>
      </rPr>
      <t>Determine the amount from Total Annual Food Service Expense that will be paid with CACFP funds.</t>
    </r>
  </si>
  <si>
    <t xml:space="preserve">Total Annual Food Service Expense for Equipment: </t>
  </si>
  <si>
    <t xml:space="preserve">Total Annual Food Service Expense             </t>
  </si>
  <si>
    <t xml:space="preserve">Annual Applied CACFP Funded                   </t>
  </si>
  <si>
    <t xml:space="preserve">Total Annual Food Service Expense     </t>
  </si>
  <si>
    <t xml:space="preserve">Annual Applied CACFP Funded         </t>
  </si>
  <si>
    <t>CACFP Income Check</t>
  </si>
  <si>
    <t>*173.33 hours = full-time per month</t>
  </si>
  <si>
    <r>
      <t xml:space="preserve">SPWA for hours over 173.33 per month. </t>
    </r>
    <r>
      <rPr>
        <sz val="11"/>
        <color theme="1"/>
        <rFont val="Calibri"/>
        <family val="2"/>
        <scheme val="minor"/>
      </rPr>
      <t xml:space="preserve">If you have employees working over 173.33 hours per month, you need Specific Prior Written Approval.  Please select "Yes" and provide a copy of the SPWA. </t>
    </r>
  </si>
  <si>
    <t xml:space="preserve">A  </t>
  </si>
  <si>
    <t xml:space="preserve">B  </t>
  </si>
  <si>
    <t xml:space="preserve">C  </t>
  </si>
  <si>
    <t>**Do NOT include State or Federal Withholding or Income Taxes.  These are NOT Mandatory Employer Taxes.**</t>
  </si>
  <si>
    <r>
      <rPr>
        <b/>
        <sz val="11"/>
        <color theme="1"/>
        <rFont val="Calibri"/>
        <family val="2"/>
        <scheme val="minor"/>
      </rPr>
      <t>Mandatory Employer Taxes:</t>
    </r>
    <r>
      <rPr>
        <sz val="11"/>
        <color theme="1"/>
        <rFont val="Calibri"/>
        <family val="2"/>
        <scheme val="minor"/>
      </rPr>
      <t xml:space="preserve">  If you are claiming Employer Taxes, select "Yes" and enter any or all of the following:</t>
    </r>
  </si>
  <si>
    <r>
      <t xml:space="preserve">  FICA Rate: </t>
    </r>
    <r>
      <rPr>
        <sz val="11"/>
        <color theme="1"/>
        <rFont val="Calibri"/>
        <family val="2"/>
        <scheme val="minor"/>
      </rPr>
      <t xml:space="preserve"> Enter the employer's share of FICA which is OASDI 6.2% and Medicare 1.45%, or 7.65% total. </t>
    </r>
  </si>
  <si>
    <r>
      <rPr>
        <b/>
        <sz val="11"/>
        <color theme="1"/>
        <rFont val="Calibri"/>
        <family val="2"/>
        <scheme val="minor"/>
      </rPr>
      <t xml:space="preserve">  Workers' Comp Rate:</t>
    </r>
    <r>
      <rPr>
        <sz val="11"/>
        <color theme="1"/>
        <rFont val="Calibri"/>
        <family val="2"/>
        <scheme val="minor"/>
      </rPr>
      <t xml:space="preserve"> Enter the rate the institution pays for Workers' Compensation to the their insurance carrier.  </t>
    </r>
  </si>
  <si>
    <t>Operating Labor and Taxes</t>
  </si>
  <si>
    <t>(J)</t>
  </si>
  <si>
    <t xml:space="preserve">Total Food Service Expense     </t>
  </si>
  <si>
    <t xml:space="preserve">Applied CACFP Funded         </t>
  </si>
  <si>
    <r>
      <t>Item:</t>
    </r>
    <r>
      <rPr>
        <sz val="11"/>
        <rFont val="Calibri"/>
        <family val="2"/>
        <scheme val="minor"/>
      </rPr>
      <t xml:space="preserve"> Please specify items to be purchased with excess CACFP funds</t>
    </r>
    <r>
      <rPr>
        <b/>
        <sz val="11"/>
        <rFont val="Calibri"/>
        <family val="2"/>
        <scheme val="minor"/>
      </rPr>
      <t>.</t>
    </r>
  </si>
  <si>
    <r>
      <t>Total Cost:</t>
    </r>
    <r>
      <rPr>
        <sz val="11"/>
        <rFont val="Calibri"/>
        <family val="2"/>
        <scheme val="minor"/>
      </rPr>
      <t xml:space="preserve">  Total cost expected to pay for each item listed.</t>
    </r>
  </si>
  <si>
    <r>
      <t xml:space="preserve">Applied CACFP Funded:  </t>
    </r>
    <r>
      <rPr>
        <sz val="11"/>
        <rFont val="Calibri"/>
        <family val="2"/>
        <scheme val="minor"/>
      </rPr>
      <t>Provide the amount of the total that will be paid with excess CACFP funds.</t>
    </r>
  </si>
  <si>
    <t>Ammendment 1</t>
  </si>
  <si>
    <t>Ammendment 2</t>
  </si>
  <si>
    <t>Ammendment 3</t>
  </si>
  <si>
    <t>Ammendment 4</t>
  </si>
  <si>
    <t>Ammendment 5</t>
  </si>
  <si>
    <t>Ammendment 6</t>
  </si>
  <si>
    <t>Ammendment 7</t>
  </si>
  <si>
    <t>Ammendment 8</t>
  </si>
  <si>
    <t>Ammendment 9</t>
  </si>
  <si>
    <t>C1 – Excess Balance Spending Plan</t>
  </si>
  <si>
    <t>C – Other Income</t>
  </si>
  <si>
    <t>Sponsored centers should report other income available to cover CACFP expenses,</t>
  </si>
  <si>
    <t>and any CACFP reimbursement excess balance.</t>
  </si>
  <si>
    <t>Projected CACFP Meal Reimbursement is based on meal (food) reimbursement and does not include any cash in lieu funds.</t>
  </si>
  <si>
    <t>Indirect costs are for items that are shared across several programs, but cannot be readily identified as CACFP.  Must follow Indirect Cost regulations.</t>
  </si>
  <si>
    <t>Must include a cost allocation plan if space and time is not used 100% for CACFP.</t>
  </si>
  <si>
    <t>Insurance includes premiums on insurance policies, contributions to self-insurance reserves, and deductible payments for minimal losses.  This category does not include life, disability or health care insurance provided to individuals.</t>
  </si>
  <si>
    <t xml:space="preserve">Documentation required to be attached and submitted with the budget: </t>
  </si>
  <si>
    <t xml:space="preserve">2) Copy of premium or documentation indication type and cost of insurance.   </t>
  </si>
  <si>
    <t xml:space="preserve">       B - Reduced</t>
  </si>
  <si>
    <t>C - Paid</t>
  </si>
  <si>
    <t>Worksheet D:   FOOD and FOOD SERVICE MANAGEMENT (FSM)</t>
  </si>
  <si>
    <t xml:space="preserve">Worksheet E:  NON-FOOD SUPPLIES  </t>
  </si>
  <si>
    <t>Worksheet F:  OPERATING LABOR</t>
  </si>
  <si>
    <t>Worksheet F: OPERATING LABOR</t>
  </si>
  <si>
    <t>Worksheet G:  RENT AND UTILITIES</t>
  </si>
  <si>
    <t>19.    Total Administrative Expenditures (Lines 7 - 18)</t>
  </si>
  <si>
    <t>20.   Worksheet D:  Food and Food Service Management (FSM)</t>
  </si>
  <si>
    <t>21.   Worksheet E:  Non-Food Supplies (Food Service)</t>
  </si>
  <si>
    <t>22.   Worksheet F:  Operating Labor</t>
  </si>
  <si>
    <t>23.   Worksheet G:  Rent and Utilities</t>
  </si>
  <si>
    <t>30.   Total Operating Expenditures  (Lines 20 - 29)</t>
  </si>
  <si>
    <t>5.  a.  Worksheet C:  Excess Balance of CACFP Funds</t>
  </si>
  <si>
    <t xml:space="preserve">      b.  Other Income Available for CACFP Operations  </t>
  </si>
  <si>
    <t xml:space="preserve">D – Food and Food Service Management </t>
  </si>
  <si>
    <t>E – Non-Food Supplies</t>
  </si>
  <si>
    <t xml:space="preserve">F – Operating Labor </t>
  </si>
  <si>
    <t>G – Rent and Utilities</t>
  </si>
  <si>
    <r>
      <t xml:space="preserve">Expected Purchase Date:  </t>
    </r>
    <r>
      <rPr>
        <sz val="11"/>
        <rFont val="Calibri"/>
        <family val="2"/>
        <scheme val="minor"/>
      </rPr>
      <t xml:space="preserve">Provide the expected date that you will purchase the item listed. </t>
    </r>
  </si>
  <si>
    <t>CACFP Time must be &lt; or + Total Time</t>
  </si>
  <si>
    <t xml:space="preserve"> Percentage </t>
  </si>
  <si>
    <t xml:space="preserve">Line 2: Enter Total Breakfasts Served:   </t>
  </si>
  <si>
    <t>Line 1:  Enter Number of Enrolled Participants</t>
  </si>
  <si>
    <t xml:space="preserve">Line 3:  Enter Total Lunches/Suppers Served:   </t>
  </si>
  <si>
    <t xml:space="preserve">                   A - Free</t>
  </si>
  <si>
    <t xml:space="preserve"> Total:   </t>
  </si>
  <si>
    <t>Total Monthly Reimbursement:</t>
  </si>
  <si>
    <t>Total Lunches/Suppers</t>
  </si>
  <si>
    <r>
      <rPr>
        <b/>
        <sz val="11"/>
        <rFont val="Calibri"/>
        <family val="2"/>
        <scheme val="minor"/>
      </rPr>
      <t xml:space="preserve">Line 2:  </t>
    </r>
    <r>
      <rPr>
        <sz val="11"/>
        <rFont val="Calibri"/>
        <family val="2"/>
        <scheme val="minor"/>
      </rPr>
      <t>Enter the estimated number of Breakfasts that will be served during one month.</t>
    </r>
  </si>
  <si>
    <r>
      <rPr>
        <b/>
        <sz val="11"/>
        <rFont val="Calibri"/>
        <family val="2"/>
        <scheme val="minor"/>
      </rPr>
      <t xml:space="preserve">Line 3: </t>
    </r>
    <r>
      <rPr>
        <sz val="11"/>
        <rFont val="Calibri"/>
        <family val="2"/>
        <scheme val="minor"/>
      </rPr>
      <t xml:space="preserve"> Enter the estimated number of Lunches / Suppers that will be served during one month.</t>
    </r>
  </si>
  <si>
    <r>
      <rPr>
        <b/>
        <sz val="11"/>
        <rFont val="Calibri"/>
        <family val="2"/>
        <scheme val="minor"/>
      </rPr>
      <t xml:space="preserve">Line 4:  </t>
    </r>
    <r>
      <rPr>
        <sz val="11"/>
        <rFont val="Calibri"/>
        <family val="2"/>
        <scheme val="minor"/>
      </rPr>
      <t>Enter the estimated number of Snacks/Supplements that will be served during one month.</t>
    </r>
  </si>
  <si>
    <r>
      <t xml:space="preserve">Meal rates are applied based on the percentages calculated for each IEA category. </t>
    </r>
    <r>
      <rPr>
        <sz val="11"/>
        <rFont val="Calibri"/>
        <family val="2"/>
        <scheme val="minor"/>
      </rPr>
      <t>Multiply the number of meals calculated by the percentage rate.</t>
    </r>
  </si>
  <si>
    <r>
      <t xml:space="preserve">Cash in Lieu: </t>
    </r>
    <r>
      <rPr>
        <sz val="11"/>
        <rFont val="Calibri"/>
        <family val="2"/>
        <scheme val="minor"/>
      </rPr>
      <t>Cash-In-Lieu is calculated on only the number of Lunches/Suppers expected to be served during this month.</t>
    </r>
  </si>
  <si>
    <t xml:space="preserve">Line 4:  Enter Total Snacks/Supplements Served:   </t>
  </si>
  <si>
    <t>Line 5: Enter Number of Months Expected to be Participating:</t>
  </si>
  <si>
    <t>Total Annual Meal Reimbursement</t>
  </si>
  <si>
    <r>
      <rPr>
        <b/>
        <sz val="11"/>
        <rFont val="Calibri"/>
        <family val="2"/>
        <scheme val="minor"/>
      </rPr>
      <t xml:space="preserve">Line 5:  </t>
    </r>
    <r>
      <rPr>
        <sz val="11"/>
        <rFont val="Calibri"/>
        <family val="2"/>
        <scheme val="minor"/>
      </rPr>
      <t>Enter the number of months expecting to participate to obtain the Total Annual Meal Reimbursement.</t>
    </r>
  </si>
  <si>
    <t>Employee Position</t>
  </si>
  <si>
    <t>Cook</t>
  </si>
  <si>
    <t>Teacher</t>
  </si>
  <si>
    <t xml:space="preserve">A – Projected Reimbursement </t>
  </si>
  <si>
    <t>G1 - Cost Allocation Plan</t>
  </si>
  <si>
    <t xml:space="preserve">Excess Balance is created when CACFP reimbursement is greater than CACFP expenditures.  Use this worksheet to provide details on how the institution plans to spend excess CACFP funds.  </t>
  </si>
  <si>
    <t xml:space="preserve">This spreadsheet is blank because there is No Excess Balance.  Not Required. </t>
  </si>
  <si>
    <r>
      <t>*Modified Total Direct Costs (MTDC) are all direct costs (expenditures) less certain categories of exclusions.  Standard exclusions include capital equipment, capital expenditures, rental costs, and the portion of each subaward in excess of</t>
    </r>
    <r>
      <rPr>
        <b/>
        <sz val="11"/>
        <color rgb="FF000000"/>
        <rFont val="Calibri"/>
        <family val="2"/>
        <scheme val="minor"/>
      </rPr>
      <t xml:space="preserve"> $25,000.</t>
    </r>
  </si>
  <si>
    <t xml:space="preserve">Number of Affiliated Sponsored Centers: </t>
  </si>
  <si>
    <r>
      <t xml:space="preserve">Hourly Wage Rate:  </t>
    </r>
    <r>
      <rPr>
        <sz val="11"/>
        <rFont val="Calibri"/>
        <family val="2"/>
        <scheme val="minor"/>
      </rPr>
      <t xml:space="preserve">Enter employee wage rate per hour. </t>
    </r>
    <r>
      <rPr>
        <b/>
        <sz val="11"/>
        <color rgb="FFC00000"/>
        <rFont val="Calibri"/>
        <family val="2"/>
        <scheme val="minor"/>
      </rPr>
      <t>To calculate the hourly rate for an annual salary, divide the salary by 2080.</t>
    </r>
  </si>
  <si>
    <r>
      <rPr>
        <b/>
        <sz val="11"/>
        <color theme="1"/>
        <rFont val="Calibri"/>
        <family val="2"/>
        <scheme val="minor"/>
      </rPr>
      <t xml:space="preserve">  Unemployment Rate:</t>
    </r>
    <r>
      <rPr>
        <sz val="11"/>
        <color theme="1"/>
        <rFont val="Calibri"/>
        <family val="2"/>
        <scheme val="minor"/>
      </rPr>
      <t xml:space="preserve"> Enter the rate the institution pays for Unemployment to the *NC Employment Security Commission.*</t>
    </r>
  </si>
  <si>
    <t>Please provide supporting documentation from NC ESC*</t>
  </si>
  <si>
    <r>
      <t>Budget Line Item:</t>
    </r>
    <r>
      <rPr>
        <sz val="11"/>
        <rFont val="Calibri"/>
        <family val="2"/>
        <scheme val="minor"/>
      </rPr>
      <t xml:space="preserve">  Select a *Budget Line Item from the drop down list that was also an item in your approved Prior Year Budget. </t>
    </r>
  </si>
  <si>
    <t>Non-Food Supplies</t>
  </si>
  <si>
    <t>Indirect Costs</t>
  </si>
  <si>
    <t>Rent and Utilities</t>
  </si>
  <si>
    <t>Admin Labor</t>
  </si>
  <si>
    <t>Admin  Fringe Benefits</t>
  </si>
  <si>
    <t>Admin Travel</t>
  </si>
  <si>
    <t>Admin Training</t>
  </si>
  <si>
    <t>Admin Supplies</t>
  </si>
  <si>
    <t>Admin Equipt</t>
  </si>
  <si>
    <t>Admin Depreciation</t>
  </si>
  <si>
    <t xml:space="preserve">Admin Contracted Services </t>
  </si>
  <si>
    <t>Other Admin Expenses</t>
  </si>
  <si>
    <t>Op Labor</t>
  </si>
  <si>
    <t xml:space="preserve">Op Fringe Benefits  </t>
  </si>
  <si>
    <t>Other Op Expenses</t>
  </si>
  <si>
    <t xml:space="preserve">Op Contracted Services </t>
  </si>
  <si>
    <t>Op Travel</t>
  </si>
  <si>
    <t>Op Equipt</t>
  </si>
  <si>
    <t>Op Depreciation</t>
  </si>
  <si>
    <t>Food / FSM</t>
  </si>
  <si>
    <t>Budget Line Item*</t>
  </si>
  <si>
    <t>Expected Spend Date</t>
  </si>
  <si>
    <t>Legend</t>
  </si>
  <si>
    <t>Required Worksheets</t>
  </si>
  <si>
    <t>Optional Admin Worksheets</t>
  </si>
  <si>
    <t>Optional Operating Worksheets</t>
  </si>
  <si>
    <r>
      <rPr>
        <b/>
        <sz val="11"/>
        <color theme="1"/>
        <rFont val="Calibri"/>
        <family val="2"/>
        <scheme val="minor"/>
      </rPr>
      <t xml:space="preserve">  Unemployment Rate:</t>
    </r>
    <r>
      <rPr>
        <sz val="11"/>
        <color theme="1"/>
        <rFont val="Calibri"/>
        <family val="2"/>
        <scheme val="minor"/>
      </rPr>
      <t xml:space="preserve"> Enter the rate the institution pays for Unemployment to the *NC Employment Security Commission.*  </t>
    </r>
  </si>
  <si>
    <t>31.   Total Admin. and Operating Expenditures (Lines 19 + 30)</t>
  </si>
  <si>
    <t>B - Admin Funding</t>
  </si>
  <si>
    <t>Monitoring / Charlotte</t>
  </si>
  <si>
    <t>Employer Cost
Per Month</t>
  </si>
  <si>
    <r>
      <t xml:space="preserve">Excess Balance of CACFP Reimbursement Funds from the Prior Year - CACFP FUNDS ONLY
</t>
    </r>
    <r>
      <rPr>
        <b/>
        <sz val="11"/>
        <color theme="8" tint="-0.249977111117893"/>
        <rFont val="Calibri"/>
        <family val="2"/>
        <scheme val="minor"/>
      </rPr>
      <t>Excess Balance = Reimbursements greater than Expenditures</t>
    </r>
  </si>
  <si>
    <t xml:space="preserve"> Employee Name *</t>
  </si>
  <si>
    <r>
      <t xml:space="preserve">d.  % of Space and Time allocated to CACFP - Cost Allocation Plan is </t>
    </r>
    <r>
      <rPr>
        <b/>
        <sz val="11"/>
        <rFont val="Calibri"/>
        <family val="2"/>
        <scheme val="minor"/>
      </rPr>
      <t>Required</t>
    </r>
  </si>
  <si>
    <r>
      <t xml:space="preserve">   </t>
    </r>
    <r>
      <rPr>
        <i/>
        <sz val="11"/>
        <color rgb="FFFF0000"/>
        <rFont val="Calibri"/>
        <family val="2"/>
        <scheme val="minor"/>
      </rPr>
      <t>% pulls from G1 Cost Allocation Plan</t>
    </r>
  </si>
  <si>
    <t>*Name pulls from F - Operating Labor</t>
  </si>
  <si>
    <t>Please provide supporting documentation if using this worksheet.</t>
  </si>
  <si>
    <t>Attach the following documents to worksheet and submit to State agency:</t>
  </si>
  <si>
    <t xml:space="preserve">Enter the employee's name. </t>
  </si>
  <si>
    <t>Percent Allocated to CACFP Funds</t>
  </si>
  <si>
    <r>
      <t>Carrier Name:</t>
    </r>
    <r>
      <rPr>
        <sz val="11"/>
        <color indexed="8"/>
        <rFont val="Calibri"/>
        <family val="2"/>
        <scheme val="minor"/>
      </rPr>
      <t xml:space="preserve">  Provide the carrier name.</t>
    </r>
  </si>
  <si>
    <r>
      <t>Monthly Cost:</t>
    </r>
    <r>
      <rPr>
        <sz val="11"/>
        <color indexed="8"/>
        <rFont val="Calibri"/>
        <family val="2"/>
        <scheme val="minor"/>
      </rPr>
      <t xml:space="preserve">  Enter the total monthly cost.</t>
    </r>
  </si>
  <si>
    <r>
      <t>Number of Months:</t>
    </r>
    <r>
      <rPr>
        <sz val="11"/>
        <color indexed="8"/>
        <rFont val="Calibri"/>
        <family val="2"/>
        <scheme val="minor"/>
      </rPr>
      <t xml:space="preserve">  Enter the number of months.</t>
    </r>
  </si>
  <si>
    <r>
      <t xml:space="preserve">Percentage Allocated to CACFP Funds: </t>
    </r>
    <r>
      <rPr>
        <sz val="11"/>
        <color indexed="8"/>
        <rFont val="Calibri"/>
        <family val="2"/>
        <scheme val="minor"/>
      </rPr>
      <t xml:space="preserve"> Enter the percentage of each item allocated to food service.  </t>
    </r>
  </si>
  <si>
    <r>
      <t>Annual Applied CACFP Funded:</t>
    </r>
    <r>
      <rPr>
        <sz val="11"/>
        <color indexed="8"/>
        <rFont val="Calibri"/>
        <family val="2"/>
        <scheme val="minor"/>
      </rPr>
      <t xml:space="preserve">  Provide the amount of total annual food service expense that will be paid with CACFP funds.</t>
    </r>
  </si>
  <si>
    <t>Percentage Allocated to CACFP Funds</t>
  </si>
  <si>
    <t>Specific Prior Written Approval is required for costs of other insurance, not required by the State agency, that is maintained by the institution in connection with the general activities of the Program when  the type, extent, and cost of coverage are in accordance with general State or local government policy and sound business practices.</t>
  </si>
  <si>
    <r>
      <t xml:space="preserve">Annual Applied CACFP Funded:  </t>
    </r>
    <r>
      <rPr>
        <sz val="11"/>
        <rFont val="Calibri"/>
        <family val="2"/>
        <scheme val="minor"/>
      </rPr>
      <t>Provide the amount of Annual Cost to CACFP that will be paid with CACFP funds.</t>
    </r>
  </si>
  <si>
    <t>Worksheet H: OPERATING FRINGE BENEFITS</t>
  </si>
  <si>
    <t>Worksheet H:  OPERATING FRINGE BENEFITS</t>
  </si>
  <si>
    <t xml:space="preserve">H – Operating Fringe </t>
  </si>
  <si>
    <t xml:space="preserve">24.   Worksheet H:  Operating Fringe Benefits  </t>
  </si>
  <si>
    <t xml:space="preserve">Worksheet I:  OPERATING CONTRACTED SERVICES </t>
  </si>
  <si>
    <t xml:space="preserve">I – Operating Contracted Services </t>
  </si>
  <si>
    <t>Worksheet J:  OPERATING TRAVEL</t>
  </si>
  <si>
    <t xml:space="preserve">J – Operating Travel </t>
  </si>
  <si>
    <t>K – Operating Equipment (Direct Expense)</t>
  </si>
  <si>
    <t xml:space="preserve">L – Operating Equipment (Depreciation) </t>
  </si>
  <si>
    <t>M – Other Operating Expenses</t>
  </si>
  <si>
    <t xml:space="preserve">Worksheet M:  OTHER OPERATING EXPENSES  </t>
  </si>
  <si>
    <t>7.      Worksheet N:   Administrative Labor</t>
  </si>
  <si>
    <t>N – Administrative Labor</t>
  </si>
  <si>
    <t>O – Administrative Fringe Benefits</t>
  </si>
  <si>
    <t xml:space="preserve">P – Administrative Equipment (Direct Expense) </t>
  </si>
  <si>
    <t xml:space="preserve">Q – Administrative Equipment (Depreciation) </t>
  </si>
  <si>
    <t>R – General Admin Supplies</t>
  </si>
  <si>
    <t xml:space="preserve">S – Administrative Travel </t>
  </si>
  <si>
    <t xml:space="preserve">T– Administrative Training </t>
  </si>
  <si>
    <t xml:space="preserve">U– Administrative Contracted Services </t>
  </si>
  <si>
    <t>V – Communications</t>
  </si>
  <si>
    <t>W- Insurance</t>
  </si>
  <si>
    <t>X – Other Administrative Expenses</t>
  </si>
  <si>
    <t>Y – Indirect Costs</t>
  </si>
  <si>
    <t>Worksheet Y:  INDIRECT COSTS</t>
  </si>
  <si>
    <t>Worksheet Y: INDIRECT COSTS</t>
  </si>
  <si>
    <t>18.    Worksheet Y:   Indirect Costs</t>
  </si>
  <si>
    <t xml:space="preserve">Worksheet X:  OTHER ADMINISTRATIVE EXPENSES  </t>
  </si>
  <si>
    <t>17.    Worksheet X:   Other Admin Expenses</t>
  </si>
  <si>
    <t>Worksheet W: INSURANCE</t>
  </si>
  <si>
    <t xml:space="preserve">Worksheet W:  INSURANCE </t>
  </si>
  <si>
    <t>16.    Worksheet W:   Insurance</t>
  </si>
  <si>
    <t>15.    Worksheet V:   Communications</t>
  </si>
  <si>
    <t>Items Pulling From Worksheet F - Operating Labor</t>
  </si>
  <si>
    <t xml:space="preserve">Worksheet U:  ADMINISTRATIVE CONTRACTED SERVICES </t>
  </si>
  <si>
    <t xml:space="preserve">14.    Worksheet U:   Contracted Services </t>
  </si>
  <si>
    <t>Worksheet T:  ADMINISTRATIVE TRAINING</t>
  </si>
  <si>
    <t>13.    Worksheet T:   Administrative Training</t>
  </si>
  <si>
    <t>Worksheet S:  ADMINISTRATIVE TRAVEL</t>
  </si>
  <si>
    <t>11.    Worksheet R:    General Admin Supplies</t>
  </si>
  <si>
    <t>10.    Worksheet Q:   Admin Equipment Depreciation</t>
  </si>
  <si>
    <t>Worksheet O:  ADMINISTRATIVE FRINGE BENEFITS</t>
  </si>
  <si>
    <t>8.      Worksheet O:    Administrative  Fringe Benefits</t>
  </si>
  <si>
    <t>Worksheet C:  OTHER INCOME AVAILABLE FOR CACFP OPERATIONS &amp; EXCESS CACFP BALANCE</t>
  </si>
  <si>
    <t>Worksheet B: ADMINISTRATIVE FUNDING FROM AFFILIATED CENTERS</t>
  </si>
  <si>
    <t>Worksheet C1:  EXCESS BALANCE SPENDING PLAN</t>
  </si>
  <si>
    <t>Institution</t>
  </si>
  <si>
    <t>Agreement Number</t>
  </si>
  <si>
    <t>*Name pulls from N - Admin Labor</t>
  </si>
  <si>
    <t>Instructions for Administrative Funding: (Prior year equals Oct 1 through month of last claim)</t>
  </si>
  <si>
    <t xml:space="preserve">3) Specific Prior Written Approval Request form for each item requiring SPWA. </t>
  </si>
  <si>
    <t>Prior Year 
Sponsor Fee %</t>
  </si>
  <si>
    <t>Current Year Sponsor Fee %
(Maximum 15%)</t>
  </si>
  <si>
    <r>
      <rPr>
        <b/>
        <sz val="11"/>
        <color rgb="FF000000"/>
        <rFont val="Calibri"/>
        <family val="2"/>
        <scheme val="minor"/>
      </rPr>
      <t>Type of Costs:</t>
    </r>
    <r>
      <rPr>
        <sz val="11"/>
        <color rgb="FF000000"/>
        <rFont val="Calibri"/>
        <family val="2"/>
        <scheme val="minor"/>
      </rPr>
      <t xml:space="preserve">  For example, most organizations use their labor costs for computing their indirect costs.</t>
    </r>
  </si>
  <si>
    <r>
      <rPr>
        <b/>
        <sz val="11"/>
        <color rgb="FF000000"/>
        <rFont val="Calibri"/>
        <family val="2"/>
        <scheme val="minor"/>
      </rPr>
      <t>Allocation Rate:</t>
    </r>
    <r>
      <rPr>
        <sz val="11"/>
        <color rgb="FF000000"/>
        <rFont val="Calibri"/>
        <family val="2"/>
        <scheme val="minor"/>
      </rPr>
      <t xml:space="preserve">  The assigned rate from the cognizant agency.</t>
    </r>
  </si>
  <si>
    <r>
      <rPr>
        <b/>
        <sz val="11"/>
        <color rgb="FF000000"/>
        <rFont val="Calibri"/>
        <family val="2"/>
        <scheme val="minor"/>
      </rPr>
      <t>Amount to be Paid with CACFP Funds</t>
    </r>
    <r>
      <rPr>
        <sz val="11"/>
        <color rgb="FF000000"/>
        <rFont val="Calibri"/>
        <family val="2"/>
        <scheme val="minor"/>
      </rPr>
      <t>:  Determine how much of the total indirect costs will be paid with  CACFP funds.</t>
    </r>
  </si>
  <si>
    <r>
      <rPr>
        <b/>
        <sz val="11"/>
        <color rgb="FF000000"/>
        <rFont val="Calibri"/>
        <family val="2"/>
        <scheme val="minor"/>
      </rPr>
      <t>Amount of Costs:</t>
    </r>
    <r>
      <rPr>
        <sz val="11"/>
        <color rgb="FF000000"/>
        <rFont val="Calibri"/>
        <family val="2"/>
        <scheme val="minor"/>
      </rPr>
      <t xml:space="preserve">  The amounts of costs from 1 to be used for computing the indirect costs.</t>
    </r>
  </si>
  <si>
    <t>Total Cost</t>
  </si>
  <si>
    <t xml:space="preserve">
Total Original Cost</t>
  </si>
  <si>
    <t xml:space="preserve">Allocation of depreciation must follow Federal guidelines in 2 CFR 200. </t>
  </si>
  <si>
    <t xml:space="preserve">Worksheet R:   ADMINISTRATIVE SUPPLIES </t>
  </si>
  <si>
    <t xml:space="preserve">Worksheet R:  ADMINISTRATIVE SUPPLIES </t>
  </si>
  <si>
    <t>Enter the percentage of these costs that are pertaining to CACFP.</t>
  </si>
  <si>
    <t>Enter the amount of Total Annual Food Service Expense that will be paid with CACFP funds.</t>
  </si>
  <si>
    <t>Worksheet Q:  ADMINISTRATIVE  EQUIPMENT DEPRECIATION</t>
  </si>
  <si>
    <t>Worksheet P:  ADMINISTRATIVE EQUIPMENT</t>
  </si>
  <si>
    <t>Worksheet P: ADMINISTRATIVE EQUIPMENT</t>
  </si>
  <si>
    <t>Worksheet K: OPERATING EQUIPMENT</t>
  </si>
  <si>
    <t>Worksheet L:  OPERATING  EQUIPMENT DEPRECIATION</t>
  </si>
  <si>
    <t>Worksheet K:  OPERATING EQUIPMENT</t>
  </si>
  <si>
    <t xml:space="preserve">4) Copy of all new insurance policies.  Indicate if a copy has been submitted to the State agency in prior years. </t>
  </si>
  <si>
    <t>If you have Other Administrative Expenses that do not appropriately fit on other sheets, 
please contact the State agency for authorization to use this sheet.</t>
  </si>
  <si>
    <t>Federal agency</t>
  </si>
  <si>
    <t>(1)
Employee Name</t>
  </si>
  <si>
    <t>12.    Worksheet S:   Administrative Travel</t>
  </si>
  <si>
    <t>9.      Worksheet P:    Administrative Equipment</t>
  </si>
  <si>
    <t xml:space="preserve">27.   Worksheet K:  Operating Equipment </t>
  </si>
  <si>
    <t>28.   Worksheet L:   Operating Equipment Depreciation</t>
  </si>
  <si>
    <t>26.   Worksheet J:   Operating Travel</t>
  </si>
  <si>
    <t xml:space="preserve">25.   Worksheet I:   Operating Contracted Services </t>
  </si>
  <si>
    <t>29.   Worksheet M: Other Operating Expenses</t>
  </si>
  <si>
    <t xml:space="preserve">3.       Worksheet B:  Administrative Funding    </t>
  </si>
  <si>
    <r>
      <t xml:space="preserve">Amount of </t>
    </r>
    <r>
      <rPr>
        <b/>
        <sz val="11"/>
        <color rgb="FFFF0000"/>
        <rFont val="Calibri"/>
        <family val="2"/>
        <scheme val="minor"/>
      </rPr>
      <t>Actual</t>
    </r>
    <r>
      <rPr>
        <b/>
        <sz val="11"/>
        <rFont val="Calibri"/>
        <family val="2"/>
        <scheme val="minor"/>
      </rPr>
      <t xml:space="preserve"> CACFP Meal Reimbursement for Sponsored Centers in Prior Fiscal Year</t>
    </r>
  </si>
  <si>
    <r>
      <t xml:space="preserve">Amount of </t>
    </r>
    <r>
      <rPr>
        <b/>
        <sz val="11"/>
        <color rgb="FFFF0000"/>
        <rFont val="Calibri"/>
        <family val="2"/>
        <scheme val="minor"/>
      </rPr>
      <t>Actual</t>
    </r>
    <r>
      <rPr>
        <b/>
        <sz val="11"/>
        <rFont val="Calibri"/>
        <family val="2"/>
        <scheme val="minor"/>
      </rPr>
      <t xml:space="preserve"> Administrative Expenditures for Food Service in Prior Fiscal Year</t>
    </r>
  </si>
  <si>
    <t>g. Annual Applied CACFP Funded</t>
  </si>
  <si>
    <t>Worksheet N:  ADMINISTRATIVE LABOR</t>
  </si>
  <si>
    <t>Worksheet V:  COMMUNICATIONS</t>
  </si>
  <si>
    <t>1. Save this budget workbook to your computer before completing the budget.</t>
  </si>
  <si>
    <t>No
(Unless rent and utilites are budgeted)</t>
  </si>
  <si>
    <t xml:space="preserve">If CACFP funds are used for rent and utilities, then a cost allocation plan must be completed to allocate costs to CACFP.  </t>
  </si>
  <si>
    <t>Includes any fringe benefits paid to employees with CACFP operating duties and responsibilities.</t>
  </si>
  <si>
    <t xml:space="preserve">Total CACFP Income (line 4a - 4b) must be equal to or greater than Total CACFP Administrative and Operating Expenses (line 31, Middle Column). </t>
  </si>
  <si>
    <t>If equipment was purchased in the past, must submit depreciation schedule.</t>
  </si>
  <si>
    <t xml:space="preserve">If Institution is planning to make purchase in this year and use CACFP funds, must submit three quotes, cost allocation plan, and request for SPWA. </t>
  </si>
  <si>
    <t>Cost allocation plan is required if the items are not used 100% by CACFP.</t>
  </si>
  <si>
    <t>Blue highlighted rows indicate REQUIRED worksheets that must be filled out by all facilities. All other worksheets should be filled out on an as-needed basis if applicable. Refer to individual worksheet tabs in order to input the appropriate data.</t>
  </si>
  <si>
    <t xml:space="preserve">4.  a.  Worksheet A:  Projected Reimbursement Based on IEAs &amp; Meals </t>
  </si>
  <si>
    <t xml:space="preserve">      b.   Projected Cash In Lieu Based on IEAs &amp; Meals                                     </t>
  </si>
  <si>
    <t>The representations made herein on behalf of the Institution are true and correct to the best of my knowledge.  I understand that these representations are being made in connection with the receipt of federal funds and that deliberate misrepresentation may subject me to prosecution under applicable state and federal criminal statutes.</t>
  </si>
  <si>
    <t>Worksheet A:  PROJECTED REIMBURSEMENT BASED ON APPROXIMATED IEAS AND MEALS</t>
  </si>
  <si>
    <r>
      <t>NOTE:</t>
    </r>
    <r>
      <rPr>
        <sz val="11"/>
        <rFont val="Calibri"/>
        <family val="2"/>
        <scheme val="minor"/>
      </rPr>
      <t xml:space="preserve"> Enter information only in the highlighted cells.</t>
    </r>
  </si>
  <si>
    <r>
      <rPr>
        <b/>
        <sz val="11"/>
        <rFont val="Calibri"/>
        <family val="2"/>
        <scheme val="minor"/>
      </rPr>
      <t xml:space="preserve">Line 1: </t>
    </r>
    <r>
      <rPr>
        <sz val="11"/>
        <rFont val="Calibri"/>
        <family val="2"/>
        <scheme val="minor"/>
      </rPr>
      <t xml:space="preserve"> Enter the number of IEAs (Income Eligibility Applications) classified as A = Free, B=Reduced, and C=Paid/Denied.</t>
    </r>
  </si>
  <si>
    <t>Worksheet A:  Projected Reimbursement Based on Approximated IEAs and Meals</t>
  </si>
  <si>
    <t>* Per USDA Guidance for Management Plans and Budgets, page 49, "The amount a Sponsoring Organization may retain is calculated and approved in the annual budget; however, it is generally monitored on a monthly basis against the earned reimbursement for the meals served to eligible participants.  Cash-in-lieu of USDA Foods is not included in the calculation."</t>
  </si>
  <si>
    <t xml:space="preserve">Other Income includes other funds that will be available to supplement the CACFP.  Refer to Food and Nutrition Service (FNS) Instruction 796-2 Revision 4, IX D 6 for examples of "other income."  List the income source and the amount expected to be received. </t>
  </si>
  <si>
    <r>
      <t xml:space="preserve">Instructions for completing Worksheet C: </t>
    </r>
    <r>
      <rPr>
        <sz val="11"/>
        <color indexed="8"/>
        <rFont val="Calibri"/>
        <family val="2"/>
        <scheme val="minor"/>
      </rPr>
      <t xml:space="preserve"> 
</t>
    </r>
    <r>
      <rPr>
        <sz val="11"/>
        <color indexed="9"/>
        <rFont val="Calibri"/>
        <family val="2"/>
        <scheme val="minor"/>
      </rPr>
      <t>Carry total to Line 4:  Worksheet C:  Other Income Available for Food Service Operations.</t>
    </r>
  </si>
  <si>
    <t xml:space="preserve">Instructions for completing Worksheet A: </t>
  </si>
  <si>
    <t>Instructions for completing Worksheet C1:</t>
  </si>
  <si>
    <r>
      <t>Percent Allocated to CACFP:</t>
    </r>
    <r>
      <rPr>
        <sz val="11"/>
        <rFont val="Calibri"/>
        <family val="2"/>
        <scheme val="minor"/>
      </rPr>
      <t xml:space="preserve">  The percentage that is allocated to the CACFP program.  If less than 100%, must be supported by a cost allocation plan.</t>
    </r>
  </si>
  <si>
    <t>Instructions for completing Worksheet E:</t>
  </si>
  <si>
    <r>
      <t>Percent Allocated to CACFP:</t>
    </r>
    <r>
      <rPr>
        <sz val="11"/>
        <rFont val="Calibri"/>
        <family val="2"/>
        <scheme val="minor"/>
      </rPr>
      <t xml:space="preserve">  The percentage that is allocated to Food Service.  Must be verified with documentation if CACFP funds are used to apply to the cost.</t>
    </r>
  </si>
  <si>
    <r>
      <t xml:space="preserve">Employee Position: </t>
    </r>
    <r>
      <rPr>
        <sz val="11"/>
        <rFont val="Calibri"/>
        <family val="2"/>
        <scheme val="minor"/>
      </rPr>
      <t>Enter applicable position held by the employee.</t>
    </r>
  </si>
  <si>
    <t>Instructions for completing Worksheet F:</t>
  </si>
  <si>
    <r>
      <t xml:space="preserve">Total Hours for the CACFP on Centers:  </t>
    </r>
    <r>
      <rPr>
        <sz val="11"/>
        <rFont val="Calibri"/>
        <family val="2"/>
        <scheme val="minor"/>
      </rPr>
      <t xml:space="preserve">Enter total number of hours employee works per month for the CACFP </t>
    </r>
    <r>
      <rPr>
        <u/>
        <sz val="11"/>
        <rFont val="Calibri"/>
        <family val="2"/>
        <scheme val="minor"/>
      </rPr>
      <t>on affiliated centers ONLY</t>
    </r>
    <r>
      <rPr>
        <sz val="11"/>
        <rFont val="Calibri"/>
        <family val="2"/>
        <scheme val="minor"/>
      </rPr>
      <t>. If total hours worked per month is split between unaffiliated and affiliated centers and homes, enter the number of hours worked for the CACFP on unaffiliated centers and homes in the other appropriate budgets.</t>
    </r>
    <r>
      <rPr>
        <b/>
        <sz val="11"/>
        <rFont val="Calibri"/>
        <family val="2"/>
        <scheme val="minor"/>
      </rPr>
      <t xml:space="preserve"> </t>
    </r>
    <r>
      <rPr>
        <sz val="11"/>
        <rFont val="Calibri"/>
        <family val="2"/>
        <scheme val="minor"/>
      </rPr>
      <t xml:space="preserve">The total hours per month cannot exceed </t>
    </r>
    <r>
      <rPr>
        <b/>
        <sz val="11"/>
        <rFont val="Calibri"/>
        <family val="2"/>
        <scheme val="minor"/>
      </rPr>
      <t>173.33</t>
    </r>
    <r>
      <rPr>
        <sz val="11"/>
        <rFont val="Calibri"/>
        <family val="2"/>
        <scheme val="minor"/>
      </rPr>
      <t>, unless with Specific Prior Written Approval.</t>
    </r>
  </si>
  <si>
    <t>Instructions for completing Worksheet H:</t>
  </si>
  <si>
    <t xml:space="preserve">Instructions for completing Worksheet I:  </t>
  </si>
  <si>
    <r>
      <t xml:space="preserve">Less than Arms Length:  </t>
    </r>
    <r>
      <rPr>
        <sz val="11"/>
        <rFont val="Calibri"/>
        <family val="2"/>
        <scheme val="minor"/>
      </rPr>
      <t>Are any of these services performed by either an employee, board member, or relative of either a board member or employee? (Yes/No)</t>
    </r>
  </si>
  <si>
    <t>Instructions for completing Worksheet J:</t>
  </si>
  <si>
    <t>Enter the meals and lodging costs for a month.</t>
  </si>
  <si>
    <t>Instructions for completing Worksheet K:</t>
  </si>
  <si>
    <t>Instructions for completing Worksheet L:</t>
  </si>
  <si>
    <r>
      <t xml:space="preserve">Annual Applied CACFP Funded: </t>
    </r>
    <r>
      <rPr>
        <sz val="11"/>
        <rFont val="Calibri"/>
        <family val="2"/>
        <scheme val="minor"/>
      </rPr>
      <t>Determine how much of total depreciation will be paid using CACFP funds.</t>
    </r>
  </si>
  <si>
    <t>Instructions for completing Worksheet M:</t>
  </si>
  <si>
    <r>
      <t>Percent Allocated to CACFP:</t>
    </r>
    <r>
      <rPr>
        <sz val="11"/>
        <rFont val="Calibri"/>
        <family val="2"/>
        <scheme val="minor"/>
      </rPr>
      <t xml:space="preserve">  The percentage that is allocated to the CACFP program.  Must be verified with documentation.</t>
    </r>
  </si>
  <si>
    <r>
      <t xml:space="preserve">Annual Applied CACFP Funded:  </t>
    </r>
    <r>
      <rPr>
        <sz val="11"/>
        <rFont val="Calibri"/>
        <family val="2"/>
        <scheme val="minor"/>
      </rPr>
      <t>Provide the amount in Column 4 that will be paid with CACFP funds.</t>
    </r>
  </si>
  <si>
    <t>Instructions for completing Worksheet N:</t>
  </si>
  <si>
    <t>Instructions for completing Worksheet O:</t>
  </si>
  <si>
    <t>Instructions for completing Worksheet P:</t>
  </si>
  <si>
    <t>Instructions for completing Worksheet Q:</t>
  </si>
  <si>
    <t>Instructions for completing Worksheet R:</t>
  </si>
  <si>
    <t>Instructions for completing Worksheet S:</t>
  </si>
  <si>
    <t>Instructions for completing Worksheet T:</t>
  </si>
  <si>
    <t>Type of Expense</t>
  </si>
  <si>
    <t>Instructions for completing Worksheet U:</t>
  </si>
  <si>
    <r>
      <t>Type of Service:</t>
    </r>
    <r>
      <rPr>
        <sz val="11"/>
        <rFont val="Calibri"/>
        <family val="2"/>
        <scheme val="minor"/>
      </rPr>
      <t xml:space="preserve">  Indicate contracted or paid services for administrative functions not performed by any organization personnel.  Contracted services may include, but are not limited to, office maintenance services, accounting services, legal consultant services, other consulting fees, data processing services, etc.  All services must be directly related to the CACFP.</t>
    </r>
  </si>
  <si>
    <r>
      <t>Percent Allocated to CACFP Funds:</t>
    </r>
    <r>
      <rPr>
        <sz val="11"/>
        <rFont val="Calibri"/>
        <family val="2"/>
        <scheme val="minor"/>
      </rPr>
      <t xml:space="preserve">   Must be verified with documentation if CACFP funds are applied to this cost.</t>
    </r>
  </si>
  <si>
    <t>Specific Prior Written Approval is required for costs for services performed by individuals who are not officers, employees, or members of the institution; all less-than-arms-length transactions; maintenance and service repair contracts on Program equipment; and all other purchased service costs needed for Program operation.</t>
  </si>
  <si>
    <t>Instructions for completing Worksheet V:</t>
  </si>
  <si>
    <t xml:space="preserve">Instructions for completing Worksheet W:  </t>
  </si>
  <si>
    <r>
      <t xml:space="preserve">Annual Applied CACFP Funded: </t>
    </r>
    <r>
      <rPr>
        <sz val="11"/>
        <rFont val="Calibri"/>
        <family val="2"/>
        <scheme val="minor"/>
      </rPr>
      <t>Determine the amount in Column 6 that will be paid with CACFP funds.</t>
    </r>
  </si>
  <si>
    <t>Instructions for completing Worksheet X:</t>
  </si>
  <si>
    <r>
      <t>Percent Allocated to CACFP:</t>
    </r>
    <r>
      <rPr>
        <sz val="11"/>
        <rFont val="Calibri"/>
        <family val="2"/>
        <scheme val="minor"/>
      </rPr>
      <t xml:space="preserve">  The percentage that is allocated to Food Service.  Must be verified with documentation if CACFP funds are used to pay for any of this cost.</t>
    </r>
  </si>
  <si>
    <t>Instructions for completing Worksheet Y:</t>
  </si>
  <si>
    <r>
      <rPr>
        <sz val="11"/>
        <rFont val="Calibri"/>
        <family val="2"/>
        <scheme val="minor"/>
      </rPr>
      <t>(3)</t>
    </r>
    <r>
      <rPr>
        <b/>
        <sz val="11"/>
        <rFont val="Calibri"/>
        <family val="2"/>
        <scheme val="minor"/>
      </rPr>
      <t xml:space="preserve">
Total # of 
MILES
 per Month
</t>
    </r>
    <r>
      <rPr>
        <b/>
        <i/>
        <sz val="11"/>
        <rFont val="Calibri"/>
        <family val="2"/>
        <scheme val="minor"/>
      </rPr>
      <t>(or per Trip)*</t>
    </r>
  </si>
  <si>
    <r>
      <rPr>
        <sz val="11"/>
        <rFont val="Calibri"/>
        <family val="2"/>
        <scheme val="minor"/>
      </rPr>
      <t>(7)</t>
    </r>
    <r>
      <rPr>
        <b/>
        <sz val="11"/>
        <rFont val="Calibri"/>
        <family val="2"/>
        <scheme val="minor"/>
      </rPr>
      <t xml:space="preserve">
Number of Months for Food Service
</t>
    </r>
    <r>
      <rPr>
        <b/>
        <i/>
        <sz val="11"/>
        <rFont val="Calibri"/>
        <family val="2"/>
        <scheme val="minor"/>
      </rPr>
      <t>(or # of Trips)</t>
    </r>
    <r>
      <rPr>
        <b/>
        <sz val="11"/>
        <rFont val="Calibri"/>
        <family val="2"/>
        <scheme val="minor"/>
      </rPr>
      <t>*</t>
    </r>
  </si>
  <si>
    <t>Enter the total estimated miles driven per month.  *For infrequent or intermittant travel, enter the miles per trip. *</t>
  </si>
  <si>
    <t>Monthly average cost is computed by multiplying the miles per month by the rate.</t>
  </si>
  <si>
    <t>Enter the number of months (for miles per month) or *the number of trips (for miles per trip)* that these expenses will be incurred for food service.</t>
  </si>
  <si>
    <t>payment of overtime, holiday pay for work performed on a non-work holiday, and compensatory leave.</t>
  </si>
  <si>
    <r>
      <rPr>
        <b/>
        <sz val="11"/>
        <rFont val="Calibri"/>
        <family val="2"/>
        <scheme val="minor"/>
      </rPr>
      <t xml:space="preserve">Actual CACFP Meal Reimbursement: </t>
    </r>
    <r>
      <rPr>
        <sz val="11"/>
        <rFont val="Calibri"/>
        <family val="2"/>
        <scheme val="minor"/>
      </rPr>
      <t xml:space="preserve"> Enter the amount of actual CACFP Meal Reimbursement for all affiliated sponsored centers in the prior fiscal year. Do not include any Cash-In-Lieu Funds. * DO NOT enter budgeted figures.*</t>
    </r>
  </si>
  <si>
    <r>
      <rPr>
        <b/>
        <sz val="11"/>
        <rFont val="Calibri"/>
        <family val="2"/>
        <scheme val="minor"/>
      </rPr>
      <t xml:space="preserve">Maximum Amount of Sponsor Fee:  </t>
    </r>
    <r>
      <rPr>
        <sz val="11"/>
        <rFont val="Calibri"/>
        <family val="2"/>
        <scheme val="minor"/>
      </rPr>
      <t xml:space="preserve">Projected Meal Reimbursement x Current Year Sponsor Fee % </t>
    </r>
  </si>
  <si>
    <t xml:space="preserve">Enter the transporation costs for the month such as rental cars, airline tickets, parking, and tolls. </t>
  </si>
  <si>
    <r>
      <t>Less Than Arms Length:</t>
    </r>
    <r>
      <rPr>
        <sz val="11"/>
        <rFont val="Calibri"/>
        <family val="2"/>
        <scheme val="minor"/>
      </rPr>
      <t xml:space="preserve">  Indicate if the equipment is purchased from an employee, Board Member, or relative of either a Board Member or employee? (Yes/No)</t>
    </r>
  </si>
  <si>
    <t>Less Than Arms Length Transaction
(Yes / No)</t>
  </si>
  <si>
    <t xml:space="preserve">Amount of Costs to be used for Computing Indirect Costs
</t>
  </si>
  <si>
    <t xml:space="preserve">This cost item can be found in FNS Instruction 796-2, Revision 4 under the cost category #21, "Insurance".  Insurance includes premiums on insurance policies, contributions to self-insurance reserves, and deductible payments for minimal losses.  This category does not include, life, disability or health care insurance provided to individuals. </t>
  </si>
  <si>
    <t>Navigation</t>
  </si>
  <si>
    <t xml:space="preserve">Fiscal Year </t>
  </si>
  <si>
    <t>To view and edit budget worksheets, please check the corresponding box.</t>
  </si>
  <si>
    <t>Projected Income</t>
  </si>
  <si>
    <t>Other Requirements (if applicable)</t>
  </si>
  <si>
    <t>Operating Expenses</t>
  </si>
  <si>
    <t>Administrative Expenses</t>
  </si>
  <si>
    <t>Automated Budget for Sponsoring Organizations of Affiliated Centers</t>
  </si>
  <si>
    <r>
      <t xml:space="preserve">Section 1: </t>
    </r>
    <r>
      <rPr>
        <sz val="12"/>
        <color theme="1"/>
        <rFont val="Calibri"/>
        <family val="2"/>
        <scheme val="minor"/>
      </rPr>
      <t>List total annual cost of food.</t>
    </r>
  </si>
  <si>
    <r>
      <t>Section 2</t>
    </r>
    <r>
      <rPr>
        <sz val="12"/>
        <color theme="1"/>
        <rFont val="Calibri"/>
        <family val="2"/>
        <scheme val="minor"/>
      </rPr>
      <t>: List Food Service Management contracted amount for food (if applicable).</t>
    </r>
  </si>
  <si>
    <t xml:space="preserve">Food Service Management contracts include those from private vendors or School Food Authorities (SFAs).   </t>
  </si>
  <si>
    <t xml:space="preserve">Contracts with private companies require three quotes  or bids, depending on total contract cost. Quotes are not required if contract is with a SFA. </t>
  </si>
  <si>
    <t>Contracts with a value of more than $250,000 across CN programs must use the Competitive Procurement process per federal procurement regulations.</t>
  </si>
  <si>
    <t xml:space="preserve">(Examples: evaluating IEAs, preparing CACFP claim, providing training, and other duties)  </t>
  </si>
  <si>
    <t>Worksheet O does not have to be submitted if the Institution is not using CACFP funds to provide fringe benefits to employees performing CACFP duties.</t>
  </si>
  <si>
    <t>Must include three quotes with SPWA request.</t>
  </si>
  <si>
    <t>Examples: leased or rented equipment &gt; $5000 per 2 CFR 200</t>
  </si>
  <si>
    <t>This worksheet pertains to operating equipment with a cost of &gt; $5000.  Example: walk-in cooler.</t>
  </si>
  <si>
    <t>Include rental costs of facilities or equipment for training for the fiscal year.  Ensure compliance with Federal Procurement regulations.</t>
  </si>
  <si>
    <t>Ensure compliance with Federal Procurement regulations.</t>
  </si>
  <si>
    <t xml:space="preserve">Yellow highlighted cells indicate cells in which data must be manually input. </t>
  </si>
  <si>
    <r>
      <t xml:space="preserve">NOTE:  </t>
    </r>
    <r>
      <rPr>
        <sz val="11"/>
        <rFont val="Calibri"/>
        <family val="2"/>
        <scheme val="minor"/>
      </rPr>
      <t xml:space="preserve">Worksheet A is required.  You must use this sheet to calculate your projected  reimbursment. 
 </t>
    </r>
    <r>
      <rPr>
        <b/>
        <sz val="11"/>
        <rFont val="Calibri"/>
        <family val="2"/>
        <scheme val="minor"/>
      </rPr>
      <t>Use the last claim month and year to determine most current enrollment.</t>
    </r>
  </si>
  <si>
    <t xml:space="preserve">              Add A+B+C = D</t>
  </si>
  <si>
    <r>
      <rPr>
        <b/>
        <sz val="11"/>
        <rFont val="Calibri"/>
        <family val="2"/>
        <scheme val="minor"/>
      </rPr>
      <t>Actual Administrative Expenditures:</t>
    </r>
    <r>
      <rPr>
        <sz val="11"/>
        <rFont val="Calibri"/>
        <family val="2"/>
        <scheme val="minor"/>
      </rPr>
      <t xml:space="preserve">  Enter the amount of actual Administrative  Expenditures that were CACFP funded for all affiliated sponsored centers in the prior fiscal year.  DO NOT enter budgeted figures.</t>
    </r>
  </si>
  <si>
    <t>Maximum Amount of Sponsor Fee</t>
  </si>
  <si>
    <r>
      <t xml:space="preserve">A written compensation policy is required as part of your Management Plan.  Please complete </t>
    </r>
    <r>
      <rPr>
        <b/>
        <sz val="11"/>
        <rFont val="Calibri"/>
        <family val="2"/>
        <scheme val="minor"/>
      </rPr>
      <t>all</t>
    </r>
    <r>
      <rPr>
        <sz val="11"/>
        <rFont val="Calibri"/>
        <family val="2"/>
        <scheme val="minor"/>
      </rPr>
      <t xml:space="preserve"> information for all employees performing CACFP operating duties.  This information is required even if you are not using CACFP funds for labor.  
If CACFP funds will be used to pay either all or a portion of an employee's wages, ensure that column 8 is complete.   </t>
    </r>
  </si>
  <si>
    <r>
      <t xml:space="preserve">Total Hours for the CACFP on Centers:  </t>
    </r>
    <r>
      <rPr>
        <sz val="11"/>
        <rFont val="Calibri"/>
        <family val="2"/>
        <scheme val="minor"/>
      </rPr>
      <t xml:space="preserve">Enter total number of hours employee works per month for the CACFP </t>
    </r>
    <r>
      <rPr>
        <u/>
        <sz val="11"/>
        <rFont val="Calibri"/>
        <family val="2"/>
        <scheme val="minor"/>
      </rPr>
      <t>on affiliated centers ONLY</t>
    </r>
    <r>
      <rPr>
        <sz val="11"/>
        <rFont val="Calibri"/>
        <family val="2"/>
        <scheme val="minor"/>
      </rPr>
      <t>. If total hours worked per month are split between unaffiliated and affiliated centers and homes, enter the number of hours worked for the CACFP on unaffiliated centers and homes in the other appropriate budgets.</t>
    </r>
    <r>
      <rPr>
        <b/>
        <sz val="11"/>
        <rFont val="Calibri"/>
        <family val="2"/>
        <scheme val="minor"/>
      </rPr>
      <t xml:space="preserve"> </t>
    </r>
    <r>
      <rPr>
        <sz val="11"/>
        <rFont val="Calibri"/>
        <family val="2"/>
        <scheme val="minor"/>
      </rPr>
      <t xml:space="preserve">The total hours per month cannot exceed </t>
    </r>
    <r>
      <rPr>
        <b/>
        <sz val="11"/>
        <rFont val="Calibri"/>
        <family val="2"/>
        <scheme val="minor"/>
      </rPr>
      <t>173.33</t>
    </r>
    <r>
      <rPr>
        <sz val="11"/>
        <rFont val="Calibri"/>
        <family val="2"/>
        <scheme val="minor"/>
      </rPr>
      <t>, unless with Specific Prior Written Approval.</t>
    </r>
  </si>
  <si>
    <t>Specific Prior Written Approval is required for compensation to members of nonprofit institutions, trustees, directors, associates, officers, or the immediate families thereof, and for</t>
  </si>
  <si>
    <t xml:space="preserve">This cost item can be located in FNS Instruction 796-2 Rev. 4 under the category #36, "Rental Costs".                                                      Instructions:  For those programs that incur overhead costs, such as rent, utilities, and trash removal, you are able to allocate a percentage of those costs to the food program each month based on cost allocation plans using space and time.   Ensure compliance with Federal Procurement regulations.                                                                                                   </t>
  </si>
  <si>
    <t xml:space="preserve">*  A “Less Than Arms Length Transaction” is one under which one party to the transaction is able to control or substantially influence the action of the others.  “Less than Arms Length Transactions” must be disclosed and justification provided.  They must receive Specific Prior Written Approval from CACFP.  For “Less than Arms Length Transactions,” only a monthly use fee is allowable. </t>
  </si>
  <si>
    <t xml:space="preserve">This cost is found in FNS Instruction 796-2, Revision 4 under the cost item #16 entitled "Expensing of Equipment Purchases and Other Capital Expenditures".  List any equipment purchases that will be made in the upcoming fiscal year that will be directly expensed. 
NOTE: “Equipment means any tangible personal property having a useful life of more than one year and a per-unit acquisition cost which equals or exceeds the lesser of the capitalization level established by the Institution for financial statement purposes or $5,000” (See 2 CFR §200.33, Equipment).  IRS maximum capitalization levels (the point where you claim it as an asset and depreciate it over time) are $5,000 for audited Institutions, and $2,500 for unaudited Institutions.  If your Institution uses a lesser dollar amount for equipment, that is the threshold amount you use for equipment on this form.  
Tangible personal property below this level is considered supplies. 
Ensure compliance with Federal Procurement regulations.           </t>
  </si>
  <si>
    <r>
      <t>Less Than Arms Length:</t>
    </r>
    <r>
      <rPr>
        <sz val="11"/>
        <rFont val="Calibri"/>
        <family val="2"/>
        <scheme val="minor"/>
      </rPr>
      <t xml:space="preserve">  Indicate if the equipment is purchased from an employee, board member, or relative of either a board member or employee? (Yes/No)</t>
    </r>
  </si>
  <si>
    <t xml:space="preserve">A written compensation policy is required as part of your Management Plan.  Please complete all information for all employees performing CACFP administrative duties.  This information is required even if you are not using CACFP funds for labor.  
If CACFP funds will be used to pay either all or a portion of an employee's wages, ensure that column 8 is complete.   </t>
  </si>
  <si>
    <r>
      <t>Total Hours Worked per Week:</t>
    </r>
    <r>
      <rPr>
        <sz val="11"/>
        <rFont val="Calibri"/>
        <family val="2"/>
        <scheme val="minor"/>
      </rPr>
      <t xml:space="preserve"> Enter the number of hours this employee normally works for the Institution, regardless of hours spent performing CACFP duties. </t>
    </r>
  </si>
  <si>
    <r>
      <t xml:space="preserve">"Allocation of depreciation must be made in accordance with Title 2 Code of Federal Regulations, Part 200, Section 436 (2 CFR §200.436). Calculation is based off of : (1) acquisition cost; (2) estimated useful life; (3) projected “scrap” value and, (4) the method of depreciation.”
For the purposes of depreciation, equipment means any tangible personal property having a useful life of more than one year and a per-unit acquisition cost which equals or exceeds the lesser of the capitalization level established by the Institution for financial statement purposes or $5,000. 
IRS maximum capitalization levels (the point where you claim it as an asset and depreciate it over time) are </t>
    </r>
    <r>
      <rPr>
        <b/>
        <sz val="11"/>
        <color rgb="FF000000"/>
        <rFont val="Calibri"/>
        <family val="2"/>
        <scheme val="minor"/>
      </rPr>
      <t>$5,000 for audited Institutions</t>
    </r>
    <r>
      <rPr>
        <sz val="11"/>
        <color indexed="8"/>
        <rFont val="Calibri"/>
        <family val="2"/>
        <scheme val="minor"/>
      </rPr>
      <t xml:space="preserve">, and </t>
    </r>
    <r>
      <rPr>
        <b/>
        <sz val="11"/>
        <color rgb="FF000000"/>
        <rFont val="Calibri"/>
        <family val="2"/>
        <scheme val="minor"/>
      </rPr>
      <t>$2,500 for unaudited Institutions</t>
    </r>
    <r>
      <rPr>
        <sz val="11"/>
        <color indexed="8"/>
        <rFont val="Calibri"/>
        <family val="2"/>
        <scheme val="minor"/>
      </rPr>
      <t xml:space="preserve">.  If your institution uses a lesser dollar amount for equipment, that is the threshold amount you use for equipment on this form.  
Ensure compliance with Federal Procurement regulations.  This cost item is listed in FNS Instruction 796-2 Rev. 4 under the cost item #13 entitled “Depreciation and Use Allowance.”  Depreciation and use allowances are means of allocating the cost of fixed assets to periods benefiting from asset use.  The depreciation method used for the program should be consistent with the method used by the Institution for its other federally sponsored and non-federally sponsored activities.  </t>
    </r>
  </si>
  <si>
    <r>
      <t>Item:</t>
    </r>
    <r>
      <rPr>
        <sz val="11"/>
        <rFont val="Calibri"/>
        <family val="2"/>
        <scheme val="minor"/>
      </rPr>
      <t xml:space="preserve">  Any item with a life expectancy of one year or less.  For example, general office supplies (pens, pencils, notepads), computer supplies (computer disks), copier supplies (paper, toner), and printer supplies (ink cartridges, paper). </t>
    </r>
    <r>
      <rPr>
        <b/>
        <sz val="11"/>
        <rFont val="Calibri"/>
        <family val="2"/>
        <scheme val="minor"/>
      </rPr>
      <t>Note:</t>
    </r>
    <r>
      <rPr>
        <sz val="11"/>
        <rFont val="Calibri"/>
        <family val="2"/>
        <scheme val="minor"/>
      </rPr>
      <t xml:space="preserve">  A computing device is a supply if the acquisition cost is less than the lesser of the capitalization level established by the non-federal entity for financial statement purposes or $5,000, regardless of the length of its useful life. (2 CFR §200.94)</t>
    </r>
  </si>
  <si>
    <r>
      <t>Percent Allocated to CACFP:</t>
    </r>
    <r>
      <rPr>
        <sz val="11"/>
        <rFont val="Calibri"/>
        <family val="2"/>
        <scheme val="minor"/>
      </rPr>
      <t xml:space="preserve">  Each row with a percentage allocated to CACFP less than 100% requires a cost allocation plan. Must be verified with documentation if any CACFP funds are used.</t>
    </r>
  </si>
  <si>
    <t>The items listed on this worksheet can be found in FNS Instruction 796-2 Rev. 4 under the cost category #30, "Participant Training and Other Participant Support Costs".  Include rental costs of facilities or equipment for training for the fiscal year. Ensure compliance with Federal Procurement regulations.</t>
  </si>
  <si>
    <t xml:space="preserve">The items on this budget worksheet will be found under different cost categories in FNS Instruction 796-2 Rev. 4.  Accounting systems are found under the cost category #1, "Accounting".  Accounting, legal, or other professional services for persons who are members of a particular profession or who possess a particular skill are found under the cost category #24, “Legal Expenses and Other Professional Services.” Data processing is found under the cost category #34, “Purchased Services – Other.”  Include contracted or paid services for administrative functions not performed by any institution personnel.  Each contracted service has to be properly procured based on the value of the contract. Please refer to the Procurement regulations for additional guidance. </t>
  </si>
  <si>
    <t>This cost item can be found in the FNS Instruction 796-2 Rev. 4 under the cost category # 8, "Communication and Technology Costs".  Costs for communication services &amp; supplies must be purchased or leased by the institution and do require Specific Prior Written Approval.  Ensure compliance with Federal Procurement regulations.</t>
  </si>
  <si>
    <t>Indirect costs must be supported by the cost allocation plan that assigns an indirect cost rate. The Institution must submit a copy of the document that shows the indirect cost rate (nonprofit rate agreement) assigned.  Institutions that have never had a negotiated indirect cost rate may use a de minimus rate of 10 percent of Modified Total Direct Costs*. Institutions with an approved negotiated indirect cost rate can now apply for a one-time extension of up to four years without further negotiation.</t>
  </si>
  <si>
    <t>Application Update:  Budget for Sponsoring Organization of Affiliated Centers</t>
  </si>
  <si>
    <r>
      <t>•</t>
    </r>
    <r>
      <rPr>
        <sz val="7"/>
        <color theme="1"/>
        <rFont val="Times New Roman"/>
        <family val="1"/>
      </rPr>
      <t xml:space="preserve">      </t>
    </r>
    <r>
      <rPr>
        <sz val="12"/>
        <color theme="1"/>
        <rFont val="Calibri"/>
        <family val="2"/>
        <scheme val="minor"/>
      </rPr>
      <t>Examples: paper plates, bowls, plastic utensils, napkins, kitchen trash bags, kitchen paper 
      towels, dishwasher detergent</t>
    </r>
  </si>
  <si>
    <t>Includes labor costs and taxes for all employees performing CACFP operating duties. Examples: meal preparation, serving, and cleaning up.</t>
  </si>
  <si>
    <t>Notes:</t>
  </si>
  <si>
    <r>
      <t>•</t>
    </r>
    <r>
      <rPr>
        <sz val="11"/>
        <color theme="1"/>
        <rFont val="Times New Roman"/>
        <family val="1"/>
      </rPr>
      <t xml:space="preserve">      </t>
    </r>
    <r>
      <rPr>
        <sz val="11"/>
        <color theme="1"/>
        <rFont val="Calibri"/>
        <family val="2"/>
        <scheme val="minor"/>
      </rPr>
      <t>Total hours for food service cannot exceed 173.33 hours per month per employee</t>
    </r>
  </si>
  <si>
    <r>
      <t>•</t>
    </r>
    <r>
      <rPr>
        <sz val="11"/>
        <color theme="1"/>
        <rFont val="Times New Roman"/>
        <family val="1"/>
      </rPr>
      <t xml:space="preserve">      </t>
    </r>
    <r>
      <rPr>
        <sz val="11"/>
        <color theme="1"/>
        <rFont val="Calibri"/>
        <family val="2"/>
        <scheme val="minor"/>
      </rPr>
      <t>Specific Prior Written Approval is required for:</t>
    </r>
  </si>
  <si>
    <t xml:space="preserve">This worksheet is required if institution is planning to use CACFP funds towards rent or utility costs. </t>
  </si>
  <si>
    <t xml:space="preserve">Must include cost allocation plan if less than 100% of travel costs are allocated to CACFP.  </t>
  </si>
  <si>
    <t>Administrative Labor =  cost of staff labor for administering the CACFP</t>
  </si>
  <si>
    <r>
      <t>•</t>
    </r>
    <r>
      <rPr>
        <sz val="7"/>
        <color theme="1"/>
        <rFont val="Times New Roman"/>
        <family val="1"/>
      </rPr>
      <t xml:space="preserve">      </t>
    </r>
    <r>
      <rPr>
        <sz val="12"/>
        <color theme="1"/>
        <rFont val="Calibri"/>
        <family val="2"/>
        <scheme val="minor"/>
      </rPr>
      <t>Services performed by individuals who are not officers, employees, or members of the 
      Institution</t>
    </r>
  </si>
  <si>
    <r>
      <rPr>
        <b/>
        <sz val="11"/>
        <rFont val="Calibri"/>
        <family val="2"/>
        <scheme val="minor"/>
      </rPr>
      <t xml:space="preserve">Note: </t>
    </r>
    <r>
      <rPr>
        <sz val="11"/>
        <rFont val="Calibri"/>
        <family val="2"/>
        <scheme val="minor"/>
      </rPr>
      <t xml:space="preserve">Projected CACFP Meal Reimbursement: pulls from Worksheet A.  </t>
    </r>
  </si>
  <si>
    <r>
      <rPr>
        <b/>
        <sz val="11"/>
        <rFont val="Calibri"/>
        <family val="2"/>
        <scheme val="minor"/>
      </rPr>
      <t xml:space="preserve">Current Year Sponsor Fee %: </t>
    </r>
    <r>
      <rPr>
        <sz val="11"/>
        <rFont val="Calibri"/>
        <family val="2"/>
        <scheme val="minor"/>
      </rPr>
      <t xml:space="preserve"> This percentage pulls from the prior year's usage.  It is the the Sponsor fees charged by the Sponsoring Organization to administer the CACFP for their sponsored centers and is calculated </t>
    </r>
    <r>
      <rPr>
        <b/>
        <sz val="11"/>
        <rFont val="Calibri"/>
        <family val="2"/>
        <scheme val="minor"/>
      </rPr>
      <t>only</t>
    </r>
    <r>
      <rPr>
        <sz val="11"/>
        <rFont val="Calibri"/>
        <family val="2"/>
        <scheme val="minor"/>
      </rPr>
      <t xml:space="preserve"> on the amount of meal reimbursement projected for the sponsored centers. For new sponsors, the total budgeted administrative costs divided by projected CACFP meal reimbursement equals the current year Sponsor fee % OR 15%, whichever is less. If the amount for the current year differs from the prior year, please provide justification. </t>
    </r>
  </si>
  <si>
    <r>
      <t xml:space="preserve">Instructions: </t>
    </r>
    <r>
      <rPr>
        <b/>
        <sz val="11"/>
        <color rgb="FFFF0000"/>
        <rFont val="Calibri"/>
        <family val="2"/>
        <scheme val="minor"/>
      </rPr>
      <t xml:space="preserve"> Centers must devote adequate funds to food costs to improve the quality of meals served. </t>
    </r>
  </si>
  <si>
    <t>Section 1:</t>
  </si>
  <si>
    <t xml:space="preserve"> List total annual cost of food</t>
  </si>
  <si>
    <t>Section 2:</t>
  </si>
  <si>
    <t>List Food Service Management contracted amount for food (if applicable)</t>
  </si>
  <si>
    <t>The cost of food is the net cost of food purchases or net costs of delivered meals. Food Service Management contracts include those from private vendors or School Food Authorities (SFA). Contracts with a value of more than $250,000 across CN programs must use the Competitive Procurement process per federal procurement regulations.</t>
  </si>
  <si>
    <r>
      <t xml:space="preserve">Computer, Hardware
</t>
    </r>
    <r>
      <rPr>
        <sz val="11"/>
        <rFont val="Calibri"/>
        <family val="2"/>
        <scheme val="minor"/>
      </rPr>
      <t>Includes computers and their peripheral equipment used in administering normal CACFP business transactions and the maintenance of CACFP records</t>
    </r>
  </si>
  <si>
    <r>
      <t xml:space="preserve">Office Furniture and Equipment
</t>
    </r>
    <r>
      <rPr>
        <sz val="11"/>
        <rFont val="Calibri"/>
        <family val="2"/>
        <scheme val="minor"/>
      </rPr>
      <t>Includes chairs, desks, file cabinets, safes, and communications equipment. Does not include telephone or kitchen equipment.</t>
    </r>
  </si>
  <si>
    <r>
      <t xml:space="preserve">Kitchen Equipment
</t>
    </r>
    <r>
      <rPr>
        <sz val="11"/>
        <rFont val="Calibri"/>
        <family val="2"/>
        <scheme val="minor"/>
      </rPr>
      <t>Includes appliances – dishwashers, freezers, refrigerators, ranges, stoves, ovens.</t>
    </r>
  </si>
  <si>
    <r>
      <rPr>
        <b/>
        <sz val="11"/>
        <rFont val="Calibri"/>
        <family val="2"/>
        <scheme val="minor"/>
      </rPr>
      <t>Prior Year Sponsor Fee %:</t>
    </r>
    <r>
      <rPr>
        <sz val="11"/>
        <rFont val="Calibri"/>
        <family val="2"/>
        <scheme val="minor"/>
      </rPr>
      <t xml:space="preserve">  This is the</t>
    </r>
    <r>
      <rPr>
        <b/>
        <sz val="11"/>
        <color rgb="FFFF0000"/>
        <rFont val="Calibri"/>
        <family val="2"/>
        <scheme val="minor"/>
      </rPr>
      <t xml:space="preserve"> actual</t>
    </r>
    <r>
      <rPr>
        <sz val="11"/>
        <rFont val="Calibri"/>
        <family val="2"/>
        <scheme val="minor"/>
      </rPr>
      <t xml:space="preserve"> maximum Sponsor fee percentage or Cost percentage from the prior fiscal year. **
</t>
    </r>
  </si>
  <si>
    <r>
      <t xml:space="preserve">**The State agency must limit the amount of reimbursement payments that can be applied to administrative costs for Sponsoring Organizations of Centers to </t>
    </r>
    <r>
      <rPr>
        <u/>
        <sz val="11"/>
        <rFont val="Calibri"/>
        <family val="2"/>
        <scheme val="minor"/>
      </rPr>
      <t>the LESSER OF 15 percent of the total reimbursement payments received or net allowable administrative costs</t>
    </r>
    <r>
      <rPr>
        <sz val="11"/>
        <rFont val="Calibri"/>
        <family val="2"/>
        <scheme val="minor"/>
      </rPr>
      <t xml:space="preserve">. 
</t>
    </r>
    <r>
      <rPr>
        <b/>
        <sz val="11"/>
        <rFont val="Calibri"/>
        <family val="2"/>
        <scheme val="minor"/>
      </rPr>
      <t>To budget for a current year % that differs from your prior year % please submit a written request with appropriate and relevant supporting documentation</t>
    </r>
    <r>
      <rPr>
        <sz val="11"/>
        <rFont val="Calibri"/>
        <family val="2"/>
        <scheme val="minor"/>
      </rPr>
      <t>. Refer to Financial Management Guide 796-2, Rev 4, pg. 84 for additional guidance.</t>
    </r>
  </si>
  <si>
    <r>
      <rPr>
        <sz val="12"/>
        <color theme="1"/>
        <rFont val="Calibri"/>
        <family val="2"/>
        <scheme val="minor"/>
      </rPr>
      <t xml:space="preserve">Specific Prior Written Approval is required if any administrative employees are also </t>
    </r>
    <r>
      <rPr>
        <b/>
        <sz val="12"/>
        <color theme="1"/>
        <rFont val="Calibri"/>
        <family val="2"/>
        <scheme val="minor"/>
      </rPr>
      <t>members of the nonprofit institution, trustees, directors, associates, officers, or the immediate family.</t>
    </r>
    <r>
      <rPr>
        <sz val="12"/>
        <color theme="1"/>
        <rFont val="Calibri"/>
        <family val="2"/>
        <scheme val="minor"/>
      </rPr>
      <t xml:space="preserve">  </t>
    </r>
  </si>
  <si>
    <r>
      <t>•</t>
    </r>
    <r>
      <rPr>
        <sz val="11"/>
        <color theme="1"/>
        <rFont val="Times New Roman"/>
        <family val="1"/>
      </rPr>
      <t xml:space="preserve">      </t>
    </r>
    <r>
      <rPr>
        <sz val="11"/>
        <color theme="1"/>
        <rFont val="Calibri"/>
        <family val="2"/>
        <scheme val="minor"/>
      </rPr>
      <t>payment of overtime, holiday pay for work performed on a non-work holiday and 
        compensatory leave</t>
    </r>
  </si>
  <si>
    <r>
      <t>•</t>
    </r>
    <r>
      <rPr>
        <sz val="11"/>
        <color theme="1"/>
        <rFont val="Times New Roman"/>
        <family val="1"/>
      </rPr>
      <t xml:space="preserve">      </t>
    </r>
    <r>
      <rPr>
        <sz val="11"/>
        <color theme="1"/>
        <rFont val="Calibri"/>
        <family val="2"/>
        <scheme val="minor"/>
      </rPr>
      <t xml:space="preserve">compensation to members of nonprofit institutions, trustees, directors, associates, 
        officers or the immediate families thereof.  </t>
    </r>
  </si>
  <si>
    <r>
      <t>•</t>
    </r>
    <r>
      <rPr>
        <sz val="11"/>
        <color theme="1"/>
        <rFont val="Times New Roman"/>
        <family val="1"/>
      </rPr>
      <t xml:space="preserve">      </t>
    </r>
    <r>
      <rPr>
        <b/>
        <sz val="11"/>
        <color theme="1"/>
        <rFont val="Calibri"/>
        <family val="2"/>
        <scheme val="minor"/>
      </rPr>
      <t xml:space="preserve">Worksheet F is a required worksheet, unless the Institution receives catered meals </t>
    </r>
  </si>
  <si>
    <t>If claiming rent, the Institution must provide information on the landlord, the lease/rental contract, and a lease cost allocation plan.</t>
  </si>
  <si>
    <t>Useful life guidelines are listed on both Worksheets K and L</t>
  </si>
  <si>
    <r>
      <t>Item:</t>
    </r>
    <r>
      <rPr>
        <sz val="11"/>
        <color indexed="8"/>
        <rFont val="Calibri"/>
        <family val="2"/>
        <scheme val="minor"/>
      </rPr>
      <t xml:space="preserve">  Enter communications item or expense </t>
    </r>
    <r>
      <rPr>
        <sz val="11"/>
        <color rgb="FF000000"/>
        <rFont val="Calibri"/>
        <family val="2"/>
        <scheme val="minor"/>
      </rPr>
      <t>(e.g. landline telephones, cellular telephones, fax, Internet, postage and messenger services)</t>
    </r>
  </si>
  <si>
    <t>Yes – if an institution reports excess balance on worksheet C-Other Income &amp; Excess Balance</t>
  </si>
  <si>
    <t>Instructions for Navigation Page:</t>
  </si>
  <si>
    <r>
      <rPr>
        <sz val="11"/>
        <color theme="1"/>
        <rFont val="Calibri"/>
        <family val="2"/>
      </rPr>
      <t xml:space="preserve">▪  </t>
    </r>
    <r>
      <rPr>
        <sz val="11"/>
        <color theme="1"/>
        <rFont val="Calibri"/>
        <family val="2"/>
        <scheme val="minor"/>
      </rPr>
      <t xml:space="preserve">Worksheets marked “required” must be completed by all institutions to show that the institution is financially viable and administratively capable.
</t>
    </r>
    <r>
      <rPr>
        <sz val="11"/>
        <color theme="1"/>
        <rFont val="Calibri"/>
        <family val="2"/>
      </rPr>
      <t xml:space="preserve">▪  All other worksheets must be completed if the institution plans to use CACFP funds to pay for those budget categories. </t>
    </r>
    <r>
      <rPr>
        <sz val="11"/>
        <color theme="1"/>
        <rFont val="Calibri"/>
        <family val="2"/>
        <scheme val="minor"/>
      </rPr>
      <t xml:space="preserve"> 
</t>
    </r>
    <r>
      <rPr>
        <sz val="11"/>
        <color theme="1"/>
        <rFont val="Calibri"/>
        <family val="2"/>
      </rPr>
      <t xml:space="preserve">▪  </t>
    </r>
    <r>
      <rPr>
        <sz val="11"/>
        <color theme="1"/>
        <rFont val="Calibri"/>
        <family val="2"/>
        <scheme val="minor"/>
      </rPr>
      <t>Before submitting the budget to the State agency, make sure that the scroll bar shows all required worksheets and any optional worksheets your Institution has chosen to use in  the budget.</t>
    </r>
  </si>
  <si>
    <t xml:space="preserve">This worksheet must be completed if an institution reports Excess balance on Worksheet C - Other Income &amp; Excess Balance.
The term excess balance is synonymous with unexpended reimbursement: the difference between the amount received in reimbursement and actual costs, when the reimbursement is greater than actual costs.  A nonprofit service balance is considered “excessive” when more than three (3) months average expenses are retained. Please detail how you intend to spend this excess balance, since it will not be part of this year's budget. If the excess balance is more than the 3 months average expenses, the Institution is not in a nonprofit status and must spend down the excess immediately.    </t>
  </si>
  <si>
    <t>Supporting Documentation Requirements for this worksheet:</t>
  </si>
  <si>
    <t>Documentation to keep on file</t>
  </si>
  <si>
    <t>Documentation to have on file</t>
  </si>
  <si>
    <t xml:space="preserve">   Documentation to have on file</t>
  </si>
  <si>
    <t xml:space="preserve"> By regulation, the percentage that Sponsoring Organization may retain as an administrative fee (Sponsor fee) is less than or equal to 15% of the expected meal reimbursement.</t>
  </si>
  <si>
    <t xml:space="preserve">For SO of Affiliated Centers, worksheet B is for information purposes only. The Admin Funding (Maximum Amount of Sponsor Fee) does not represent additional funding to the Institution. </t>
  </si>
  <si>
    <t>Specific Prior Written Approval items are those that are not customarily incurred in the routine operation of the CACFP.  The organization must complete and submit the Specific Prior Written Approval Request Form for cost items requiring such approval per the Financial Management Guide that are not identified in FNS Instruction 796-2 Rev. 4.  Attach additional sheets or supporting documentation such as contracts as applicable.  Ensure proper procurement procedures are followed.</t>
  </si>
  <si>
    <t>*See Exhibit I from FNS 796-2 Rev. 4 for List of Costs Requiring Additional Approvals (Tab "Costs Requiring Add'l Approval" of this workbook)</t>
  </si>
  <si>
    <t xml:space="preserve">Institution Name:  </t>
  </si>
  <si>
    <t>1) Explain why this cost is necessary and why the organization would not be able to operate the CACFP without incurring this cost:</t>
  </si>
  <si>
    <t xml:space="preserve">2) Describe how the type and amount of the cost is reasonable and does not exceed what a prudent person (or a sponsored facility) would incur under the same circumstances by answering the following: </t>
  </si>
  <si>
    <t>a) How does the cost represent a generally accepted sound business practice and provide specific examples of such:</t>
  </si>
  <si>
    <t>b) Indicate how the organization is exercising good judgment by incurring this cost, considering their responsibilities to the organization, its members, employees, clients, the public at large, the Federal government and CACFP (Administrative Sponsors must specifically indicate how the item will benefit sponsored facilities and its impact on the facility):</t>
  </si>
  <si>
    <t>c) Identify the established practices of the organization for which this cost would represent an ordinary expense (You may be required to submit personnel policies of other documentation of this cost):</t>
  </si>
  <si>
    <t>CACFP Official Use Only Below:</t>
  </si>
  <si>
    <t>Approval/Denial Status</t>
  </si>
  <si>
    <t>Amount approved:</t>
  </si>
  <si>
    <t>Special considerations or reason for denial is listed below:</t>
  </si>
  <si>
    <t>Signature of State Agency Staff:</t>
  </si>
  <si>
    <t>To make copies of this form, hold  the "Ctrl" button down while clicking and dragging this worksheet to a new worksheet.  
You will be able to create as many forms as you need.</t>
  </si>
  <si>
    <t>Exhibit I - FNS Instruction 796-2 Rev 4</t>
  </si>
  <si>
    <t>FNS Instruction 796-2 Rev. 4</t>
  </si>
  <si>
    <t>Topic or Cost</t>
  </si>
  <si>
    <t>Description</t>
  </si>
  <si>
    <t>Specific Prior Written State Agency Approval</t>
  </si>
  <si>
    <t>Specifc Prior Written FNSRO Approval</t>
  </si>
  <si>
    <t>BUDGET APPROVAL PAGE</t>
  </si>
  <si>
    <t>Please sign this approval page before submitting the budget to the State Agency</t>
  </si>
  <si>
    <t>Institution Approval</t>
  </si>
  <si>
    <t xml:space="preserve">Budget/ Budget Amendment Prepared by: </t>
  </si>
  <si>
    <t>Signature</t>
  </si>
  <si>
    <t>Budget/ Budget Amendment Reviewed by:</t>
  </si>
  <si>
    <t>Signature:</t>
  </si>
  <si>
    <t>State Agency Approval</t>
  </si>
  <si>
    <t>Budget/ Budget Amendment Approved by:</t>
  </si>
  <si>
    <t xml:space="preserve"> Budget for Sponsoring Organization of Affiliated Centers</t>
  </si>
  <si>
    <t>Division of Child and Family Well-Being</t>
  </si>
  <si>
    <t>Community Nutrition Services Section</t>
  </si>
  <si>
    <t>Program Year:  October 1, 2022 - September 30, 2023</t>
  </si>
  <si>
    <t xml:space="preserve">Division of Child and Family Well-Being </t>
  </si>
  <si>
    <t>(6/22)</t>
  </si>
  <si>
    <t>Standard Mileage Rate for 2022 per the Internal Revenue Service</t>
  </si>
  <si>
    <r>
      <t xml:space="preserve">"Allocation of depreciation must be made in accordance with Title 2 Code of Federal Regulations, Part 200, Section 436 (2 CFR §200.436). Calculation is based off of : (1) acquisition cost; (2) estimated useful life; (3) projected “scrap” value and, (4) the method of depreciation.”
For the purposes of depreciation, equipment means any tangible personal property having a useful life of more than one year and a per-unit acquisition cost which equals or exceeds the lesser of the capitalization level established by the Institution for financial statement purposes or $5,000. 
IRS maximum capitalization levels (the point where you claim it as an asset and depreciate it over time) are </t>
    </r>
    <r>
      <rPr>
        <b/>
        <sz val="10.5"/>
        <color rgb="FF000000"/>
        <rFont val="Calibri"/>
        <family val="2"/>
        <scheme val="minor"/>
      </rPr>
      <t>$5,000 for audited Institutions</t>
    </r>
    <r>
      <rPr>
        <sz val="10.5"/>
        <color indexed="8"/>
        <rFont val="Calibri"/>
        <family val="2"/>
        <scheme val="minor"/>
      </rPr>
      <t xml:space="preserve">, and </t>
    </r>
    <r>
      <rPr>
        <b/>
        <sz val="10.5"/>
        <color rgb="FF000000"/>
        <rFont val="Calibri"/>
        <family val="2"/>
        <scheme val="minor"/>
      </rPr>
      <t>$2,500 for unaudited Institutions</t>
    </r>
    <r>
      <rPr>
        <sz val="10.5"/>
        <color indexed="8"/>
        <rFont val="Calibri"/>
        <family val="2"/>
        <scheme val="minor"/>
      </rPr>
      <t xml:space="preserve">.  If your Institution uses a lesser dollar amount for equipment, that is the threshold amount you use for equipment on this form.  
Ensure compliance with Federal Procurement regulations.  This cost item is listed in FNS Instruction 796-2 Rev. 4 under the cost item #13 entitled “Depreciation and Use Allowance.”  Depreciation and use allowances are means of allocating the cost of fixed assets to periods benefiting from asset use.  The depreciation method used for the program should be consistent with the method used by the institution for its other federally sponsored and non-federally sponsored activities.  </t>
    </r>
  </si>
  <si>
    <t xml:space="preserve">Specific Cost Items with Description:    </t>
  </si>
  <si>
    <t>2022-2023</t>
  </si>
  <si>
    <t>(7/22)</t>
  </si>
  <si>
    <t>It is strongly recommended the budget be completed electronically.  These forms are not electronically transmitted, but information is electronically populated throughout the budget.  If you complete the budget and worksheets manually, the totals from the worksheets must be carried to the budget summary page and inserted in the appropriate columns.</t>
  </si>
  <si>
    <t>Budget Instructions</t>
  </si>
  <si>
    <t>General Note</t>
  </si>
  <si>
    <t xml:space="preserve">2. Enter information into boxes highlighted in yellow. Budget Summary totals will be populated as additional worksheets are completed. </t>
  </si>
  <si>
    <t>3. Read instructions listed at the bottom and top of each worksheet.</t>
  </si>
  <si>
    <r>
      <rPr>
        <sz val="11"/>
        <color rgb="FF000000"/>
        <rFont val="Calibri"/>
        <family val="2"/>
      </rPr>
      <t>4.</t>
    </r>
    <r>
      <rPr>
        <b/>
        <sz val="11"/>
        <color rgb="FF000000"/>
        <rFont val="Calibri"/>
        <family val="2"/>
      </rPr>
      <t xml:space="preserve"> </t>
    </r>
    <r>
      <rPr>
        <sz val="11"/>
        <color rgb="FF000000"/>
        <rFont val="Calibri"/>
        <family val="2"/>
      </rPr>
      <t xml:space="preserve">Worksheets A, B, C, D, E, and F are required in order to show that the institution is financially viable and administratively capable. All other worksheets that document how the CACFP reimbursement will be applied to expenditures are required. </t>
    </r>
  </si>
  <si>
    <t xml:space="preserve">5. The CACFP must be operated as a non-profit program. You must spend all of your reimbursement funds on allowable, necessary, and reasonable expenses. Any excess balance (over three months' operating costs) must be expended as soon as possible per the Spending Plan on Worksheet C1.  </t>
  </si>
  <si>
    <t>6. "Other Funding" is the difference between "Total Annual Food Service Expense" and "Annual Applied CACFP Funds" (A - B = C).</t>
  </si>
  <si>
    <t>7. Message boxes (“smiley faces” and “frowny faces”) on the Budget Summary page indicate whether there is sufficient income to cover food service expenses.  •The first smiley face appears when CACFP income equals CACFP funded expenditures.  If CACFP funded expenses are less than program income, the institution must identify additional allowable and valid expenses.  If the institution is unable to identify valid and allowable expense, please contact the State Agency for guidance. •The second smiley face appears when Total Projected Annual Income is equal to or greater than Total Administrative and Operating Expenditures (in Total Annual Food Service Expense column).</t>
  </si>
  <si>
    <t xml:space="preserve">9. Ensure the Institution's Procurement Policy is followed for all purchases using CACFP funding.             </t>
  </si>
  <si>
    <t>10. Include Specific Prior Written Approval (SPWA) Form for each item requiring such approval (if applicable, Worksheet F, G, I, K, L, M, N, P, Q, U, V, W, 
       and/or X).</t>
  </si>
  <si>
    <t xml:space="preserve">11. Have a second party review your work before submitting the budget. </t>
  </si>
  <si>
    <t>12. On the Approval tab (to the left of this Budget Instructions tab), have both the budget preparer and the budget reviewer sign under the Institution Approval section. This can be an electronic signature.</t>
  </si>
  <si>
    <t>How to Submit Your Budget in NC CACFP CONNECTS</t>
  </si>
  <si>
    <t>1. After completing the budget workbook, print out the Budget Summary page.</t>
  </si>
  <si>
    <t>2. Use the information on the Budget Summary page to enter budget figures electronically in the budget section in NC CACFP CONNECTS.</t>
  </si>
  <si>
    <t>3. Upload the entire completed budget workbook (in its original Excel format) in the NC CACFP CONNECTS budget section attachments.  Also attach in this section any necessary supporting documentation for each worksheet (referred to in #8, above).</t>
  </si>
  <si>
    <t>8. According to each worksheet’s instructions, gather copies of leases, contracts, insurance policies, and other supporting documents if CACFP funds will be used for these expenses.</t>
  </si>
  <si>
    <t>Budget Summary Page</t>
  </si>
  <si>
    <t>Budget Summary</t>
  </si>
  <si>
    <r>
      <t xml:space="preserve">           ·</t>
    </r>
    <r>
      <rPr>
        <sz val="7"/>
        <color theme="1"/>
        <rFont val="Times New Roman"/>
        <family val="1"/>
      </rPr>
      <t xml:space="preserve">         </t>
    </r>
    <r>
      <rPr>
        <sz val="12"/>
        <color theme="1"/>
        <rFont val="Calibri"/>
        <family val="2"/>
        <scheme val="minor"/>
      </rPr>
      <t xml:space="preserve">Certification and Signature – </t>
    </r>
    <r>
      <rPr>
        <b/>
        <sz val="12"/>
        <color theme="1"/>
        <rFont val="Calibri"/>
        <family val="2"/>
        <scheme val="minor"/>
      </rPr>
      <t>must be signed by Owner or Board Chairman</t>
    </r>
    <r>
      <rPr>
        <sz val="12"/>
        <color theme="1"/>
        <rFont val="Calibri"/>
        <family val="2"/>
        <scheme val="minor"/>
      </rPr>
      <t xml:space="preserve"> (paper copies only)</t>
    </r>
    <r>
      <rPr>
        <sz val="12"/>
        <color theme="1"/>
        <rFont val="Symbol"/>
        <family val="1"/>
        <charset val="2"/>
      </rPr>
      <t xml:space="preserve"> </t>
    </r>
  </si>
  <si>
    <t>Institutions must use worksheet A to calculated projected reimbursement based on actual claim data (IEAs and Meals) from the previously claimed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</si>
</sst>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0.0000%"/>
    <numFmt numFmtId="166" formatCode="\ @"/>
    <numFmt numFmtId="167" formatCode="&quot;$&quot;#,##0.0000_);\(&quot;$&quot;#,##0.0000\)"/>
    <numFmt numFmtId="168" formatCode="m/yy"/>
    <numFmt numFmtId="169" formatCode="_(* #,##0_);_(* \(#,##0\);_(* &quot;-&quot;??_);_(@_)"/>
    <numFmt numFmtId="170" formatCode="_([$$-409]* #,##0.00_);_([$$-409]* \(#,##0.00\);_([$$-409]* &quot;-&quot;??_);_(@_)"/>
    <numFmt numFmtId="171" formatCode="[$-409]mmmm\ d\,\ yyyy;@"/>
    <numFmt numFmtId="172" formatCode="0.000"/>
    <numFmt numFmtId="173" formatCode="0.0000"/>
    <numFmt numFmtId="174" formatCode="_([$$-409]* #,##0.000_);_([$$-409]* \(#,##0.000\);_([$$-409]* &quot;-&quot;??_);_(@_)"/>
    <numFmt numFmtId="175" formatCode="0.0%"/>
    <numFmt numFmtId="176" formatCode="0.0"/>
    <numFmt numFmtId="177" formatCode="_(&quot;$&quot;* #,##0.000_);_(&quot;$&quot;* \(#,##0.000\);_(&quot;$&quot;* &quot;-&quot;??_);_(@_)"/>
    <numFmt numFmtId="178" formatCode="m/d/yyyy;@"/>
  </numFmts>
  <fonts count="96" x14ac:knownFonts="1">
    <font>
      <sz val="11"/>
      <color theme="1"/>
      <name val="Calibri"/>
      <family val="2"/>
      <scheme val="minor"/>
    </font>
    <font>
      <sz val="11"/>
      <color theme="1"/>
      <name val="Calibri"/>
      <family val="2"/>
      <scheme val="minor"/>
    </font>
    <font>
      <b/>
      <sz val="11"/>
      <color theme="1"/>
      <name val="Calibri"/>
      <family val="2"/>
      <scheme val="minor"/>
    </font>
    <font>
      <b/>
      <sz val="12"/>
      <name val="Times New Roman"/>
      <family val="1"/>
    </font>
    <font>
      <sz val="12"/>
      <name val="Arial"/>
      <family val="2"/>
    </font>
    <font>
      <b/>
      <sz val="12"/>
      <name val="Arial"/>
      <family val="2"/>
    </font>
    <font>
      <b/>
      <sz val="8"/>
      <name val="Arial"/>
      <family val="2"/>
    </font>
    <font>
      <sz val="22"/>
      <color indexed="10"/>
      <name val="Arial"/>
      <family val="2"/>
    </font>
    <font>
      <b/>
      <sz val="14"/>
      <color indexed="8"/>
      <name val="Arial"/>
      <family val="2"/>
    </font>
    <font>
      <b/>
      <sz val="10"/>
      <name val="Arial"/>
      <family val="2"/>
    </font>
    <font>
      <b/>
      <sz val="14"/>
      <name val="Arial"/>
      <family val="2"/>
    </font>
    <font>
      <sz val="12"/>
      <name val="Times New Roman"/>
      <family val="1"/>
    </font>
    <font>
      <b/>
      <sz val="16"/>
      <name val="Arial"/>
      <family val="2"/>
    </font>
    <font>
      <b/>
      <sz val="10"/>
      <color indexed="10"/>
      <name val="Arial"/>
      <family val="2"/>
    </font>
    <font>
      <sz val="10"/>
      <color indexed="8"/>
      <name val="Times New Roman"/>
      <family val="1"/>
    </font>
    <font>
      <sz val="10"/>
      <color indexed="9"/>
      <name val="Arial"/>
      <family val="2"/>
    </font>
    <font>
      <b/>
      <u/>
      <sz val="20"/>
      <name val="Times New Roman"/>
      <family val="1"/>
    </font>
    <font>
      <b/>
      <sz val="10"/>
      <color indexed="12"/>
      <name val="Arial"/>
      <family val="2"/>
    </font>
    <font>
      <b/>
      <sz val="10"/>
      <color indexed="53"/>
      <name val="Arial"/>
      <family val="2"/>
    </font>
    <font>
      <b/>
      <sz val="12"/>
      <color indexed="53"/>
      <name val="Courier"/>
      <family val="3"/>
    </font>
    <font>
      <sz val="12"/>
      <color theme="1"/>
      <name val="Calibri"/>
      <family val="2"/>
      <scheme val="minor"/>
    </font>
    <font>
      <b/>
      <sz val="12"/>
      <color theme="1"/>
      <name val="Calibri"/>
      <family val="2"/>
      <scheme val="minor"/>
    </font>
    <font>
      <b/>
      <sz val="14"/>
      <color rgb="FFFFFFFF"/>
      <name val="Calibri"/>
      <family val="2"/>
      <scheme val="minor"/>
    </font>
    <font>
      <b/>
      <sz val="12"/>
      <color rgb="FFFF0000"/>
      <name val="Calibri"/>
      <family val="2"/>
      <scheme val="minor"/>
    </font>
    <font>
      <sz val="12"/>
      <color theme="1"/>
      <name val="Symbol"/>
      <family val="1"/>
      <charset val="2"/>
    </font>
    <font>
      <sz val="7"/>
      <color theme="1"/>
      <name val="Times New Roman"/>
      <family val="1"/>
    </font>
    <font>
      <b/>
      <i/>
      <sz val="12"/>
      <color theme="1"/>
      <name val="Calibri"/>
      <family val="2"/>
      <scheme val="minor"/>
    </font>
    <font>
      <sz val="12"/>
      <color theme="1"/>
      <name val="Arial"/>
      <family val="2"/>
    </font>
    <font>
      <b/>
      <sz val="11"/>
      <color theme="0"/>
      <name val="Calibri"/>
      <family val="2"/>
      <scheme val="minor"/>
    </font>
    <font>
      <b/>
      <sz val="11"/>
      <name val="Calibri"/>
      <family val="2"/>
      <scheme val="minor"/>
    </font>
    <font>
      <sz val="11"/>
      <name val="Calibri"/>
      <family val="2"/>
      <scheme val="minor"/>
    </font>
    <font>
      <b/>
      <sz val="12"/>
      <name val="Calibri"/>
      <family val="2"/>
      <scheme val="minor"/>
    </font>
    <font>
      <sz val="12"/>
      <name val="Calibri"/>
      <family val="2"/>
      <scheme val="minor"/>
    </font>
    <font>
      <b/>
      <u/>
      <sz val="11"/>
      <name val="Calibri"/>
      <family val="2"/>
      <scheme val="minor"/>
    </font>
    <font>
      <b/>
      <sz val="11"/>
      <color indexed="8"/>
      <name val="Calibri"/>
      <family val="2"/>
      <scheme val="minor"/>
    </font>
    <font>
      <sz val="11"/>
      <color indexed="8"/>
      <name val="Calibri"/>
      <family val="2"/>
      <scheme val="minor"/>
    </font>
    <font>
      <i/>
      <sz val="11"/>
      <name val="Calibri"/>
      <family val="2"/>
      <scheme val="minor"/>
    </font>
    <font>
      <sz val="11"/>
      <color indexed="10"/>
      <name val="Calibri"/>
      <family val="2"/>
      <scheme val="minor"/>
    </font>
    <font>
      <u/>
      <sz val="11"/>
      <name val="Calibri"/>
      <family val="2"/>
      <scheme val="minor"/>
    </font>
    <font>
      <b/>
      <i/>
      <sz val="11"/>
      <color indexed="10"/>
      <name val="Calibri"/>
      <family val="2"/>
      <scheme val="minor"/>
    </font>
    <font>
      <i/>
      <sz val="11"/>
      <color indexed="10"/>
      <name val="Calibri"/>
      <family val="2"/>
      <scheme val="minor"/>
    </font>
    <font>
      <b/>
      <i/>
      <sz val="11"/>
      <color rgb="FFFF0000"/>
      <name val="Calibri"/>
      <family val="2"/>
      <scheme val="minor"/>
    </font>
    <font>
      <b/>
      <sz val="9"/>
      <name val="Calibri"/>
      <family val="2"/>
      <scheme val="minor"/>
    </font>
    <font>
      <b/>
      <sz val="9"/>
      <color theme="1"/>
      <name val="Calibri"/>
      <family val="2"/>
      <scheme val="minor"/>
    </font>
    <font>
      <sz val="8"/>
      <color rgb="FF000000"/>
      <name val="Segoe UI"/>
      <family val="2"/>
    </font>
    <font>
      <b/>
      <sz val="11"/>
      <color indexed="10"/>
      <name val="Calibri"/>
      <family val="2"/>
      <scheme val="minor"/>
    </font>
    <font>
      <b/>
      <sz val="10"/>
      <color rgb="FF0000FF"/>
      <name val="Arial"/>
      <family val="2"/>
    </font>
    <font>
      <sz val="32"/>
      <color indexed="10"/>
      <name val="Wingdings"/>
      <charset val="2"/>
    </font>
    <font>
      <b/>
      <sz val="11"/>
      <color rgb="FF000000"/>
      <name val="Calibri"/>
      <family val="2"/>
      <scheme val="minor"/>
    </font>
    <font>
      <sz val="11"/>
      <color rgb="FF000000"/>
      <name val="Calibri"/>
      <family val="2"/>
      <scheme val="minor"/>
    </font>
    <font>
      <b/>
      <i/>
      <sz val="11"/>
      <name val="Calibri"/>
      <family val="2"/>
      <scheme val="minor"/>
    </font>
    <font>
      <b/>
      <sz val="11"/>
      <color rgb="FFFF0000"/>
      <name val="Calibri"/>
      <family val="2"/>
      <scheme val="minor"/>
    </font>
    <font>
      <sz val="11"/>
      <color indexed="12"/>
      <name val="Calibri"/>
      <family val="2"/>
      <scheme val="minor"/>
    </font>
    <font>
      <b/>
      <sz val="14"/>
      <name val="Calibri"/>
      <family val="2"/>
      <scheme val="minor"/>
    </font>
    <font>
      <sz val="9"/>
      <name val="Calibri"/>
      <family val="2"/>
      <scheme val="minor"/>
    </font>
    <font>
      <i/>
      <sz val="11"/>
      <color indexed="8"/>
      <name val="Calibri"/>
      <family val="2"/>
      <scheme val="minor"/>
    </font>
    <font>
      <sz val="11"/>
      <color indexed="9"/>
      <name val="Calibri"/>
      <family val="2"/>
      <scheme val="minor"/>
    </font>
    <font>
      <sz val="9"/>
      <color theme="1"/>
      <name val="Calibri"/>
      <family val="2"/>
      <scheme val="minor"/>
    </font>
    <font>
      <sz val="11"/>
      <color theme="0"/>
      <name val="Calibri"/>
      <family val="2"/>
      <scheme val="minor"/>
    </font>
    <font>
      <sz val="32"/>
      <color theme="0"/>
      <name val="Wingdings"/>
      <charset val="2"/>
    </font>
    <font>
      <b/>
      <sz val="14"/>
      <color theme="0"/>
      <name val="Arial"/>
      <family val="2"/>
    </font>
    <font>
      <sz val="12"/>
      <color theme="0"/>
      <name val="Arial"/>
      <family val="2"/>
    </font>
    <font>
      <sz val="11"/>
      <color theme="1"/>
      <name val="Calibri"/>
      <family val="2"/>
    </font>
    <font>
      <sz val="11"/>
      <color rgb="FF000000"/>
      <name val="Calibri"/>
      <family val="2"/>
    </font>
    <font>
      <sz val="12"/>
      <color rgb="FF000000"/>
      <name val="Calibri"/>
      <family val="2"/>
    </font>
    <font>
      <b/>
      <sz val="10"/>
      <color theme="0"/>
      <name val="Arial"/>
      <family val="2"/>
    </font>
    <font>
      <sz val="10"/>
      <color theme="0"/>
      <name val="Arial"/>
      <family val="2"/>
    </font>
    <font>
      <b/>
      <sz val="12"/>
      <color theme="0"/>
      <name val="Calibri"/>
      <family val="2"/>
      <scheme val="minor"/>
    </font>
    <font>
      <i/>
      <sz val="11"/>
      <color rgb="FFA40000"/>
      <name val="Calibri"/>
      <family val="2"/>
      <scheme val="minor"/>
    </font>
    <font>
      <b/>
      <sz val="11"/>
      <color rgb="FFC00000"/>
      <name val="Calibri"/>
      <family val="2"/>
      <scheme val="minor"/>
    </font>
    <font>
      <b/>
      <i/>
      <sz val="11"/>
      <color rgb="FFC00000"/>
      <name val="Calibri"/>
      <family val="2"/>
      <scheme val="minor"/>
    </font>
    <font>
      <b/>
      <sz val="11"/>
      <color theme="8" tint="-0.249977111117893"/>
      <name val="Calibri"/>
      <family val="2"/>
      <scheme val="minor"/>
    </font>
    <font>
      <i/>
      <sz val="11"/>
      <color rgb="FFFF0000"/>
      <name val="Calibri"/>
      <family val="2"/>
      <scheme val="minor"/>
    </font>
    <font>
      <i/>
      <sz val="11"/>
      <color theme="1"/>
      <name val="Calibri"/>
      <family val="2"/>
      <scheme val="minor"/>
    </font>
    <font>
      <b/>
      <u/>
      <sz val="11"/>
      <color theme="1"/>
      <name val="Calibri"/>
      <family val="2"/>
      <scheme val="minor"/>
    </font>
    <font>
      <b/>
      <sz val="11"/>
      <color theme="9"/>
      <name val="Calibri"/>
      <family val="2"/>
      <scheme val="minor"/>
    </font>
    <font>
      <sz val="11"/>
      <color theme="1"/>
      <name val="Arial"/>
      <family val="2"/>
    </font>
    <font>
      <sz val="11"/>
      <color theme="1"/>
      <name val="Times New Roman"/>
      <family val="1"/>
    </font>
    <font>
      <sz val="11"/>
      <color rgb="FFFF0000"/>
      <name val="Calibri"/>
      <family val="2"/>
      <scheme val="minor"/>
    </font>
    <font>
      <sz val="12"/>
      <color rgb="FFFF0000"/>
      <name val="Calibri"/>
      <family val="2"/>
      <scheme val="minor"/>
    </font>
    <font>
      <sz val="11"/>
      <color indexed="8"/>
      <name val="Times New Roman"/>
      <family val="1"/>
    </font>
    <font>
      <sz val="10"/>
      <name val="Times New Roman"/>
      <family val="1"/>
    </font>
    <font>
      <b/>
      <sz val="11"/>
      <color indexed="8"/>
      <name val="Times New Roman"/>
      <family val="1"/>
    </font>
    <font>
      <sz val="10"/>
      <color indexed="8"/>
      <name val="Calibri"/>
      <family val="2"/>
      <scheme val="minor"/>
    </font>
    <font>
      <b/>
      <sz val="11"/>
      <name val="Times New Roman"/>
      <family val="1"/>
    </font>
    <font>
      <u/>
      <sz val="11"/>
      <color theme="10"/>
      <name val="Calibri"/>
      <family val="2"/>
      <scheme val="minor"/>
    </font>
    <font>
      <b/>
      <sz val="18"/>
      <color rgb="FF195186"/>
      <name val="Calibri"/>
      <family val="2"/>
      <scheme val="minor"/>
    </font>
    <font>
      <b/>
      <sz val="13"/>
      <color theme="3"/>
      <name val="Calibri"/>
      <family val="2"/>
      <scheme val="minor"/>
    </font>
    <font>
      <b/>
      <sz val="11"/>
      <name val="Arial"/>
      <family val="2"/>
    </font>
    <font>
      <b/>
      <sz val="11"/>
      <color rgb="FFFF0000"/>
      <name val="Arial"/>
      <family val="2"/>
    </font>
    <font>
      <sz val="18"/>
      <name val="Calibri"/>
      <family val="2"/>
      <scheme val="minor"/>
    </font>
    <font>
      <b/>
      <sz val="18"/>
      <name val="Calibri"/>
      <family val="2"/>
      <scheme val="minor"/>
    </font>
    <font>
      <sz val="10.5"/>
      <color indexed="8"/>
      <name val="Calibri"/>
      <family val="2"/>
      <scheme val="minor"/>
    </font>
    <font>
      <b/>
      <sz val="10.5"/>
      <color rgb="FF000000"/>
      <name val="Calibri"/>
      <family val="2"/>
      <scheme val="minor"/>
    </font>
    <font>
      <sz val="10.5"/>
      <color theme="1"/>
      <name val="Calibri"/>
      <family val="2"/>
      <scheme val="minor"/>
    </font>
    <font>
      <b/>
      <sz val="11"/>
      <color rgb="FF000000"/>
      <name val="Calibri"/>
      <family val="2"/>
    </font>
  </fonts>
  <fills count="38">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theme="8" tint="0.79998168889431442"/>
        <bgColor indexed="64"/>
      </patternFill>
    </fill>
    <fill>
      <patternFill patternType="solid">
        <fgColor indexed="43"/>
        <bgColor indexed="64"/>
      </patternFill>
    </fill>
    <fill>
      <patternFill patternType="solid">
        <fgColor indexed="15"/>
        <bgColor indexed="64"/>
      </patternFill>
    </fill>
    <fill>
      <patternFill patternType="solid">
        <fgColor indexed="9"/>
        <bgColor indexed="64"/>
      </patternFill>
    </fill>
    <fill>
      <patternFill patternType="solid">
        <fgColor rgb="FFFFFF00"/>
        <bgColor indexed="64"/>
      </patternFill>
    </fill>
    <fill>
      <patternFill patternType="solid">
        <fgColor theme="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1"/>
        <bgColor indexed="64"/>
      </patternFill>
    </fill>
    <fill>
      <patternFill patternType="solid">
        <fgColor theme="6" tint="0.79998168889431442"/>
        <bgColor indexed="64"/>
      </patternFill>
    </fill>
    <fill>
      <patternFill patternType="solid">
        <fgColor rgb="FF808080"/>
        <bgColor indexed="64"/>
      </patternFill>
    </fill>
    <fill>
      <patternFill patternType="solid">
        <fgColor theme="0"/>
        <bgColor indexed="64"/>
      </patternFill>
    </fill>
    <fill>
      <patternFill patternType="solid">
        <fgColor indexed="44"/>
        <bgColor indexed="64"/>
      </patternFill>
    </fill>
    <fill>
      <patternFill patternType="solid">
        <fgColor theme="7" tint="-0.249977111117893"/>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FF99"/>
        <bgColor rgb="FF000000"/>
      </patternFill>
    </fill>
    <fill>
      <patternFill patternType="solid">
        <fgColor rgb="FFFFFF00"/>
        <bgColor rgb="FF000000"/>
      </patternFill>
    </fill>
    <fill>
      <patternFill patternType="solid">
        <fgColor rgb="FFFFFF66"/>
        <bgColor rgb="FF000000"/>
      </patternFill>
    </fill>
    <fill>
      <patternFill patternType="solid">
        <fgColor rgb="FF99CCFF"/>
        <bgColor indexed="64"/>
      </patternFill>
    </fill>
    <fill>
      <patternFill patternType="solid">
        <fgColor rgb="FF00B050"/>
        <bgColor indexed="64"/>
      </patternFill>
    </fill>
    <fill>
      <patternFill patternType="solid">
        <fgColor theme="9" tint="0.59999389629810485"/>
        <bgColor indexed="64"/>
      </patternFill>
    </fill>
    <fill>
      <patternFill patternType="solid">
        <fgColor rgb="FFFFE699"/>
        <bgColor indexed="64"/>
      </patternFill>
    </fill>
    <fill>
      <patternFill patternType="solid">
        <fgColor rgb="FFC6E0B4"/>
        <bgColor indexed="64"/>
      </patternFill>
    </fill>
    <fill>
      <patternFill patternType="solid">
        <fgColor rgb="FFFFFFCD"/>
        <bgColor indexed="64"/>
      </patternFill>
    </fill>
    <fill>
      <patternFill patternType="solid">
        <fgColor rgb="FFFFFF99"/>
        <bgColor indexed="64"/>
      </patternFill>
    </fill>
    <fill>
      <patternFill patternType="solid">
        <fgColor rgb="FFFFFFFF"/>
        <bgColor rgb="FF000000"/>
      </patternFill>
    </fill>
    <fill>
      <patternFill patternType="solid">
        <fgColor theme="9" tint="0.59999389629810485"/>
        <bgColor rgb="FF000000"/>
      </patternFill>
    </fill>
    <fill>
      <patternFill patternType="solid">
        <fgColor theme="0" tint="-0.249977111117893"/>
        <bgColor indexed="64"/>
      </patternFill>
    </fill>
    <fill>
      <patternFill patternType="solid">
        <fgColor rgb="FFFFF2CC"/>
        <bgColor indexed="64"/>
      </patternFill>
    </fill>
    <fill>
      <patternFill patternType="solid">
        <fgColor theme="0" tint="-0.14996795556505021"/>
        <bgColor indexed="64"/>
      </patternFill>
    </fill>
    <fill>
      <patternFill patternType="solid">
        <fgColor rgb="FFE2EFDA"/>
        <bgColor indexed="64"/>
      </patternFill>
    </fill>
    <fill>
      <patternFill patternType="solid">
        <fgColor rgb="FFD1E6F3"/>
        <bgColor indexed="64"/>
      </patternFill>
    </fill>
    <fill>
      <patternFill patternType="solid">
        <fgColor theme="0" tint="-0.14999847407452621"/>
        <bgColor rgb="FF000000"/>
      </patternFill>
    </fill>
  </fills>
  <borders count="8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right/>
      <top style="thin">
        <color indexed="64"/>
      </top>
      <bottom style="double">
        <color indexed="64"/>
      </bottom>
      <diagonal/>
    </border>
    <border>
      <left/>
      <right style="thin">
        <color indexed="64"/>
      </right>
      <top style="thin">
        <color indexed="64"/>
      </top>
      <bottom/>
      <diagonal/>
    </border>
    <border>
      <left style="medium">
        <color indexed="64"/>
      </left>
      <right style="medium">
        <color indexed="64"/>
      </right>
      <top/>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theme="9"/>
      </left>
      <right style="medium">
        <color theme="9"/>
      </right>
      <top style="medium">
        <color theme="9"/>
      </top>
      <bottom style="medium">
        <color theme="9"/>
      </bottom>
      <diagonal/>
    </border>
    <border>
      <left style="medium">
        <color indexed="64"/>
      </left>
      <right style="thin">
        <color indexed="64"/>
      </right>
      <top style="thin">
        <color indexed="64"/>
      </top>
      <bottom/>
      <diagonal/>
    </border>
    <border>
      <left style="medium">
        <color indexed="64"/>
      </left>
      <right/>
      <top style="thin">
        <color theme="9" tint="-0.499984740745262"/>
      </top>
      <bottom/>
      <diagonal/>
    </border>
    <border>
      <left/>
      <right/>
      <top style="thin">
        <color theme="9" tint="-0.499984740745262"/>
      </top>
      <bottom/>
      <diagonal/>
    </border>
    <border>
      <left/>
      <right style="medium">
        <color indexed="64"/>
      </right>
      <top style="thin">
        <color theme="9" tint="-0.499984740745262"/>
      </top>
      <bottom/>
      <diagonal/>
    </border>
    <border>
      <left/>
      <right/>
      <top/>
      <bottom style="thick">
        <color theme="4" tint="0.499984740745262"/>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85" fillId="0" borderId="0" applyNumberFormat="0" applyFill="0" applyBorder="0" applyAlignment="0" applyProtection="0"/>
    <xf numFmtId="0" fontId="87" fillId="0" borderId="81" applyNumberFormat="0" applyFill="0" applyAlignment="0" applyProtection="0"/>
  </cellStyleXfs>
  <cellXfs count="1792">
    <xf numFmtId="0" fontId="0" fillId="0" borderId="0" xfId="0"/>
    <xf numFmtId="0" fontId="0" fillId="0" borderId="4" xfId="0" applyBorder="1"/>
    <xf numFmtId="0" fontId="0" fillId="0" borderId="5" xfId="0" applyBorder="1"/>
    <xf numFmtId="0" fontId="4" fillId="0" borderId="0" xfId="0" applyFont="1"/>
    <xf numFmtId="0" fontId="0" fillId="0" borderId="10" xfId="0" applyBorder="1"/>
    <xf numFmtId="0" fontId="0" fillId="0" borderId="0" xfId="0" applyAlignment="1">
      <alignment vertical="center"/>
    </xf>
    <xf numFmtId="0" fontId="0" fillId="0" borderId="7" xfId="0" applyBorder="1"/>
    <xf numFmtId="0" fontId="9" fillId="0" borderId="0" xfId="0" applyFont="1" applyAlignment="1">
      <alignment horizontal="center"/>
    </xf>
    <xf numFmtId="0" fontId="9" fillId="0" borderId="0" xfId="0" applyFont="1"/>
    <xf numFmtId="0" fontId="9" fillId="0" borderId="4" xfId="0" applyFont="1" applyBorder="1"/>
    <xf numFmtId="0" fontId="0" fillId="0" borderId="11" xfId="0" applyBorder="1"/>
    <xf numFmtId="0" fontId="5" fillId="0" borderId="4" xfId="0" applyFont="1" applyBorder="1"/>
    <xf numFmtId="0" fontId="0" fillId="0" borderId="6" xfId="0" applyBorder="1"/>
    <xf numFmtId="0" fontId="0" fillId="0" borderId="8" xfId="0" applyBorder="1"/>
    <xf numFmtId="0" fontId="9" fillId="0" borderId="10" xfId="0" applyFont="1" applyBorder="1" applyAlignment="1">
      <alignment horizontal="center"/>
    </xf>
    <xf numFmtId="0" fontId="11" fillId="0" borderId="4" xfId="0" applyFont="1" applyBorder="1"/>
    <xf numFmtId="0" fontId="0" fillId="0" borderId="0" xfId="0" applyAlignment="1">
      <alignment horizontal="center"/>
    </xf>
    <xf numFmtId="0" fontId="3" fillId="0" borderId="0" xfId="0" applyFont="1"/>
    <xf numFmtId="0" fontId="0" fillId="0" borderId="2" xfId="0" applyBorder="1"/>
    <xf numFmtId="0" fontId="0" fillId="0" borderId="3" xfId="0" applyBorder="1"/>
    <xf numFmtId="0" fontId="0" fillId="0" borderId="1" xfId="0" applyBorder="1"/>
    <xf numFmtId="0" fontId="0" fillId="0" borderId="0" xfId="0" applyAlignment="1">
      <alignment horizontal="left" vertical="top"/>
    </xf>
    <xf numFmtId="0" fontId="0" fillId="0" borderId="5" xfId="0" applyBorder="1" applyAlignment="1">
      <alignment horizontal="left" vertical="top"/>
    </xf>
    <xf numFmtId="0" fontId="0" fillId="0" borderId="9" xfId="0" applyBorder="1"/>
    <xf numFmtId="0" fontId="0" fillId="0" borderId="23" xfId="0" applyBorder="1"/>
    <xf numFmtId="0" fontId="0" fillId="0" borderId="24" xfId="0" applyBorder="1"/>
    <xf numFmtId="0" fontId="0" fillId="0" borderId="27" xfId="0" applyBorder="1"/>
    <xf numFmtId="0" fontId="0" fillId="0" borderId="0" xfId="0" applyProtection="1">
      <protection locked="0"/>
    </xf>
    <xf numFmtId="0" fontId="0" fillId="0" borderId="5" xfId="0" applyBorder="1" applyProtection="1">
      <protection locked="0"/>
    </xf>
    <xf numFmtId="0" fontId="0" fillId="0" borderId="0" xfId="0" applyAlignment="1" applyProtection="1">
      <alignment horizontal="left"/>
      <protection locked="0"/>
    </xf>
    <xf numFmtId="0" fontId="0" fillId="0" borderId="0" xfId="0" applyAlignment="1">
      <alignment horizontal="left"/>
    </xf>
    <xf numFmtId="0" fontId="0" fillId="0" borderId="4" xfId="0" applyBorder="1" applyAlignment="1">
      <alignment horizontal="left"/>
    </xf>
    <xf numFmtId="0" fontId="0" fillId="0" borderId="0" xfId="0" applyAlignment="1">
      <alignment horizontal="center" wrapText="1"/>
    </xf>
    <xf numFmtId="0" fontId="0" fillId="0" borderId="0" xfId="0" applyAlignment="1" applyProtection="1">
      <alignment horizontal="right"/>
      <protection locked="0"/>
    </xf>
    <xf numFmtId="44" fontId="0" fillId="0" borderId="5" xfId="2" applyFont="1" applyBorder="1"/>
    <xf numFmtId="0" fontId="0" fillId="0" borderId="7" xfId="0" applyBorder="1" applyAlignment="1">
      <alignment horizontal="left"/>
    </xf>
    <xf numFmtId="0" fontId="0" fillId="0" borderId="2" xfId="0" applyBorder="1" applyProtection="1">
      <protection locked="0"/>
    </xf>
    <xf numFmtId="0" fontId="5" fillId="0" borderId="11" xfId="0" applyFont="1" applyBorder="1"/>
    <xf numFmtId="0" fontId="9" fillId="0" borderId="24" xfId="0" applyFont="1" applyBorder="1" applyAlignment="1" applyProtection="1">
      <alignment horizontal="center"/>
      <protection locked="0"/>
    </xf>
    <xf numFmtId="3" fontId="9" fillId="0" borderId="27" xfId="1" applyNumberFormat="1" applyFont="1" applyBorder="1" applyAlignment="1">
      <alignment horizontal="center"/>
    </xf>
    <xf numFmtId="0" fontId="6" fillId="0" borderId="0" xfId="0" applyFont="1" applyAlignment="1">
      <alignment horizontal="center" vertical="top"/>
    </xf>
    <xf numFmtId="169" fontId="6" fillId="0" borderId="5" xfId="1" applyNumberFormat="1" applyFont="1" applyBorder="1" applyAlignment="1">
      <alignment horizontal="center" vertical="top"/>
    </xf>
    <xf numFmtId="0" fontId="13" fillId="0" borderId="0" xfId="0" applyFont="1" applyAlignment="1">
      <alignment horizontal="center"/>
    </xf>
    <xf numFmtId="0" fontId="9" fillId="0" borderId="0" xfId="0" applyFont="1" applyAlignment="1">
      <alignment horizontal="center" wrapText="1"/>
    </xf>
    <xf numFmtId="0" fontId="9" fillId="0" borderId="29" xfId="0" applyFont="1" applyBorder="1" applyAlignment="1" applyProtection="1">
      <alignment horizontal="center"/>
      <protection locked="0"/>
    </xf>
    <xf numFmtId="10" fontId="9" fillId="0" borderId="29" xfId="3" applyNumberFormat="1" applyFont="1" applyBorder="1" applyAlignment="1">
      <alignment horizontal="center"/>
    </xf>
    <xf numFmtId="172" fontId="15" fillId="0" borderId="0" xfId="0" applyNumberFormat="1" applyFont="1"/>
    <xf numFmtId="0" fontId="17" fillId="0" borderId="0" xfId="0" applyFont="1" applyAlignment="1">
      <alignment horizontal="center"/>
    </xf>
    <xf numFmtId="4" fontId="9" fillId="0" borderId="24" xfId="3" applyNumberFormat="1" applyFont="1" applyBorder="1" applyAlignment="1">
      <alignment horizontal="center"/>
    </xf>
    <xf numFmtId="2" fontId="9" fillId="0" borderId="24" xfId="0" applyNumberFormat="1" applyFont="1" applyBorder="1" applyAlignment="1">
      <alignment horizontal="center"/>
    </xf>
    <xf numFmtId="0" fontId="18" fillId="0" borderId="0" xfId="0" applyFont="1"/>
    <xf numFmtId="4" fontId="9" fillId="0" borderId="68" xfId="0" applyNumberFormat="1" applyFont="1" applyBorder="1" applyAlignment="1">
      <alignment horizontal="center"/>
    </xf>
    <xf numFmtId="0" fontId="19" fillId="0" borderId="9" xfId="0" applyFont="1" applyBorder="1" applyAlignment="1">
      <alignment horizontal="center"/>
    </xf>
    <xf numFmtId="4" fontId="9" fillId="0" borderId="10" xfId="0" applyNumberFormat="1" applyFont="1" applyBorder="1" applyAlignment="1">
      <alignment horizontal="center"/>
    </xf>
    <xf numFmtId="2" fontId="9" fillId="0" borderId="10" xfId="0" applyNumberFormat="1" applyFont="1" applyBorder="1" applyAlignment="1">
      <alignment horizontal="center"/>
    </xf>
    <xf numFmtId="10" fontId="5" fillId="0" borderId="11" xfId="3" applyNumberFormat="1" applyFont="1" applyBorder="1" applyAlignment="1">
      <alignment horizontal="center"/>
    </xf>
    <xf numFmtId="0" fontId="0" fillId="0" borderId="0" xfId="0" applyAlignment="1">
      <alignment horizontal="center" vertical="center"/>
    </xf>
    <xf numFmtId="0" fontId="0" fillId="3" borderId="27" xfId="0" applyFill="1" applyBorder="1" applyProtection="1">
      <protection locked="0"/>
    </xf>
    <xf numFmtId="171" fontId="0" fillId="3" borderId="27" xfId="0" applyNumberFormat="1" applyFill="1" applyBorder="1" applyProtection="1">
      <protection locked="0"/>
    </xf>
    <xf numFmtId="44" fontId="0" fillId="3" borderId="27" xfId="2" applyFont="1" applyFill="1" applyBorder="1" applyProtection="1">
      <protection locked="0"/>
    </xf>
    <xf numFmtId="44" fontId="0" fillId="3" borderId="30" xfId="0" applyNumberFormat="1" applyFill="1" applyBorder="1" applyProtection="1">
      <protection locked="0"/>
    </xf>
    <xf numFmtId="7" fontId="0" fillId="3" borderId="27" xfId="2" applyNumberFormat="1" applyFont="1" applyFill="1" applyBorder="1" applyAlignment="1" applyProtection="1">
      <alignment horizontal="right"/>
      <protection locked="0"/>
    </xf>
    <xf numFmtId="44" fontId="0" fillId="0" borderId="30" xfId="0" applyNumberFormat="1" applyBorder="1" applyAlignment="1">
      <alignment horizontal="right"/>
    </xf>
    <xf numFmtId="44" fontId="0" fillId="0" borderId="27" xfId="2" applyFont="1" applyBorder="1" applyAlignment="1">
      <alignment horizontal="right"/>
    </xf>
    <xf numFmtId="44" fontId="0" fillId="11" borderId="54" xfId="0" applyNumberFormat="1" applyFill="1" applyBorder="1"/>
    <xf numFmtId="0" fontId="0" fillId="11" borderId="28" xfId="0" applyFill="1" applyBorder="1"/>
    <xf numFmtId="0" fontId="0" fillId="11" borderId="29" xfId="0" applyFill="1" applyBorder="1"/>
    <xf numFmtId="0" fontId="9" fillId="11" borderId="29" xfId="0" applyFont="1" applyFill="1" applyBorder="1"/>
    <xf numFmtId="0" fontId="9" fillId="11" borderId="29" xfId="0" applyFont="1" applyFill="1" applyBorder="1" applyAlignment="1">
      <alignment horizontal="center"/>
    </xf>
    <xf numFmtId="3" fontId="9" fillId="11" borderId="30" xfId="1" applyNumberFormat="1" applyFont="1" applyFill="1" applyBorder="1" applyAlignment="1">
      <alignment horizontal="center"/>
    </xf>
    <xf numFmtId="0" fontId="9" fillId="11" borderId="28" xfId="0" applyFont="1" applyFill="1" applyBorder="1"/>
    <xf numFmtId="10" fontId="9" fillId="11" borderId="37" xfId="3" applyNumberFormat="1" applyFont="1" applyFill="1" applyBorder="1" applyAlignment="1">
      <alignment horizontal="center"/>
    </xf>
    <xf numFmtId="0" fontId="9" fillId="11" borderId="37" xfId="0" applyFont="1" applyFill="1" applyBorder="1" applyAlignment="1">
      <alignment horizontal="center"/>
    </xf>
    <xf numFmtId="10" fontId="9" fillId="11" borderId="29" xfId="3" applyNumberFormat="1" applyFont="1" applyFill="1" applyBorder="1" applyAlignment="1">
      <alignment horizontal="center"/>
    </xf>
    <xf numFmtId="4" fontId="9" fillId="11" borderId="37" xfId="3" applyNumberFormat="1" applyFont="1" applyFill="1" applyBorder="1" applyAlignment="1">
      <alignment horizontal="center"/>
    </xf>
    <xf numFmtId="173" fontId="9" fillId="11" borderId="37" xfId="0" applyNumberFormat="1" applyFont="1" applyFill="1" applyBorder="1" applyAlignment="1">
      <alignment horizontal="center"/>
    </xf>
    <xf numFmtId="0" fontId="20" fillId="0" borderId="0" xfId="0" applyFont="1" applyAlignment="1">
      <alignment horizontal="left" vertical="center" indent="2"/>
    </xf>
    <xf numFmtId="0" fontId="22" fillId="14" borderId="54" xfId="0" applyFont="1" applyFill="1" applyBorder="1"/>
    <xf numFmtId="0" fontId="22" fillId="14" borderId="54" xfId="0" applyFont="1" applyFill="1" applyBorder="1" applyAlignment="1">
      <alignment horizontal="center"/>
    </xf>
    <xf numFmtId="0" fontId="20" fillId="15" borderId="3" xfId="0" applyFont="1" applyFill="1" applyBorder="1" applyAlignment="1">
      <alignment vertical="center" wrapText="1"/>
    </xf>
    <xf numFmtId="0" fontId="24" fillId="15" borderId="5" xfId="0" applyFont="1" applyFill="1" applyBorder="1" applyAlignment="1">
      <alignment horizontal="left" vertical="center" wrapText="1" indent="5"/>
    </xf>
    <xf numFmtId="0" fontId="20" fillId="15" borderId="5" xfId="0" applyFont="1" applyFill="1" applyBorder="1" applyAlignment="1">
      <alignment vertical="center" wrapText="1"/>
    </xf>
    <xf numFmtId="0" fontId="2" fillId="15" borderId="5" xfId="0" applyFont="1" applyFill="1" applyBorder="1" applyAlignment="1">
      <alignment vertical="center" wrapText="1"/>
    </xf>
    <xf numFmtId="0" fontId="20" fillId="15" borderId="8" xfId="0" applyFont="1" applyFill="1" applyBorder="1" applyAlignment="1">
      <alignment vertical="center" wrapText="1"/>
    </xf>
    <xf numFmtId="0" fontId="20" fillId="15" borderId="5" xfId="0" applyFont="1" applyFill="1" applyBorder="1" applyAlignment="1">
      <alignment horizontal="center" vertical="center" wrapText="1"/>
    </xf>
    <xf numFmtId="0" fontId="21" fillId="15" borderId="5" xfId="0" applyFont="1" applyFill="1" applyBorder="1" applyAlignment="1">
      <alignment vertical="center" wrapText="1"/>
    </xf>
    <xf numFmtId="0" fontId="0" fillId="15" borderId="8" xfId="0" applyFill="1" applyBorder="1" applyAlignment="1">
      <alignment horizontal="center" vertical="top" wrapText="1"/>
    </xf>
    <xf numFmtId="0" fontId="20" fillId="15" borderId="8" xfId="0" applyFont="1" applyFill="1" applyBorder="1" applyAlignment="1">
      <alignment horizontal="center" vertical="center" wrapText="1"/>
    </xf>
    <xf numFmtId="0" fontId="0" fillId="15" borderId="5" xfId="0" applyFill="1" applyBorder="1" applyAlignment="1">
      <alignment horizontal="center" vertical="top" wrapText="1"/>
    </xf>
    <xf numFmtId="0" fontId="27" fillId="15" borderId="5" xfId="0" applyFont="1" applyFill="1" applyBorder="1" applyAlignment="1">
      <alignment horizontal="left" vertical="center" wrapText="1" indent="5"/>
    </xf>
    <xf numFmtId="0" fontId="27" fillId="15" borderId="5" xfId="0" applyFont="1" applyFill="1" applyBorder="1" applyAlignment="1">
      <alignment horizontal="left" vertical="center" wrapText="1" indent="2"/>
    </xf>
    <xf numFmtId="0" fontId="27" fillId="15" borderId="8" xfId="0" applyFont="1" applyFill="1" applyBorder="1" applyAlignment="1">
      <alignment horizontal="left" vertical="center" wrapText="1" indent="2"/>
    </xf>
    <xf numFmtId="0" fontId="26" fillId="15" borderId="8" xfId="0" applyFont="1" applyFill="1" applyBorder="1" applyAlignment="1">
      <alignment vertical="center" wrapText="1"/>
    </xf>
    <xf numFmtId="0" fontId="0" fillId="15" borderId="5" xfId="0" applyFill="1" applyBorder="1" applyAlignment="1">
      <alignment vertical="center" wrapText="1"/>
    </xf>
    <xf numFmtId="0" fontId="21" fillId="15" borderId="8" xfId="0" quotePrefix="1" applyFont="1" applyFill="1" applyBorder="1" applyAlignment="1">
      <alignment vertical="top" wrapText="1"/>
    </xf>
    <xf numFmtId="0" fontId="0" fillId="3" borderId="54" xfId="0" applyFill="1" applyBorder="1"/>
    <xf numFmtId="164" fontId="0" fillId="17" borderId="54" xfId="0" applyNumberFormat="1" applyFill="1" applyBorder="1"/>
    <xf numFmtId="0" fontId="0" fillId="0" borderId="0" xfId="0" applyAlignment="1">
      <alignment vertical="top"/>
    </xf>
    <xf numFmtId="0" fontId="0" fillId="0" borderId="5" xfId="0" applyBorder="1" applyAlignment="1">
      <alignment vertical="top"/>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7" xfId="0" applyBorder="1" applyAlignment="1">
      <alignment vertical="top" wrapText="1"/>
    </xf>
    <xf numFmtId="0" fontId="0" fillId="0" borderId="8" xfId="0" applyBorder="1" applyAlignment="1">
      <alignment vertical="top" wrapText="1"/>
    </xf>
    <xf numFmtId="0" fontId="2" fillId="0" borderId="5" xfId="0" quotePrefix="1" applyFont="1" applyBorder="1" applyAlignment="1">
      <alignment horizontal="center"/>
    </xf>
    <xf numFmtId="0" fontId="0" fillId="0" borderId="6" xfId="0" applyBorder="1" applyAlignment="1">
      <alignment vertical="top" wrapText="1"/>
    </xf>
    <xf numFmtId="0" fontId="29" fillId="0" borderId="9" xfId="0" applyFont="1" applyBorder="1"/>
    <xf numFmtId="0" fontId="29" fillId="0" borderId="10" xfId="0" applyFont="1" applyBorder="1" applyAlignment="1">
      <alignment horizontal="right"/>
    </xf>
    <xf numFmtId="0" fontId="29" fillId="0" borderId="11" xfId="0" applyFont="1" applyBorder="1" applyAlignment="1">
      <alignment horizontal="center"/>
    </xf>
    <xf numFmtId="0" fontId="30" fillId="0" borderId="0" xfId="0" applyFont="1"/>
    <xf numFmtId="0" fontId="29" fillId="0" borderId="0" xfId="0" applyFont="1" applyAlignment="1">
      <alignment vertical="top" wrapText="1"/>
    </xf>
    <xf numFmtId="0" fontId="29" fillId="0" borderId="1" xfId="0" applyFont="1" applyBorder="1"/>
    <xf numFmtId="0" fontId="29" fillId="0" borderId="2" xfId="0" applyFont="1" applyBorder="1"/>
    <xf numFmtId="0" fontId="29" fillId="0" borderId="4" xfId="0" applyFont="1" applyBorder="1"/>
    <xf numFmtId="0" fontId="29" fillId="0" borderId="0" xfId="0" applyFont="1"/>
    <xf numFmtId="0" fontId="29" fillId="0" borderId="5" xfId="0" applyFont="1" applyBorder="1" applyAlignment="1">
      <alignment vertical="top" wrapText="1"/>
    </xf>
    <xf numFmtId="0" fontId="30" fillId="0" borderId="2" xfId="0" applyFont="1" applyBorder="1"/>
    <xf numFmtId="0" fontId="30" fillId="0" borderId="3" xfId="0" applyFont="1" applyBorder="1"/>
    <xf numFmtId="0" fontId="29" fillId="0" borderId="4" xfId="0" applyFont="1" applyBorder="1" applyAlignment="1">
      <alignment horizontal="center"/>
    </xf>
    <xf numFmtId="0" fontId="30" fillId="0" borderId="5" xfId="0" applyFont="1" applyBorder="1"/>
    <xf numFmtId="0" fontId="34" fillId="0" borderId="4" xfId="0" applyFont="1" applyBorder="1" applyAlignment="1">
      <alignment horizontal="center"/>
    </xf>
    <xf numFmtId="0" fontId="35" fillId="0" borderId="0" xfId="0" applyFont="1"/>
    <xf numFmtId="0" fontId="35" fillId="0" borderId="5" xfId="0" applyFont="1" applyBorder="1"/>
    <xf numFmtId="0" fontId="30" fillId="0" borderId="4" xfId="0" applyFont="1" applyBorder="1"/>
    <xf numFmtId="0" fontId="29" fillId="0" borderId="6" xfId="0" applyFont="1" applyBorder="1"/>
    <xf numFmtId="0" fontId="29" fillId="0" borderId="7" xfId="0" applyFont="1" applyBorder="1"/>
    <xf numFmtId="0" fontId="30" fillId="0" borderId="6" xfId="0" applyFont="1" applyBorder="1"/>
    <xf numFmtId="0" fontId="29" fillId="5" borderId="54" xfId="0" applyFont="1" applyFill="1" applyBorder="1" applyAlignment="1">
      <alignment horizontal="center" vertical="center" wrapText="1"/>
    </xf>
    <xf numFmtId="0" fontId="29" fillId="0" borderId="9" xfId="0" applyFont="1" applyBorder="1" applyAlignment="1">
      <alignment horizontal="center"/>
    </xf>
    <xf numFmtId="0" fontId="29" fillId="0" borderId="11" xfId="0" applyFont="1" applyBorder="1" applyAlignment="1" applyProtection="1">
      <alignment horizontal="center"/>
      <protection locked="0"/>
    </xf>
    <xf numFmtId="0" fontId="29" fillId="3" borderId="54" xfId="0" applyFont="1" applyFill="1" applyBorder="1" applyAlignment="1" applyProtection="1">
      <alignment horizontal="center"/>
      <protection locked="0"/>
    </xf>
    <xf numFmtId="0" fontId="36" fillId="0" borderId="0" xfId="0" applyFont="1"/>
    <xf numFmtId="10" fontId="30" fillId="8" borderId="0" xfId="3" applyNumberFormat="1" applyFont="1" applyFill="1" applyAlignment="1" applyProtection="1">
      <alignment horizontal="center"/>
      <protection locked="0"/>
    </xf>
    <xf numFmtId="10" fontId="30" fillId="8" borderId="24" xfId="3" applyNumberFormat="1" applyFont="1" applyFill="1" applyBorder="1" applyAlignment="1" applyProtection="1">
      <alignment horizontal="center"/>
      <protection locked="0"/>
    </xf>
    <xf numFmtId="10" fontId="29" fillId="0" borderId="0" xfId="0" applyNumberFormat="1" applyFont="1" applyAlignment="1">
      <alignment horizontal="center"/>
    </xf>
    <xf numFmtId="0" fontId="30" fillId="0" borderId="7" xfId="0" applyFont="1" applyBorder="1"/>
    <xf numFmtId="0" fontId="30" fillId="0" borderId="8" xfId="0" applyFont="1" applyBorder="1"/>
    <xf numFmtId="0" fontId="29" fillId="0" borderId="34" xfId="0" applyFont="1" applyBorder="1" applyAlignment="1">
      <alignment horizontal="center"/>
    </xf>
    <xf numFmtId="0" fontId="29" fillId="0" borderId="10" xfId="0" applyFont="1" applyBorder="1" applyAlignment="1">
      <alignment horizontal="center"/>
    </xf>
    <xf numFmtId="0" fontId="29" fillId="0" borderId="42" xfId="0" applyFont="1" applyBorder="1" applyAlignment="1">
      <alignment horizontal="center"/>
    </xf>
    <xf numFmtId="0" fontId="29" fillId="0" borderId="41" xfId="0" applyFont="1" applyBorder="1" applyAlignment="1">
      <alignment horizontal="center"/>
    </xf>
    <xf numFmtId="0" fontId="29" fillId="5" borderId="9" xfId="0" applyFont="1" applyFill="1" applyBorder="1" applyAlignment="1">
      <alignment vertical="center" wrapText="1"/>
    </xf>
    <xf numFmtId="0" fontId="29" fillId="5" borderId="41" xfId="0" applyFont="1" applyFill="1" applyBorder="1" applyAlignment="1">
      <alignment horizontal="left" vertical="center" wrapText="1"/>
    </xf>
    <xf numFmtId="0" fontId="29" fillId="5" borderId="58" xfId="0" applyFont="1" applyFill="1" applyBorder="1" applyAlignment="1">
      <alignment horizontal="center" vertical="center" wrapText="1"/>
    </xf>
    <xf numFmtId="0" fontId="29" fillId="5" borderId="22" xfId="0" applyFont="1" applyFill="1" applyBorder="1" applyAlignment="1">
      <alignment horizontal="center" vertical="center" wrapText="1"/>
    </xf>
    <xf numFmtId="0" fontId="29" fillId="5" borderId="59" xfId="0" applyFont="1" applyFill="1" applyBorder="1" applyAlignment="1">
      <alignment horizontal="center" vertical="center" wrapText="1"/>
    </xf>
    <xf numFmtId="0" fontId="36" fillId="5" borderId="60" xfId="0" applyFont="1" applyFill="1" applyBorder="1" applyAlignment="1">
      <alignment horizontal="left"/>
    </xf>
    <xf numFmtId="0" fontId="36" fillId="5" borderId="35" xfId="0" applyFont="1" applyFill="1" applyBorder="1" applyAlignment="1">
      <alignment horizontal="left"/>
    </xf>
    <xf numFmtId="44" fontId="36" fillId="5" borderId="61" xfId="0" applyNumberFormat="1" applyFont="1" applyFill="1" applyBorder="1"/>
    <xf numFmtId="49" fontId="36" fillId="5" borderId="61" xfId="0" applyNumberFormat="1" applyFont="1" applyFill="1" applyBorder="1" applyAlignment="1">
      <alignment horizontal="center"/>
    </xf>
    <xf numFmtId="44" fontId="36" fillId="0" borderId="61" xfId="0" applyNumberFormat="1" applyFont="1" applyBorder="1"/>
    <xf numFmtId="175" fontId="36" fillId="15" borderId="61" xfId="3" applyNumberFormat="1" applyFont="1" applyFill="1" applyBorder="1" applyAlignment="1">
      <alignment horizontal="center"/>
    </xf>
    <xf numFmtId="44" fontId="36" fillId="5" borderId="62" xfId="0" applyNumberFormat="1" applyFont="1" applyFill="1" applyBorder="1"/>
    <xf numFmtId="0" fontId="36" fillId="5" borderId="15" xfId="0" applyFont="1" applyFill="1" applyBorder="1" applyAlignment="1">
      <alignment horizontal="left"/>
    </xf>
    <xf numFmtId="0" fontId="36" fillId="5" borderId="19" xfId="0" applyFont="1" applyFill="1" applyBorder="1" applyAlignment="1">
      <alignment horizontal="left"/>
    </xf>
    <xf numFmtId="44" fontId="36" fillId="5" borderId="16" xfId="0" applyNumberFormat="1" applyFont="1" applyFill="1" applyBorder="1"/>
    <xf numFmtId="49" fontId="36" fillId="5" borderId="16" xfId="0" applyNumberFormat="1" applyFont="1" applyFill="1" applyBorder="1" applyAlignment="1">
      <alignment horizontal="center"/>
    </xf>
    <xf numFmtId="44" fontId="36" fillId="0" borderId="16" xfId="0" applyNumberFormat="1" applyFont="1" applyBorder="1"/>
    <xf numFmtId="175" fontId="36" fillId="15" borderId="16" xfId="0" applyNumberFormat="1" applyFont="1" applyFill="1" applyBorder="1" applyAlignment="1">
      <alignment horizontal="center"/>
    </xf>
    <xf numFmtId="44" fontId="36" fillId="5" borderId="64" xfId="0" applyNumberFormat="1" applyFont="1" applyFill="1" applyBorder="1"/>
    <xf numFmtId="0" fontId="30" fillId="3" borderId="61" xfId="0" applyFont="1" applyFill="1" applyBorder="1" applyAlignment="1" applyProtection="1">
      <alignment horizontal="left" wrapText="1"/>
      <protection locked="0"/>
    </xf>
    <xf numFmtId="44" fontId="30" fillId="3" borderId="61" xfId="0" applyNumberFormat="1" applyFont="1" applyFill="1" applyBorder="1" applyAlignment="1" applyProtection="1">
      <alignment horizontal="right"/>
      <protection locked="0"/>
    </xf>
    <xf numFmtId="176" fontId="30" fillId="3" borderId="61" xfId="0" applyNumberFormat="1" applyFont="1" applyFill="1" applyBorder="1" applyAlignment="1" applyProtection="1">
      <alignment horizontal="center"/>
      <protection locked="0"/>
    </xf>
    <xf numFmtId="44" fontId="30" fillId="0" borderId="61" xfId="0" applyNumberFormat="1" applyFont="1" applyBorder="1" applyAlignment="1">
      <alignment horizontal="right"/>
    </xf>
    <xf numFmtId="0" fontId="30" fillId="3" borderId="61" xfId="0" applyFont="1" applyFill="1" applyBorder="1" applyAlignment="1" applyProtection="1">
      <alignment horizontal="center"/>
      <protection locked="0"/>
    </xf>
    <xf numFmtId="44" fontId="30" fillId="3" borderId="62" xfId="0" applyNumberFormat="1" applyFont="1" applyFill="1" applyBorder="1" applyAlignment="1" applyProtection="1">
      <alignment horizontal="right"/>
      <protection locked="0"/>
    </xf>
    <xf numFmtId="0" fontId="30" fillId="0" borderId="28" xfId="0" applyFont="1" applyBorder="1" applyAlignment="1" applyProtection="1">
      <alignment horizontal="left" wrapText="1"/>
      <protection locked="0"/>
    </xf>
    <xf numFmtId="0" fontId="30" fillId="0" borderId="48" xfId="0" applyFont="1" applyBorder="1" applyAlignment="1" applyProtection="1">
      <alignment horizontal="left" wrapText="1"/>
      <protection locked="0"/>
    </xf>
    <xf numFmtId="44" fontId="30" fillId="0" borderId="46" xfId="0" applyNumberFormat="1" applyFont="1" applyBorder="1" applyAlignment="1" applyProtection="1">
      <alignment horizontal="right"/>
      <protection locked="0"/>
    </xf>
    <xf numFmtId="44" fontId="30" fillId="0" borderId="46" xfId="0" applyNumberFormat="1" applyFont="1" applyBorder="1" applyAlignment="1">
      <alignment horizontal="right"/>
    </xf>
    <xf numFmtId="175" fontId="30" fillId="15" borderId="48" xfId="0" applyNumberFormat="1" applyFont="1" applyFill="1" applyBorder="1" applyAlignment="1">
      <alignment horizontal="center"/>
    </xf>
    <xf numFmtId="44" fontId="30" fillId="0" borderId="36" xfId="0" applyNumberFormat="1" applyFont="1" applyBorder="1"/>
    <xf numFmtId="44" fontId="30" fillId="0" borderId="48" xfId="0" applyNumberFormat="1" applyFont="1" applyBorder="1"/>
    <xf numFmtId="44" fontId="30" fillId="0" borderId="65" xfId="0" applyNumberFormat="1" applyFont="1" applyBorder="1" applyAlignment="1" applyProtection="1">
      <alignment horizontal="right"/>
      <protection locked="0"/>
    </xf>
    <xf numFmtId="176" fontId="30" fillId="0" borderId="46" xfId="0" applyNumberFormat="1" applyFont="1" applyBorder="1" applyAlignment="1" applyProtection="1">
      <alignment horizontal="center"/>
      <protection locked="0"/>
    </xf>
    <xf numFmtId="0" fontId="30" fillId="0" borderId="17" xfId="0" applyFont="1" applyBorder="1" applyAlignment="1" applyProtection="1">
      <alignment horizontal="left" wrapText="1"/>
      <protection locked="0"/>
    </xf>
    <xf numFmtId="44" fontId="30" fillId="0" borderId="16" xfId="0" applyNumberFormat="1" applyFont="1" applyBorder="1" applyAlignment="1" applyProtection="1">
      <alignment horizontal="right"/>
      <protection locked="0"/>
    </xf>
    <xf numFmtId="176" fontId="30" fillId="0" borderId="16" xfId="0" applyNumberFormat="1" applyFont="1" applyBorder="1" applyAlignment="1" applyProtection="1">
      <alignment horizontal="center"/>
      <protection locked="0"/>
    </xf>
    <xf numFmtId="44" fontId="30" fillId="0" borderId="16" xfId="0" applyNumberFormat="1" applyFont="1" applyBorder="1" applyAlignment="1">
      <alignment horizontal="right"/>
    </xf>
    <xf numFmtId="44" fontId="30" fillId="0" borderId="38" xfId="0" applyNumberFormat="1" applyFont="1" applyBorder="1"/>
    <xf numFmtId="44" fontId="30" fillId="0" borderId="16" xfId="0" applyNumberFormat="1" applyFont="1" applyBorder="1"/>
    <xf numFmtId="44" fontId="30" fillId="0" borderId="53" xfId="0" applyNumberFormat="1" applyFont="1" applyBorder="1" applyAlignment="1" applyProtection="1">
      <alignment horizontal="right"/>
      <protection locked="0"/>
    </xf>
    <xf numFmtId="0" fontId="29" fillId="0" borderId="6" xfId="0" applyFont="1" applyBorder="1" applyAlignment="1">
      <alignment wrapText="1"/>
    </xf>
    <xf numFmtId="44" fontId="30" fillId="0" borderId="56" xfId="0" applyNumberFormat="1" applyFont="1" applyBorder="1"/>
    <xf numFmtId="44" fontId="29" fillId="0" borderId="53" xfId="0" applyNumberFormat="1" applyFont="1" applyBorder="1"/>
    <xf numFmtId="0" fontId="30" fillId="0" borderId="0" xfId="0" applyFont="1" applyAlignment="1">
      <alignment vertical="top"/>
    </xf>
    <xf numFmtId="0" fontId="30" fillId="0" borderId="5" xfId="0" applyFont="1" applyBorder="1" applyAlignment="1">
      <alignment vertical="top"/>
    </xf>
    <xf numFmtId="0" fontId="29" fillId="0" borderId="4" xfId="0" applyFont="1" applyBorder="1" applyAlignment="1">
      <alignment horizontal="center" vertical="center"/>
    </xf>
    <xf numFmtId="0" fontId="2" fillId="0" borderId="0" xfId="0" applyFont="1" applyAlignment="1">
      <alignment vertical="top"/>
    </xf>
    <xf numFmtId="0" fontId="29" fillId="0" borderId="4" xfId="0" quotePrefix="1" applyFont="1" applyBorder="1" applyAlignment="1">
      <alignment horizontal="center" vertical="center"/>
    </xf>
    <xf numFmtId="0" fontId="29" fillId="0" borderId="0" xfId="0" applyFont="1" applyAlignment="1">
      <alignment vertical="top"/>
    </xf>
    <xf numFmtId="0" fontId="29" fillId="0" borderId="0" xfId="0" applyFont="1" applyAlignment="1">
      <alignment horizontal="left" vertical="top" wrapText="1"/>
    </xf>
    <xf numFmtId="0" fontId="29" fillId="0" borderId="5" xfId="0" applyFont="1" applyBorder="1" applyAlignment="1">
      <alignment horizontal="left" vertical="top" wrapText="1"/>
    </xf>
    <xf numFmtId="0" fontId="29" fillId="0" borderId="4" xfId="0" quotePrefix="1" applyFont="1" applyBorder="1" applyAlignment="1">
      <alignment horizontal="center" vertical="top"/>
    </xf>
    <xf numFmtId="0" fontId="30" fillId="0" borderId="0" xfId="0" applyFont="1" applyAlignment="1">
      <alignment vertical="center"/>
    </xf>
    <xf numFmtId="0" fontId="29" fillId="0" borderId="4" xfId="0" quotePrefix="1" applyFont="1" applyBorder="1" applyAlignment="1">
      <alignment horizontal="right" vertical="top"/>
    </xf>
    <xf numFmtId="0" fontId="39" fillId="0" borderId="1" xfId="0" applyFont="1" applyBorder="1"/>
    <xf numFmtId="0" fontId="40" fillId="0" borderId="2" xfId="0" applyFont="1" applyBorder="1"/>
    <xf numFmtId="0" fontId="37" fillId="0" borderId="3" xfId="0" applyFont="1" applyBorder="1"/>
    <xf numFmtId="0" fontId="41" fillId="0" borderId="4" xfId="0" applyFont="1" applyBorder="1"/>
    <xf numFmtId="0" fontId="39" fillId="0" borderId="0" xfId="0" applyFont="1"/>
    <xf numFmtId="0" fontId="37" fillId="0" borderId="5" xfId="0" applyFont="1" applyBorder="1"/>
    <xf numFmtId="0" fontId="40" fillId="0" borderId="7" xfId="0" applyFont="1" applyBorder="1"/>
    <xf numFmtId="0" fontId="37" fillId="0" borderId="8" xfId="0" applyFont="1" applyBorder="1"/>
    <xf numFmtId="0" fontId="29" fillId="0" borderId="1" xfId="0" applyFont="1" applyBorder="1" applyAlignment="1">
      <alignment horizontal="left" vertical="top" wrapText="1"/>
    </xf>
    <xf numFmtId="0" fontId="30" fillId="0" borderId="2" xfId="0" applyFont="1" applyBorder="1" applyAlignment="1">
      <alignment horizontal="left" vertical="top" wrapText="1"/>
    </xf>
    <xf numFmtId="0" fontId="30" fillId="0" borderId="2" xfId="0" applyFont="1" applyBorder="1" applyAlignment="1">
      <alignment horizontal="left"/>
    </xf>
    <xf numFmtId="0" fontId="30" fillId="0" borderId="3" xfId="0" applyFont="1" applyBorder="1" applyAlignment="1">
      <alignment horizontal="left"/>
    </xf>
    <xf numFmtId="0" fontId="30" fillId="0" borderId="7" xfId="0" applyFont="1" applyBorder="1" applyAlignment="1">
      <alignment horizontal="left" vertical="top" wrapText="1"/>
    </xf>
    <xf numFmtId="0" fontId="30" fillId="0" borderId="7" xfId="0" applyFont="1" applyBorder="1" applyAlignment="1">
      <alignment horizontal="left"/>
    </xf>
    <xf numFmtId="0" fontId="30" fillId="0" borderId="8" xfId="0" applyFont="1" applyBorder="1" applyAlignment="1">
      <alignment horizontal="left"/>
    </xf>
    <xf numFmtId="0" fontId="29" fillId="0" borderId="54" xfId="0" applyFont="1" applyBorder="1" applyAlignment="1">
      <alignment horizontal="center" vertical="top" wrapText="1"/>
    </xf>
    <xf numFmtId="0" fontId="29" fillId="0" borderId="54" xfId="0" applyFont="1" applyBorder="1" applyAlignment="1">
      <alignment horizontal="center"/>
    </xf>
    <xf numFmtId="0" fontId="36" fillId="5" borderId="54" xfId="0" applyFont="1" applyFill="1" applyBorder="1" applyAlignment="1">
      <alignment wrapText="1"/>
    </xf>
    <xf numFmtId="0" fontId="36" fillId="5" borderId="11" xfId="0" applyFont="1" applyFill="1" applyBorder="1" applyAlignment="1">
      <alignment wrapText="1"/>
    </xf>
    <xf numFmtId="44" fontId="36" fillId="5" borderId="11" xfId="0" applyNumberFormat="1" applyFont="1" applyFill="1" applyBorder="1" applyAlignment="1">
      <alignment horizontal="right"/>
    </xf>
    <xf numFmtId="10" fontId="36" fillId="5" borderId="3" xfId="0" applyNumberFormat="1" applyFont="1" applyFill="1" applyBorder="1" applyAlignment="1">
      <alignment horizontal="center" wrapText="1"/>
    </xf>
    <xf numFmtId="10" fontId="36" fillId="5" borderId="3" xfId="0" applyNumberFormat="1" applyFont="1" applyFill="1" applyBorder="1" applyAlignment="1">
      <alignment horizontal="center"/>
    </xf>
    <xf numFmtId="8" fontId="36" fillId="5" borderId="3" xfId="0" applyNumberFormat="1" applyFont="1" applyFill="1" applyBorder="1" applyAlignment="1">
      <alignment horizontal="center" wrapText="1"/>
    </xf>
    <xf numFmtId="8" fontId="36" fillId="5" borderId="11" xfId="0" applyNumberFormat="1" applyFont="1" applyFill="1" applyBorder="1" applyAlignment="1">
      <alignment horizontal="center" wrapText="1"/>
    </xf>
    <xf numFmtId="0" fontId="30" fillId="0" borderId="60" xfId="0" applyFont="1" applyBorder="1" applyAlignment="1">
      <alignment wrapText="1"/>
    </xf>
    <xf numFmtId="44" fontId="30" fillId="3" borderId="61" xfId="0" applyNumberFormat="1" applyFont="1" applyFill="1" applyBorder="1" applyAlignment="1" applyProtection="1">
      <alignment horizontal="right" wrapText="1"/>
      <protection locked="0"/>
    </xf>
    <xf numFmtId="10" fontId="30" fillId="0" borderId="48" xfId="0" applyNumberFormat="1" applyFont="1" applyBorder="1" applyAlignment="1">
      <alignment horizontal="center"/>
    </xf>
    <xf numFmtId="44" fontId="30" fillId="0" borderId="48" xfId="0" applyNumberFormat="1" applyFont="1" applyBorder="1" applyAlignment="1">
      <alignment wrapText="1"/>
    </xf>
    <xf numFmtId="44" fontId="30" fillId="3" borderId="62" xfId="0" applyNumberFormat="1" applyFont="1" applyFill="1" applyBorder="1" applyAlignment="1" applyProtection="1">
      <alignment wrapText="1"/>
      <protection locked="0"/>
    </xf>
    <xf numFmtId="0" fontId="30" fillId="0" borderId="48" xfId="0" applyFont="1" applyBorder="1" applyAlignment="1" applyProtection="1">
      <alignment wrapText="1"/>
      <protection locked="0"/>
    </xf>
    <xf numFmtId="44" fontId="30" fillId="0" borderId="65" xfId="0" applyNumberFormat="1" applyFont="1" applyBorder="1" applyAlignment="1" applyProtection="1">
      <alignment wrapText="1"/>
      <protection locked="0"/>
    </xf>
    <xf numFmtId="0" fontId="30" fillId="0" borderId="16" xfId="0" applyFont="1" applyBorder="1" applyAlignment="1" applyProtection="1">
      <alignment wrapText="1"/>
      <protection locked="0"/>
    </xf>
    <xf numFmtId="44" fontId="30" fillId="0" borderId="16" xfId="0" applyNumberFormat="1" applyFont="1" applyBorder="1" applyAlignment="1">
      <alignment wrapText="1"/>
    </xf>
    <xf numFmtId="44" fontId="30" fillId="0" borderId="52" xfId="0" applyNumberFormat="1" applyFont="1" applyBorder="1" applyAlignment="1">
      <alignment wrapText="1"/>
    </xf>
    <xf numFmtId="44" fontId="30" fillId="0" borderId="64" xfId="0" applyNumberFormat="1" applyFont="1" applyBorder="1" applyAlignment="1" applyProtection="1">
      <alignment wrapText="1"/>
      <protection locked="0"/>
    </xf>
    <xf numFmtId="0" fontId="29" fillId="0" borderId="0" xfId="0" applyFont="1" applyAlignment="1">
      <alignment horizontal="right"/>
    </xf>
    <xf numFmtId="44" fontId="30" fillId="0" borderId="54" xfId="0" applyNumberFormat="1" applyFont="1" applyBorder="1" applyAlignment="1">
      <alignment wrapText="1"/>
    </xf>
    <xf numFmtId="44" fontId="30" fillId="0" borderId="56" xfId="0" applyNumberFormat="1" applyFont="1" applyBorder="1" applyAlignment="1">
      <alignment wrapText="1"/>
    </xf>
    <xf numFmtId="0" fontId="29" fillId="0" borderId="0" xfId="0" applyFont="1" applyAlignment="1">
      <alignment horizontal="left"/>
    </xf>
    <xf numFmtId="0" fontId="29" fillId="0" borderId="5" xfId="0" applyFont="1" applyBorder="1" applyAlignment="1">
      <alignment horizontal="left"/>
    </xf>
    <xf numFmtId="0" fontId="29" fillId="0" borderId="4" xfId="0" applyFont="1" applyBorder="1" applyAlignment="1">
      <alignment horizontal="left"/>
    </xf>
    <xf numFmtId="0" fontId="29" fillId="0" borderId="1" xfId="0" quotePrefix="1" applyFont="1" applyBorder="1"/>
    <xf numFmtId="0" fontId="29" fillId="0" borderId="2" xfId="0" quotePrefix="1" applyFont="1" applyBorder="1"/>
    <xf numFmtId="49" fontId="30" fillId="0" borderId="2" xfId="0" applyNumberFormat="1" applyFont="1" applyBorder="1" applyProtection="1">
      <protection locked="0"/>
    </xf>
    <xf numFmtId="49" fontId="30" fillId="0" borderId="2" xfId="0" applyNumberFormat="1" applyFont="1" applyBorder="1" applyAlignment="1" applyProtection="1">
      <alignment wrapText="1"/>
      <protection locked="0"/>
    </xf>
    <xf numFmtId="49" fontId="30" fillId="0" borderId="3" xfId="0" applyNumberFormat="1" applyFont="1" applyBorder="1" applyAlignment="1" applyProtection="1">
      <alignment wrapText="1"/>
      <protection locked="0"/>
    </xf>
    <xf numFmtId="49" fontId="0" fillId="0" borderId="0" xfId="0" applyNumberFormat="1"/>
    <xf numFmtId="44" fontId="0" fillId="0" borderId="0" xfId="2" applyFont="1"/>
    <xf numFmtId="164" fontId="28" fillId="0" borderId="0" xfId="2" applyNumberFormat="1" applyFont="1"/>
    <xf numFmtId="0" fontId="7" fillId="0" borderId="0" xfId="0" applyFont="1" applyAlignment="1">
      <alignment horizontal="center" vertical="center" textRotation="180"/>
    </xf>
    <xf numFmtId="0" fontId="8" fillId="0" borderId="0" xfId="0" applyFont="1" applyAlignment="1">
      <alignment horizontal="center" vertical="center" wrapText="1"/>
    </xf>
    <xf numFmtId="44" fontId="0" fillId="0" borderId="54" xfId="0" applyNumberFormat="1" applyBorder="1" applyAlignment="1">
      <alignment horizontal="center" vertical="center"/>
    </xf>
    <xf numFmtId="0" fontId="29" fillId="0" borderId="5" xfId="0" applyFont="1" applyBorder="1"/>
    <xf numFmtId="0" fontId="49" fillId="0" borderId="4" xfId="0" applyFont="1" applyBorder="1" applyAlignment="1">
      <alignment vertical="top" wrapText="1"/>
    </xf>
    <xf numFmtId="0" fontId="49" fillId="0" borderId="0" xfId="0" applyFont="1" applyAlignment="1">
      <alignment horizontal="left" vertical="top" wrapText="1"/>
    </xf>
    <xf numFmtId="0" fontId="49" fillId="0" borderId="5" xfId="0" applyFont="1" applyBorder="1" applyAlignment="1">
      <alignment horizontal="left" vertical="top" wrapText="1"/>
    </xf>
    <xf numFmtId="0" fontId="49" fillId="0" borderId="4" xfId="0" applyFont="1" applyBorder="1" applyAlignment="1">
      <alignment horizontal="left" indent="2"/>
    </xf>
    <xf numFmtId="0" fontId="29" fillId="20" borderId="9" xfId="0" applyFont="1" applyFill="1" applyBorder="1" applyAlignment="1">
      <alignment horizontal="center" vertical="center" wrapText="1"/>
    </xf>
    <xf numFmtId="0" fontId="29" fillId="20" borderId="54" xfId="0" applyFont="1" applyFill="1" applyBorder="1" applyAlignment="1">
      <alignment horizontal="center" vertical="center" wrapText="1"/>
    </xf>
    <xf numFmtId="0" fontId="29" fillId="20" borderId="10" xfId="0" applyFont="1" applyFill="1" applyBorder="1" applyAlignment="1">
      <alignment horizontal="center" vertical="center" wrapText="1"/>
    </xf>
    <xf numFmtId="0" fontId="29" fillId="20" borderId="11" xfId="0" applyFont="1" applyFill="1" applyBorder="1" applyAlignment="1">
      <alignment horizontal="center" vertical="center" wrapText="1"/>
    </xf>
    <xf numFmtId="0" fontId="30" fillId="21" borderId="23" xfId="0" applyFont="1" applyFill="1" applyBorder="1" applyAlignment="1" applyProtection="1">
      <alignment horizontal="left" wrapText="1"/>
      <protection locked="0"/>
    </xf>
    <xf numFmtId="0" fontId="30" fillId="21" borderId="46" xfId="0" applyFont="1" applyFill="1" applyBorder="1" applyAlignment="1" applyProtection="1">
      <alignment horizontal="center"/>
      <protection locked="0"/>
    </xf>
    <xf numFmtId="0" fontId="30" fillId="21" borderId="46" xfId="0" applyFont="1" applyFill="1" applyBorder="1" applyAlignment="1" applyProtection="1">
      <alignment horizontal="left" wrapText="1"/>
      <protection locked="0"/>
    </xf>
    <xf numFmtId="44" fontId="30" fillId="21" borderId="46" xfId="0" applyNumberFormat="1" applyFont="1" applyFill="1" applyBorder="1" applyAlignment="1" applyProtection="1">
      <alignment horizontal="right" wrapText="1"/>
      <protection locked="0"/>
    </xf>
    <xf numFmtId="10" fontId="30" fillId="21" borderId="46" xfId="0" applyNumberFormat="1" applyFont="1" applyFill="1" applyBorder="1" applyAlignment="1" applyProtection="1">
      <alignment horizontal="center"/>
      <protection locked="0"/>
    </xf>
    <xf numFmtId="44" fontId="30" fillId="21" borderId="48" xfId="0" applyNumberFormat="1" applyFont="1" applyFill="1" applyBorder="1" applyAlignment="1" applyProtection="1">
      <alignment horizontal="right"/>
      <protection locked="0"/>
    </xf>
    <xf numFmtId="0" fontId="30" fillId="0" borderId="48" xfId="0" applyFont="1" applyBorder="1" applyAlignment="1" applyProtection="1">
      <alignment horizontal="center"/>
      <protection locked="0"/>
    </xf>
    <xf numFmtId="44" fontId="30" fillId="0" borderId="48" xfId="0" applyNumberFormat="1" applyFont="1" applyBorder="1" applyAlignment="1" applyProtection="1">
      <alignment horizontal="right" wrapText="1"/>
      <protection locked="0"/>
    </xf>
    <xf numFmtId="10" fontId="30" fillId="0" borderId="48" xfId="0" applyNumberFormat="1" applyFont="1" applyBorder="1" applyAlignment="1" applyProtection="1">
      <alignment horizontal="center"/>
      <protection locked="0"/>
    </xf>
    <xf numFmtId="44" fontId="30" fillId="0" borderId="63" xfId="0" applyNumberFormat="1" applyFont="1" applyBorder="1" applyAlignment="1" applyProtection="1">
      <alignment horizontal="right"/>
      <protection locked="0"/>
    </xf>
    <xf numFmtId="44" fontId="30" fillId="0" borderId="63" xfId="0" applyNumberFormat="1" applyFont="1" applyBorder="1" applyAlignment="1" applyProtection="1">
      <alignment horizontal="right" vertical="center"/>
      <protection locked="0"/>
    </xf>
    <xf numFmtId="0" fontId="30" fillId="0" borderId="28" xfId="0" applyFont="1" applyBorder="1" applyAlignment="1" applyProtection="1">
      <alignment horizontal="center" wrapText="1"/>
      <protection locked="0"/>
    </xf>
    <xf numFmtId="0" fontId="30" fillId="0" borderId="17" xfId="0" applyFont="1" applyBorder="1" applyAlignment="1" applyProtection="1">
      <alignment horizontal="center" wrapText="1"/>
      <protection locked="0"/>
    </xf>
    <xf numFmtId="0" fontId="30" fillId="0" borderId="16" xfId="0" applyFont="1" applyBorder="1" applyAlignment="1" applyProtection="1">
      <alignment horizontal="center"/>
      <protection locked="0"/>
    </xf>
    <xf numFmtId="0" fontId="30" fillId="0" borderId="16" xfId="0" applyFont="1" applyBorder="1" applyAlignment="1" applyProtection="1">
      <alignment horizontal="left" wrapText="1"/>
      <protection locked="0"/>
    </xf>
    <xf numFmtId="44" fontId="30" fillId="0" borderId="16" xfId="0" applyNumberFormat="1" applyFont="1" applyBorder="1" applyAlignment="1" applyProtection="1">
      <alignment horizontal="right" wrapText="1"/>
      <protection locked="0"/>
    </xf>
    <xf numFmtId="10" fontId="30" fillId="0" borderId="16" xfId="0" applyNumberFormat="1" applyFont="1" applyBorder="1" applyAlignment="1" applyProtection="1">
      <alignment horizontal="center"/>
      <protection locked="0"/>
    </xf>
    <xf numFmtId="44" fontId="30" fillId="0" borderId="64" xfId="0" applyNumberFormat="1" applyFont="1" applyBorder="1" applyAlignment="1" applyProtection="1">
      <alignment horizontal="right"/>
      <protection locked="0"/>
    </xf>
    <xf numFmtId="0" fontId="30" fillId="0" borderId="4" xfId="0" applyFont="1" applyBorder="1" applyAlignment="1">
      <alignment horizontal="center"/>
    </xf>
    <xf numFmtId="0" fontId="50" fillId="0" borderId="0" xfId="0" applyFont="1" applyAlignment="1">
      <alignment horizontal="center"/>
    </xf>
    <xf numFmtId="44" fontId="29" fillId="0" borderId="54" xfId="0" applyNumberFormat="1" applyFont="1" applyBorder="1" applyAlignment="1">
      <alignment horizontal="right"/>
    </xf>
    <xf numFmtId="0" fontId="48" fillId="0" borderId="4" xfId="0" applyFont="1" applyBorder="1"/>
    <xf numFmtId="0" fontId="48" fillId="0" borderId="0" xfId="0" applyFont="1"/>
    <xf numFmtId="0" fontId="48" fillId="0" borderId="5" xfId="0" applyFont="1" applyBorder="1"/>
    <xf numFmtId="0" fontId="29" fillId="0" borderId="0" xfId="0" applyFont="1" applyAlignment="1">
      <alignment horizontal="left" vertical="top"/>
    </xf>
    <xf numFmtId="0" fontId="29" fillId="0" borderId="4" xfId="0" applyFont="1" applyBorder="1" applyAlignment="1">
      <alignment vertical="top"/>
    </xf>
    <xf numFmtId="0" fontId="29" fillId="0" borderId="6" xfId="0" quotePrefix="1" applyFont="1" applyBorder="1" applyAlignment="1">
      <alignment horizontal="center" vertical="top"/>
    </xf>
    <xf numFmtId="0" fontId="29" fillId="0" borderId="7" xfId="0" applyFont="1" applyBorder="1" applyAlignment="1">
      <alignment vertical="top"/>
    </xf>
    <xf numFmtId="0" fontId="30" fillId="0" borderId="4" xfId="0" applyFont="1" applyBorder="1" applyAlignment="1">
      <alignment vertical="top"/>
    </xf>
    <xf numFmtId="0" fontId="48" fillId="0" borderId="3" xfId="0" applyFont="1" applyBorder="1" applyAlignment="1">
      <alignment horizontal="center"/>
    </xf>
    <xf numFmtId="0" fontId="49" fillId="0" borderId="4" xfId="0" applyFont="1" applyBorder="1" applyAlignment="1">
      <alignment horizontal="center"/>
    </xf>
    <xf numFmtId="0" fontId="49" fillId="0" borderId="0" xfId="0" applyFont="1" applyAlignment="1">
      <alignment wrapText="1"/>
    </xf>
    <xf numFmtId="0" fontId="49" fillId="0" borderId="5" xfId="0" applyFont="1" applyBorder="1" applyAlignment="1">
      <alignment wrapText="1"/>
    </xf>
    <xf numFmtId="0" fontId="49" fillId="0" borderId="5" xfId="0" applyFont="1" applyBorder="1" applyAlignment="1">
      <alignment vertical="top" wrapText="1"/>
    </xf>
    <xf numFmtId="0" fontId="48" fillId="0" borderId="54" xfId="0" applyFont="1" applyBorder="1" applyAlignment="1">
      <alignment horizontal="center" wrapText="1"/>
    </xf>
    <xf numFmtId="0" fontId="48" fillId="0" borderId="54" xfId="0" applyFont="1" applyBorder="1" applyAlignment="1">
      <alignment horizontal="center" vertical="top" wrapText="1"/>
    </xf>
    <xf numFmtId="0" fontId="48" fillId="22" borderId="54" xfId="0" applyFont="1" applyFill="1" applyBorder="1" applyAlignment="1">
      <alignment horizontal="center" vertical="center" wrapText="1"/>
    </xf>
    <xf numFmtId="0" fontId="49" fillId="21" borderId="54" xfId="0" applyFont="1" applyFill="1" applyBorder="1" applyAlignment="1" applyProtection="1">
      <alignment horizontal="left" wrapText="1"/>
      <protection locked="0"/>
    </xf>
    <xf numFmtId="44" fontId="49" fillId="0" borderId="54" xfId="0" applyNumberFormat="1" applyFont="1" applyBorder="1" applyAlignment="1">
      <alignment wrapText="1"/>
    </xf>
    <xf numFmtId="44" fontId="49" fillId="21" borderId="54" xfId="0" applyNumberFormat="1" applyFont="1" applyFill="1" applyBorder="1" applyAlignment="1" applyProtection="1">
      <alignment wrapText="1"/>
      <protection locked="0"/>
    </xf>
    <xf numFmtId="0" fontId="48" fillId="0" borderId="0" xfId="0" applyFont="1" applyAlignment="1">
      <alignment horizontal="center" vertical="center" wrapText="1"/>
    </xf>
    <xf numFmtId="0" fontId="48" fillId="0" borderId="0" xfId="0" applyFont="1" applyAlignment="1">
      <alignment horizontal="right" wrapText="1"/>
    </xf>
    <xf numFmtId="0" fontId="49" fillId="0" borderId="0" xfId="0" applyFont="1" applyAlignment="1">
      <alignment horizontal="left"/>
    </xf>
    <xf numFmtId="0" fontId="30" fillId="0" borderId="2" xfId="0" applyFont="1" applyBorder="1" applyAlignment="1">
      <alignment horizontal="center"/>
    </xf>
    <xf numFmtId="0" fontId="50" fillId="0" borderId="2" xfId="0" applyFont="1" applyBorder="1"/>
    <xf numFmtId="0" fontId="30" fillId="0" borderId="0" xfId="0" applyFont="1" applyAlignment="1">
      <alignment horizontal="center"/>
    </xf>
    <xf numFmtId="0" fontId="49" fillId="0" borderId="6" xfId="0" applyFont="1" applyBorder="1"/>
    <xf numFmtId="0" fontId="30" fillId="0" borderId="7" xfId="0" applyFont="1" applyBorder="1" applyAlignment="1">
      <alignment horizontal="center"/>
    </xf>
    <xf numFmtId="0" fontId="50" fillId="0" borderId="7" xfId="0" applyFont="1" applyBorder="1"/>
    <xf numFmtId="44" fontId="0" fillId="3" borderId="54" xfId="0" applyNumberFormat="1" applyFill="1" applyBorder="1" applyAlignment="1" applyProtection="1">
      <alignment horizontal="center" vertical="center"/>
      <protection locked="0"/>
    </xf>
    <xf numFmtId="44" fontId="0" fillId="0" borderId="0" xfId="0" applyNumberFormat="1" applyAlignment="1">
      <alignment horizontal="center" vertical="center"/>
    </xf>
    <xf numFmtId="44" fontId="0" fillId="0" borderId="5" xfId="0" applyNumberFormat="1" applyBorder="1" applyAlignment="1">
      <alignment horizontal="center" vertical="center"/>
    </xf>
    <xf numFmtId="44" fontId="0" fillId="0" borderId="0" xfId="0" applyNumberFormat="1"/>
    <xf numFmtId="0" fontId="30" fillId="0" borderId="0" xfId="0" applyFont="1" applyAlignment="1">
      <alignment horizontal="left" wrapText="1"/>
    </xf>
    <xf numFmtId="0" fontId="29" fillId="5" borderId="41" xfId="0" applyFont="1" applyFill="1" applyBorder="1" applyAlignment="1">
      <alignment horizontal="center" vertical="center" wrapText="1"/>
    </xf>
    <xf numFmtId="0" fontId="29" fillId="0" borderId="0" xfId="0" applyFont="1" applyAlignment="1">
      <alignment horizontal="center" vertical="top"/>
    </xf>
    <xf numFmtId="0" fontId="29" fillId="0" borderId="40" xfId="0" applyFont="1" applyBorder="1" applyAlignment="1">
      <alignment horizontal="center"/>
    </xf>
    <xf numFmtId="0" fontId="0" fillId="23" borderId="54" xfId="0" applyFill="1" applyBorder="1"/>
    <xf numFmtId="175" fontId="36" fillId="5" borderId="3" xfId="0" applyNumberFormat="1" applyFont="1" applyFill="1" applyBorder="1" applyAlignment="1">
      <alignment horizontal="center" wrapText="1"/>
    </xf>
    <xf numFmtId="175" fontId="30" fillId="0" borderId="48" xfId="0" applyNumberFormat="1" applyFont="1" applyBorder="1" applyAlignment="1">
      <alignment horizontal="center"/>
    </xf>
    <xf numFmtId="175" fontId="30" fillId="0" borderId="52" xfId="0" applyNumberFormat="1" applyFont="1" applyBorder="1" applyAlignment="1">
      <alignment horizontal="center"/>
    </xf>
    <xf numFmtId="175" fontId="36" fillId="5" borderId="3" xfId="0" applyNumberFormat="1" applyFont="1" applyFill="1" applyBorder="1" applyAlignment="1">
      <alignment horizontal="center"/>
    </xf>
    <xf numFmtId="0" fontId="29" fillId="0" borderId="10" xfId="0" applyFont="1" applyBorder="1"/>
    <xf numFmtId="0" fontId="29" fillId="0" borderId="8" xfId="0" applyFont="1" applyBorder="1"/>
    <xf numFmtId="0" fontId="29" fillId="0" borderId="0" xfId="0" applyFont="1" applyAlignment="1">
      <alignment horizontal="center"/>
    </xf>
    <xf numFmtId="0" fontId="29" fillId="5" borderId="61" xfId="0" applyFont="1" applyFill="1" applyBorder="1" applyAlignment="1">
      <alignment horizontal="center" vertical="center" wrapText="1"/>
    </xf>
    <xf numFmtId="0" fontId="29" fillId="5" borderId="62" xfId="0" applyFont="1" applyFill="1" applyBorder="1" applyAlignment="1">
      <alignment horizontal="center" vertical="center" wrapText="1"/>
    </xf>
    <xf numFmtId="44" fontId="30" fillId="3" borderId="48" xfId="0" applyNumberFormat="1" applyFont="1" applyFill="1" applyBorder="1" applyAlignment="1" applyProtection="1">
      <alignment horizontal="right"/>
      <protection locked="0"/>
    </xf>
    <xf numFmtId="10" fontId="30" fillId="3" borderId="48" xfId="0" applyNumberFormat="1" applyFont="1" applyFill="1" applyBorder="1" applyAlignment="1" applyProtection="1">
      <alignment horizontal="center"/>
      <protection locked="0"/>
    </xf>
    <xf numFmtId="44" fontId="30" fillId="0" borderId="48" xfId="0" applyNumberFormat="1" applyFont="1" applyBorder="1" applyAlignment="1">
      <alignment horizontal="right"/>
    </xf>
    <xf numFmtId="44" fontId="30" fillId="0" borderId="48" xfId="0" applyNumberFormat="1" applyFont="1" applyBorder="1" applyAlignment="1" applyProtection="1">
      <alignment horizontal="right"/>
      <protection locked="0"/>
    </xf>
    <xf numFmtId="44" fontId="50" fillId="0" borderId="18" xfId="0" applyNumberFormat="1" applyFont="1" applyBorder="1" applyAlignment="1">
      <alignment horizontal="right"/>
    </xf>
    <xf numFmtId="0" fontId="50" fillId="0" borderId="16" xfId="0" applyFont="1" applyBorder="1" applyAlignment="1">
      <alignment horizontal="center"/>
    </xf>
    <xf numFmtId="44" fontId="30" fillId="0" borderId="54" xfId="0" applyNumberFormat="1" applyFont="1" applyBorder="1" applyAlignment="1">
      <alignment horizontal="right"/>
    </xf>
    <xf numFmtId="0" fontId="34" fillId="0" borderId="4" xfId="0" applyFont="1" applyBorder="1"/>
    <xf numFmtId="0" fontId="34" fillId="0" borderId="0" xfId="0" applyFont="1"/>
    <xf numFmtId="0" fontId="34" fillId="0" borderId="2" xfId="0" applyFont="1" applyBorder="1"/>
    <xf numFmtId="0" fontId="34" fillId="0" borderId="5" xfId="0" applyFont="1" applyBorder="1"/>
    <xf numFmtId="0" fontId="29" fillId="0" borderId="0" xfId="0" applyFont="1" applyAlignment="1">
      <alignment horizontal="left" wrapText="1"/>
    </xf>
    <xf numFmtId="49" fontId="30" fillId="0" borderId="0" xfId="0" applyNumberFormat="1" applyFont="1" applyAlignment="1" applyProtection="1">
      <alignment wrapText="1"/>
      <protection locked="0"/>
    </xf>
    <xf numFmtId="49" fontId="30" fillId="0" borderId="5" xfId="0" applyNumberFormat="1" applyFont="1" applyBorder="1" applyAlignment="1" applyProtection="1">
      <alignment wrapText="1"/>
      <protection locked="0"/>
    </xf>
    <xf numFmtId="0" fontId="29" fillId="0" borderId="4" xfId="0" quotePrefix="1" applyFont="1" applyBorder="1" applyAlignment="1">
      <alignment horizontal="center"/>
    </xf>
    <xf numFmtId="0" fontId="45" fillId="0" borderId="1" xfId="0" applyFont="1" applyBorder="1"/>
    <xf numFmtId="0" fontId="35" fillId="0" borderId="4" xfId="0" applyFont="1" applyBorder="1"/>
    <xf numFmtId="0" fontId="35" fillId="0" borderId="0" xfId="0" applyFont="1" applyAlignment="1">
      <alignment horizontal="left" vertical="top" wrapText="1"/>
    </xf>
    <xf numFmtId="0" fontId="35" fillId="0" borderId="5" xfId="0" applyFont="1" applyBorder="1" applyAlignment="1">
      <alignment horizontal="left" vertical="top" wrapText="1"/>
    </xf>
    <xf numFmtId="0" fontId="35" fillId="0" borderId="7" xfId="0" applyFont="1" applyBorder="1" applyAlignment="1">
      <alignment horizontal="left" vertical="top" wrapText="1"/>
    </xf>
    <xf numFmtId="0" fontId="29" fillId="0" borderId="3" xfId="0" applyFont="1" applyBorder="1" applyAlignment="1">
      <alignment horizontal="center"/>
    </xf>
    <xf numFmtId="0" fontId="29" fillId="5" borderId="44" xfId="0" applyFont="1" applyFill="1" applyBorder="1" applyAlignment="1">
      <alignment horizontal="center" vertical="center" wrapText="1"/>
    </xf>
    <xf numFmtId="0" fontId="29" fillId="5" borderId="52" xfId="0" applyFont="1" applyFill="1" applyBorder="1" applyAlignment="1">
      <alignment horizontal="center" vertical="center" wrapText="1"/>
    </xf>
    <xf numFmtId="14" fontId="36" fillId="5" borderId="61" xfId="0" applyNumberFormat="1" applyFont="1" applyFill="1" applyBorder="1" applyAlignment="1">
      <alignment horizontal="center"/>
    </xf>
    <xf numFmtId="168" fontId="36" fillId="5" borderId="61" xfId="0" applyNumberFormat="1" applyFont="1" applyFill="1" applyBorder="1" applyAlignment="1">
      <alignment horizontal="center"/>
    </xf>
    <xf numFmtId="44" fontId="36" fillId="5" borderId="61" xfId="0" applyNumberFormat="1" applyFont="1" applyFill="1" applyBorder="1" applyAlignment="1">
      <alignment horizontal="right"/>
    </xf>
    <xf numFmtId="169" fontId="36" fillId="5" borderId="61" xfId="1" applyNumberFormat="1" applyFont="1" applyFill="1" applyBorder="1" applyAlignment="1">
      <alignment horizontal="right"/>
    </xf>
    <xf numFmtId="10" fontId="36" fillId="5" borderId="61" xfId="0" applyNumberFormat="1" applyFont="1" applyFill="1" applyBorder="1" applyAlignment="1">
      <alignment horizontal="center"/>
    </xf>
    <xf numFmtId="49" fontId="36" fillId="5" borderId="62" xfId="0" applyNumberFormat="1" applyFont="1" applyFill="1" applyBorder="1" applyAlignment="1">
      <alignment horizontal="center"/>
    </xf>
    <xf numFmtId="168" fontId="30" fillId="3" borderId="46" xfId="0" applyNumberFormat="1" applyFont="1" applyFill="1" applyBorder="1" applyAlignment="1" applyProtection="1">
      <alignment horizontal="center"/>
      <protection locked="0"/>
    </xf>
    <xf numFmtId="44" fontId="30" fillId="3" borderId="46" xfId="0" applyNumberFormat="1" applyFont="1" applyFill="1" applyBorder="1" applyAlignment="1" applyProtection="1">
      <alignment horizontal="right"/>
      <protection locked="0"/>
    </xf>
    <xf numFmtId="169" fontId="30" fillId="3" borderId="46" xfId="1" applyNumberFormat="1" applyFont="1" applyFill="1" applyBorder="1" applyAlignment="1" applyProtection="1">
      <alignment horizontal="right"/>
      <protection locked="0"/>
    </xf>
    <xf numFmtId="10" fontId="30" fillId="3" borderId="46" xfId="0" applyNumberFormat="1" applyFont="1" applyFill="1" applyBorder="1" applyAlignment="1" applyProtection="1">
      <alignment horizontal="center"/>
      <protection locked="0"/>
    </xf>
    <xf numFmtId="170" fontId="35" fillId="0" borderId="48" xfId="0" applyNumberFormat="1" applyFont="1" applyBorder="1" applyAlignment="1">
      <alignment horizontal="right"/>
    </xf>
    <xf numFmtId="49" fontId="30" fillId="3" borderId="63" xfId="0" applyNumberFormat="1" applyFont="1" applyFill="1" applyBorder="1" applyAlignment="1" applyProtection="1">
      <alignment horizontal="center"/>
      <protection locked="0"/>
    </xf>
    <xf numFmtId="168" fontId="30" fillId="0" borderId="46" xfId="0" applyNumberFormat="1" applyFont="1" applyBorder="1" applyAlignment="1" applyProtection="1">
      <alignment horizontal="center"/>
      <protection locked="0"/>
    </xf>
    <xf numFmtId="169" fontId="30" fillId="0" borderId="46" xfId="1" applyNumberFormat="1" applyFont="1" applyBorder="1" applyAlignment="1" applyProtection="1">
      <alignment horizontal="right"/>
      <protection locked="0"/>
    </xf>
    <xf numFmtId="10" fontId="30" fillId="0" borderId="46" xfId="0" applyNumberFormat="1" applyFont="1" applyBorder="1" applyAlignment="1" applyProtection="1">
      <alignment horizontal="center"/>
      <protection locked="0"/>
    </xf>
    <xf numFmtId="49" fontId="30" fillId="0" borderId="63" xfId="0" applyNumberFormat="1" applyFont="1" applyBorder="1" applyAlignment="1" applyProtection="1">
      <alignment horizontal="center"/>
      <protection locked="0"/>
    </xf>
    <xf numFmtId="44" fontId="30" fillId="0" borderId="47" xfId="0" applyNumberFormat="1" applyFont="1" applyBorder="1" applyAlignment="1" applyProtection="1">
      <alignment horizontal="right"/>
      <protection locked="0"/>
    </xf>
    <xf numFmtId="49" fontId="30" fillId="0" borderId="66" xfId="0" applyNumberFormat="1" applyFont="1" applyBorder="1" applyAlignment="1" applyProtection="1">
      <alignment horizontal="center"/>
      <protection locked="0"/>
    </xf>
    <xf numFmtId="168" fontId="30" fillId="0" borderId="52" xfId="0" applyNumberFormat="1" applyFont="1" applyBorder="1" applyAlignment="1" applyProtection="1">
      <alignment horizontal="center"/>
      <protection locked="0"/>
    </xf>
    <xf numFmtId="44" fontId="30" fillId="0" borderId="52" xfId="0" applyNumberFormat="1" applyFont="1" applyBorder="1" applyAlignment="1" applyProtection="1">
      <alignment horizontal="right"/>
      <protection locked="0"/>
    </xf>
    <xf numFmtId="169" fontId="30" fillId="0" borderId="52" xfId="1" applyNumberFormat="1" applyFont="1" applyBorder="1" applyAlignment="1" applyProtection="1">
      <alignment horizontal="right"/>
      <protection locked="0"/>
    </xf>
    <xf numFmtId="10" fontId="30" fillId="0" borderId="52" xfId="0" applyNumberFormat="1" applyFont="1" applyBorder="1" applyAlignment="1" applyProtection="1">
      <alignment horizontal="center"/>
      <protection locked="0"/>
    </xf>
    <xf numFmtId="170" fontId="35" fillId="0" borderId="16" xfId="0" applyNumberFormat="1" applyFont="1" applyBorder="1" applyAlignment="1">
      <alignment horizontal="right"/>
    </xf>
    <xf numFmtId="49" fontId="30" fillId="0" borderId="64" xfId="0" applyNumberFormat="1" applyFont="1" applyBorder="1" applyAlignment="1" applyProtection="1">
      <alignment horizontal="center"/>
      <protection locked="0"/>
    </xf>
    <xf numFmtId="0" fontId="50" fillId="0" borderId="56" xfId="0" applyFont="1" applyBorder="1" applyAlignment="1">
      <alignment horizontal="center"/>
    </xf>
    <xf numFmtId="44" fontId="30" fillId="0" borderId="56" xfId="0" applyNumberFormat="1" applyFont="1" applyBorder="1" applyAlignment="1">
      <alignment horizontal="right"/>
    </xf>
    <xf numFmtId="164" fontId="52" fillId="0" borderId="5" xfId="0" applyNumberFormat="1" applyFont="1" applyBorder="1" applyAlignment="1">
      <alignment horizontal="center"/>
    </xf>
    <xf numFmtId="0" fontId="29" fillId="0" borderId="5" xfId="0" applyFont="1" applyBorder="1" applyAlignment="1">
      <alignment horizontal="left" wrapText="1"/>
    </xf>
    <xf numFmtId="0" fontId="35" fillId="0" borderId="4" xfId="0" applyFont="1" applyBorder="1" applyAlignment="1">
      <alignment wrapText="1"/>
    </xf>
    <xf numFmtId="0" fontId="35" fillId="0" borderId="0" xfId="0" applyFont="1" applyAlignment="1">
      <alignment wrapText="1"/>
    </xf>
    <xf numFmtId="0" fontId="35" fillId="0" borderId="5" xfId="0" applyFont="1" applyBorder="1" applyAlignment="1">
      <alignment wrapText="1"/>
    </xf>
    <xf numFmtId="0" fontId="29" fillId="5" borderId="42" xfId="0" applyFont="1" applyFill="1" applyBorder="1" applyAlignment="1">
      <alignment horizontal="center" vertical="center" wrapText="1"/>
    </xf>
    <xf numFmtId="10" fontId="30" fillId="3" borderId="61" xfId="0" applyNumberFormat="1" applyFont="1" applyFill="1" applyBorder="1" applyAlignment="1" applyProtection="1">
      <alignment horizontal="center"/>
      <protection locked="0"/>
    </xf>
    <xf numFmtId="44" fontId="30" fillId="0" borderId="52" xfId="0" applyNumberFormat="1" applyFont="1" applyBorder="1" applyAlignment="1">
      <alignment horizontal="right"/>
    </xf>
    <xf numFmtId="164" fontId="52" fillId="0" borderId="0" xfId="0" applyNumberFormat="1" applyFont="1" applyAlignment="1">
      <alignment horizontal="center"/>
    </xf>
    <xf numFmtId="0" fontId="29" fillId="0" borderId="5" xfId="0" applyFont="1" applyBorder="1" applyAlignment="1">
      <alignment horizontal="left" vertical="top"/>
    </xf>
    <xf numFmtId="0" fontId="30" fillId="0" borderId="4" xfId="0" applyFont="1" applyBorder="1" applyAlignment="1">
      <alignment wrapText="1"/>
    </xf>
    <xf numFmtId="0" fontId="30" fillId="0" borderId="0" xfId="0" applyFont="1" applyAlignment="1">
      <alignment wrapText="1"/>
    </xf>
    <xf numFmtId="0" fontId="30" fillId="0" borderId="5" xfId="0" applyFont="1" applyBorder="1" applyAlignment="1">
      <alignment wrapText="1"/>
    </xf>
    <xf numFmtId="0" fontId="34" fillId="0" borderId="0" xfId="0" applyFont="1" applyAlignment="1">
      <alignment horizontal="right"/>
    </xf>
    <xf numFmtId="0" fontId="35" fillId="0" borderId="0" xfId="0" applyFont="1" applyAlignment="1">
      <alignment horizontal="left" wrapText="1"/>
    </xf>
    <xf numFmtId="0" fontId="35" fillId="0" borderId="5" xfId="0" applyFont="1" applyBorder="1" applyAlignment="1">
      <alignment horizontal="left" wrapText="1"/>
    </xf>
    <xf numFmtId="0" fontId="35" fillId="0" borderId="4" xfId="0" applyFont="1" applyBorder="1" applyAlignment="1">
      <alignment horizontal="left" indent="2"/>
    </xf>
    <xf numFmtId="168" fontId="30" fillId="3" borderId="46" xfId="0" applyNumberFormat="1" applyFont="1" applyFill="1" applyBorder="1" applyAlignment="1" applyProtection="1">
      <alignment horizontal="left"/>
      <protection locked="0"/>
    </xf>
    <xf numFmtId="0" fontId="30" fillId="3" borderId="46" xfId="0" applyFont="1" applyFill="1" applyBorder="1" applyAlignment="1" applyProtection="1">
      <alignment horizontal="center"/>
      <protection locked="0"/>
    </xf>
    <xf numFmtId="9" fontId="30" fillId="3" borderId="46" xfId="3" applyFont="1" applyFill="1" applyBorder="1" applyAlignment="1" applyProtection="1">
      <alignment horizontal="center"/>
      <protection locked="0"/>
    </xf>
    <xf numFmtId="44" fontId="30" fillId="3" borderId="65" xfId="0" applyNumberFormat="1" applyFont="1" applyFill="1" applyBorder="1" applyAlignment="1" applyProtection="1">
      <alignment horizontal="right"/>
      <protection locked="0"/>
    </xf>
    <xf numFmtId="168" fontId="30" fillId="0" borderId="48" xfId="0" applyNumberFormat="1" applyFont="1" applyBorder="1" applyAlignment="1" applyProtection="1">
      <alignment horizontal="left" wrapText="1"/>
      <protection locked="0"/>
    </xf>
    <xf numFmtId="168" fontId="30" fillId="0" borderId="16" xfId="0" applyNumberFormat="1" applyFont="1" applyBorder="1" applyAlignment="1" applyProtection="1">
      <alignment horizontal="left" wrapText="1"/>
      <protection locked="0"/>
    </xf>
    <xf numFmtId="0" fontId="35" fillId="0" borderId="4" xfId="0" applyFont="1" applyBorder="1" applyAlignment="1">
      <alignment horizontal="left" vertical="top"/>
    </xf>
    <xf numFmtId="0" fontId="35" fillId="0" borderId="0" xfId="0" applyFont="1" applyAlignment="1">
      <alignment horizontal="left" vertical="top"/>
    </xf>
    <xf numFmtId="0" fontId="35" fillId="0" borderId="5" xfId="0" applyFont="1" applyBorder="1" applyAlignment="1">
      <alignment horizontal="left" vertical="top"/>
    </xf>
    <xf numFmtId="0" fontId="35" fillId="0" borderId="0" xfId="0" applyFont="1" applyAlignment="1">
      <alignment horizontal="left"/>
    </xf>
    <xf numFmtId="0" fontId="30" fillId="0" borderId="0" xfId="0" applyFont="1" applyAlignment="1">
      <alignment vertical="top" wrapText="1"/>
    </xf>
    <xf numFmtId="0" fontId="30" fillId="0" borderId="5" xfId="0" applyFont="1" applyBorder="1" applyAlignment="1">
      <alignment vertical="top" wrapText="1"/>
    </xf>
    <xf numFmtId="0" fontId="35" fillId="0" borderId="5" xfId="0" applyFont="1" applyBorder="1" applyAlignment="1">
      <alignment vertical="top" wrapText="1"/>
    </xf>
    <xf numFmtId="0" fontId="35" fillId="0" borderId="6" xfId="0" applyFont="1" applyBorder="1"/>
    <xf numFmtId="0" fontId="35" fillId="0" borderId="7" xfId="0" applyFont="1" applyBorder="1"/>
    <xf numFmtId="0" fontId="35" fillId="0" borderId="8" xfId="0" applyFont="1" applyBorder="1" applyAlignment="1">
      <alignment vertical="top" wrapText="1"/>
    </xf>
    <xf numFmtId="0" fontId="29" fillId="5" borderId="10" xfId="0" applyFont="1" applyFill="1" applyBorder="1" applyAlignment="1">
      <alignment horizontal="center" vertical="center" wrapText="1"/>
    </xf>
    <xf numFmtId="44" fontId="30" fillId="0" borderId="51" xfId="0" applyNumberFormat="1" applyFont="1" applyBorder="1" applyAlignment="1">
      <alignment horizontal="right"/>
    </xf>
    <xf numFmtId="0" fontId="34" fillId="0" borderId="6" xfId="0" applyFont="1" applyBorder="1"/>
    <xf numFmtId="0" fontId="34" fillId="0" borderId="7" xfId="0" applyFont="1" applyBorder="1"/>
    <xf numFmtId="49" fontId="30" fillId="3" borderId="62" xfId="0" applyNumberFormat="1" applyFont="1" applyFill="1" applyBorder="1" applyAlignment="1" applyProtection="1">
      <alignment horizontal="center"/>
      <protection locked="0"/>
    </xf>
    <xf numFmtId="0" fontId="35" fillId="0" borderId="4" xfId="0" applyFont="1" applyBorder="1" applyAlignment="1">
      <alignment horizontal="left"/>
    </xf>
    <xf numFmtId="0" fontId="29" fillId="0" borderId="2" xfId="0" applyFont="1" applyBorder="1" applyAlignment="1">
      <alignment horizontal="right"/>
    </xf>
    <xf numFmtId="164" fontId="30" fillId="3" borderId="43" xfId="0" applyNumberFormat="1" applyFont="1" applyFill="1" applyBorder="1" applyProtection="1">
      <protection locked="0"/>
    </xf>
    <xf numFmtId="0" fontId="30" fillId="3" borderId="61" xfId="0" applyFont="1" applyFill="1" applyBorder="1" applyAlignment="1" applyProtection="1">
      <alignment wrapText="1"/>
      <protection locked="0"/>
    </xf>
    <xf numFmtId="164" fontId="30" fillId="0" borderId="36" xfId="0" applyNumberFormat="1" applyFont="1" applyBorder="1" applyProtection="1">
      <protection locked="0"/>
    </xf>
    <xf numFmtId="44" fontId="30" fillId="0" borderId="48" xfId="0" applyNumberFormat="1" applyFont="1" applyBorder="1" applyAlignment="1" applyProtection="1">
      <alignment horizontal="right" vertical="center"/>
      <protection locked="0"/>
    </xf>
    <xf numFmtId="0" fontId="30" fillId="0" borderId="48" xfId="0" applyFont="1" applyBorder="1" applyAlignment="1" applyProtection="1">
      <alignment horizontal="center" vertical="center"/>
      <protection locked="0"/>
    </xf>
    <xf numFmtId="10" fontId="30" fillId="0" borderId="48" xfId="0" applyNumberFormat="1" applyFont="1" applyBorder="1" applyAlignment="1" applyProtection="1">
      <alignment horizontal="center" vertical="center"/>
      <protection locked="0"/>
    </xf>
    <xf numFmtId="1" fontId="30" fillId="0" borderId="48" xfId="0" applyNumberFormat="1" applyFont="1" applyBorder="1" applyAlignment="1" applyProtection="1">
      <alignment horizontal="center"/>
      <protection locked="0"/>
    </xf>
    <xf numFmtId="49" fontId="30" fillId="0" borderId="36" xfId="0" applyNumberFormat="1" applyFont="1" applyBorder="1" applyAlignment="1" applyProtection="1">
      <alignment horizontal="center" wrapText="1"/>
      <protection locked="0"/>
    </xf>
    <xf numFmtId="49" fontId="30" fillId="0" borderId="38" xfId="0" applyNumberFormat="1" applyFont="1" applyBorder="1" applyAlignment="1" applyProtection="1">
      <alignment horizontal="center" wrapText="1"/>
      <protection locked="0"/>
    </xf>
    <xf numFmtId="1" fontId="30" fillId="0" borderId="16" xfId="0" applyNumberFormat="1" applyFont="1" applyBorder="1" applyAlignment="1" applyProtection="1">
      <alignment horizontal="center"/>
      <protection locked="0"/>
    </xf>
    <xf numFmtId="44" fontId="30" fillId="0" borderId="40" xfId="0" applyNumberFormat="1" applyFont="1" applyBorder="1" applyAlignment="1">
      <alignment horizontal="right"/>
    </xf>
    <xf numFmtId="0" fontId="35" fillId="0" borderId="5" xfId="0" applyFont="1" applyBorder="1" applyAlignment="1">
      <alignment horizontal="left"/>
    </xf>
    <xf numFmtId="0" fontId="34" fillId="0" borderId="0" xfId="0" applyFont="1" applyAlignment="1">
      <alignment horizontal="left" wrapText="1"/>
    </xf>
    <xf numFmtId="0" fontId="45" fillId="0" borderId="4" xfId="0" applyFont="1" applyBorder="1"/>
    <xf numFmtId="44" fontId="36" fillId="5" borderId="41" xfId="0" applyNumberFormat="1" applyFont="1" applyFill="1" applyBorder="1" applyAlignment="1">
      <alignment horizontal="right"/>
    </xf>
    <xf numFmtId="10" fontId="36" fillId="5" borderId="41" xfId="0" applyNumberFormat="1" applyFont="1" applyFill="1" applyBorder="1" applyAlignment="1">
      <alignment horizontal="center"/>
    </xf>
    <xf numFmtId="44" fontId="36" fillId="5" borderId="42" xfId="0" applyNumberFormat="1" applyFont="1" applyFill="1" applyBorder="1" applyAlignment="1">
      <alignment horizontal="right"/>
    </xf>
    <xf numFmtId="44" fontId="30" fillId="0" borderId="9" xfId="0" applyNumberFormat="1" applyFont="1" applyBorder="1" applyAlignment="1">
      <alignment horizontal="right"/>
    </xf>
    <xf numFmtId="0" fontId="29" fillId="0" borderId="4" xfId="0" applyFont="1" applyBorder="1" applyAlignment="1">
      <alignment horizontal="center" vertical="top"/>
    </xf>
    <xf numFmtId="0" fontId="29" fillId="0" borderId="4" xfId="0" applyFont="1" applyBorder="1" applyAlignment="1">
      <alignment horizontal="left" vertical="center" wrapText="1"/>
    </xf>
    <xf numFmtId="0" fontId="29" fillId="0" borderId="0" xfId="0" applyFont="1" applyAlignment="1">
      <alignment horizontal="left" vertical="center" wrapText="1"/>
    </xf>
    <xf numFmtId="0" fontId="29" fillId="0" borderId="5" xfId="0" applyFont="1" applyBorder="1" applyAlignment="1">
      <alignment horizontal="left" vertical="center" wrapText="1"/>
    </xf>
    <xf numFmtId="0" fontId="30" fillId="0" borderId="0" xfId="0" applyFont="1" applyProtection="1">
      <protection locked="0"/>
    </xf>
    <xf numFmtId="0" fontId="30" fillId="3" borderId="0" xfId="0" applyFont="1" applyFill="1" applyProtection="1">
      <protection locked="0"/>
    </xf>
    <xf numFmtId="0" fontId="30" fillId="0" borderId="5" xfId="0" applyFont="1" applyBorder="1" applyProtection="1">
      <protection locked="0"/>
    </xf>
    <xf numFmtId="0" fontId="30" fillId="0" borderId="4" xfId="0" applyFont="1" applyBorder="1" applyAlignment="1">
      <alignment horizontal="left" vertical="top"/>
    </xf>
    <xf numFmtId="0" fontId="30" fillId="0" borderId="0" xfId="0" applyFont="1" applyAlignment="1">
      <alignment horizontal="left" vertical="top"/>
    </xf>
    <xf numFmtId="0" fontId="30" fillId="0" borderId="0" xfId="0" applyFont="1" applyAlignment="1">
      <alignment horizontal="left"/>
    </xf>
    <xf numFmtId="0" fontId="30" fillId="3" borderId="24" xfId="0" applyFont="1" applyFill="1" applyBorder="1" applyProtection="1">
      <protection locked="0"/>
    </xf>
    <xf numFmtId="0" fontId="30" fillId="0" borderId="0" xfId="0" applyFont="1" applyAlignment="1" applyProtection="1">
      <alignment horizontal="center"/>
      <protection locked="0"/>
    </xf>
    <xf numFmtId="0" fontId="30" fillId="0" borderId="5" xfId="0" applyFont="1" applyBorder="1" applyAlignment="1" applyProtection="1">
      <alignment horizontal="center"/>
      <protection locked="0"/>
    </xf>
    <xf numFmtId="171" fontId="30" fillId="3" borderId="24" xfId="0" applyNumberFormat="1" applyFont="1" applyFill="1" applyBorder="1" applyProtection="1">
      <protection locked="0"/>
    </xf>
    <xf numFmtId="0" fontId="30" fillId="0" borderId="0" xfId="0" applyFont="1" applyAlignment="1" applyProtection="1">
      <alignment horizontal="center" vertical="top"/>
      <protection locked="0"/>
    </xf>
    <xf numFmtId="0" fontId="30" fillId="0" borderId="5" xfId="0" applyFont="1" applyBorder="1" applyAlignment="1" applyProtection="1">
      <alignment horizontal="center" vertical="top"/>
      <protection locked="0"/>
    </xf>
    <xf numFmtId="44" fontId="35" fillId="0" borderId="46" xfId="0" applyNumberFormat="1" applyFont="1" applyBorder="1" applyAlignment="1">
      <alignment horizontal="right"/>
    </xf>
    <xf numFmtId="44" fontId="35" fillId="3" borderId="26" xfId="0" applyNumberFormat="1" applyFont="1" applyFill="1" applyBorder="1" applyAlignment="1" applyProtection="1">
      <alignment horizontal="right"/>
      <protection locked="0"/>
    </xf>
    <xf numFmtId="49" fontId="30" fillId="3" borderId="65" xfId="0" applyNumberFormat="1" applyFont="1" applyFill="1" applyBorder="1" applyAlignment="1" applyProtection="1">
      <alignment horizontal="center"/>
      <protection locked="0"/>
    </xf>
    <xf numFmtId="44" fontId="35" fillId="0" borderId="36" xfId="0" applyNumberFormat="1" applyFont="1" applyBorder="1" applyAlignment="1" applyProtection="1">
      <alignment horizontal="right"/>
      <protection locked="0"/>
    </xf>
    <xf numFmtId="44" fontId="35" fillId="0" borderId="38" xfId="0" applyNumberFormat="1" applyFont="1" applyBorder="1" applyAlignment="1" applyProtection="1">
      <alignment horizontal="right"/>
      <protection locked="0"/>
    </xf>
    <xf numFmtId="44" fontId="34" fillId="0" borderId="54" xfId="0" applyNumberFormat="1" applyFont="1" applyBorder="1" applyAlignment="1">
      <alignment horizontal="right"/>
    </xf>
    <xf numFmtId="164" fontId="30" fillId="0" borderId="5" xfId="0" applyNumberFormat="1" applyFont="1" applyBorder="1" applyAlignment="1">
      <alignment horizontal="center"/>
    </xf>
    <xf numFmtId="0" fontId="29" fillId="0" borderId="2" xfId="0" applyFont="1" applyBorder="1" applyAlignment="1" applyProtection="1">
      <alignment vertical="top"/>
      <protection locked="0"/>
    </xf>
    <xf numFmtId="0" fontId="35" fillId="0" borderId="3" xfId="0" applyFont="1" applyBorder="1" applyAlignment="1">
      <alignment horizontal="left"/>
    </xf>
    <xf numFmtId="0" fontId="29" fillId="5" borderId="54" xfId="0" applyFont="1" applyFill="1" applyBorder="1" applyAlignment="1">
      <alignment horizontal="center" wrapText="1"/>
    </xf>
    <xf numFmtId="10" fontId="30" fillId="0" borderId="47" xfId="0" applyNumberFormat="1" applyFont="1" applyBorder="1" applyAlignment="1" applyProtection="1">
      <alignment horizontal="center"/>
      <protection locked="0"/>
    </xf>
    <xf numFmtId="44" fontId="30" fillId="0" borderId="66" xfId="0" applyNumberFormat="1" applyFont="1" applyBorder="1" applyAlignment="1" applyProtection="1">
      <alignment horizontal="right"/>
      <protection locked="0"/>
    </xf>
    <xf numFmtId="44" fontId="30" fillId="3" borderId="63" xfId="0" applyNumberFormat="1" applyFont="1" applyFill="1" applyBorder="1" applyAlignment="1" applyProtection="1">
      <alignment horizontal="right"/>
      <protection locked="0"/>
    </xf>
    <xf numFmtId="44" fontId="30" fillId="0" borderId="16" xfId="0" applyNumberFormat="1" applyFont="1" applyBorder="1" applyAlignment="1" applyProtection="1">
      <alignment horizontal="center"/>
      <protection locked="0"/>
    </xf>
    <xf numFmtId="0" fontId="50" fillId="0" borderId="0" xfId="0" applyFont="1" applyAlignment="1">
      <alignment horizontal="right"/>
    </xf>
    <xf numFmtId="44" fontId="50" fillId="0" borderId="16" xfId="0" applyNumberFormat="1" applyFont="1" applyBorder="1" applyAlignment="1" applyProtection="1">
      <alignment horizontal="right"/>
      <protection locked="0"/>
    </xf>
    <xf numFmtId="0" fontId="50" fillId="0" borderId="19" xfId="0" applyFont="1" applyBorder="1" applyAlignment="1" applyProtection="1">
      <alignment horizontal="center"/>
      <protection locked="0"/>
    </xf>
    <xf numFmtId="0" fontId="50" fillId="0" borderId="54" xfId="0" applyFont="1" applyBorder="1" applyAlignment="1">
      <alignment horizontal="center"/>
    </xf>
    <xf numFmtId="0" fontId="29" fillId="5" borderId="53" xfId="0" applyFont="1" applyFill="1" applyBorder="1" applyAlignment="1">
      <alignment horizontal="center" vertical="center" wrapText="1"/>
    </xf>
    <xf numFmtId="14" fontId="36" fillId="5" borderId="41" xfId="0" applyNumberFormat="1" applyFont="1" applyFill="1" applyBorder="1" applyAlignment="1">
      <alignment horizontal="center"/>
    </xf>
    <xf numFmtId="168" fontId="36" fillId="5" borderId="41" xfId="0" applyNumberFormat="1" applyFont="1" applyFill="1" applyBorder="1" applyAlignment="1">
      <alignment horizontal="center"/>
    </xf>
    <xf numFmtId="169" fontId="36" fillId="5" borderId="41" xfId="1" applyNumberFormat="1" applyFont="1" applyFill="1" applyBorder="1" applyAlignment="1">
      <alignment horizontal="right"/>
    </xf>
    <xf numFmtId="49" fontId="36" fillId="5" borderId="42" xfId="0" applyNumberFormat="1" applyFont="1" applyFill="1" applyBorder="1" applyAlignment="1">
      <alignment horizontal="center"/>
    </xf>
    <xf numFmtId="49" fontId="30" fillId="0" borderId="65" xfId="0" applyNumberFormat="1" applyFont="1" applyBorder="1" applyAlignment="1" applyProtection="1">
      <alignment horizontal="center"/>
      <protection locked="0"/>
    </xf>
    <xf numFmtId="168" fontId="30" fillId="0" borderId="48" xfId="0" applyNumberFormat="1" applyFont="1" applyBorder="1" applyAlignment="1" applyProtection="1">
      <alignment horizontal="center"/>
      <protection locked="0"/>
    </xf>
    <xf numFmtId="168" fontId="30" fillId="0" borderId="16" xfId="0" applyNumberFormat="1" applyFont="1" applyBorder="1" applyAlignment="1" applyProtection="1">
      <alignment horizontal="center"/>
      <protection locked="0"/>
    </xf>
    <xf numFmtId="0" fontId="45" fillId="0" borderId="6" xfId="0" applyFont="1" applyBorder="1"/>
    <xf numFmtId="0" fontId="29" fillId="3" borderId="10" xfId="0" applyFont="1" applyFill="1" applyBorder="1" applyAlignment="1" applyProtection="1">
      <alignment horizontal="center" vertical="center"/>
      <protection locked="0"/>
    </xf>
    <xf numFmtId="0" fontId="29" fillId="7" borderId="45" xfId="0" applyFont="1" applyFill="1" applyBorder="1" applyAlignment="1">
      <alignment vertical="center"/>
    </xf>
    <xf numFmtId="0" fontId="29" fillId="7" borderId="46" xfId="0" applyFont="1" applyFill="1" applyBorder="1" applyAlignment="1">
      <alignment vertical="center"/>
    </xf>
    <xf numFmtId="0" fontId="29" fillId="7" borderId="26" xfId="0" applyFont="1" applyFill="1" applyBorder="1" applyAlignment="1">
      <alignment vertical="center"/>
    </xf>
    <xf numFmtId="0" fontId="29" fillId="7" borderId="24" xfId="0" applyFont="1" applyFill="1" applyBorder="1" applyAlignment="1">
      <alignment vertical="center"/>
    </xf>
    <xf numFmtId="0" fontId="29" fillId="7" borderId="25" xfId="0" applyFont="1" applyFill="1" applyBorder="1" applyAlignment="1">
      <alignment vertical="center"/>
    </xf>
    <xf numFmtId="0" fontId="29" fillId="7" borderId="71" xfId="0" applyFont="1" applyFill="1" applyBorder="1" applyAlignment="1">
      <alignment horizontal="right" vertical="center"/>
    </xf>
    <xf numFmtId="0" fontId="29" fillId="7" borderId="0" xfId="0" applyFont="1" applyFill="1" applyAlignment="1">
      <alignment vertical="center"/>
    </xf>
    <xf numFmtId="0" fontId="29" fillId="7" borderId="5" xfId="0" applyFont="1" applyFill="1" applyBorder="1" applyAlignment="1">
      <alignment vertical="center"/>
    </xf>
    <xf numFmtId="0" fontId="29" fillId="0" borderId="7" xfId="0" applyFont="1" applyBorder="1" applyAlignment="1">
      <alignment horizontal="right"/>
    </xf>
    <xf numFmtId="0" fontId="29" fillId="0" borderId="9" xfId="0" applyFont="1" applyBorder="1" applyAlignment="1">
      <alignment horizontal="center" vertical="center" wrapText="1"/>
    </xf>
    <xf numFmtId="0" fontId="29" fillId="0" borderId="6" xfId="0" quotePrefix="1" applyFont="1" applyBorder="1" applyAlignment="1">
      <alignment horizontal="center" vertical="center"/>
    </xf>
    <xf numFmtId="0" fontId="29" fillId="0" borderId="10" xfId="0" applyFont="1" applyBorder="1" applyAlignment="1">
      <alignment horizontal="center" vertical="center" wrapText="1"/>
    </xf>
    <xf numFmtId="0" fontId="48" fillId="0" borderId="1" xfId="0" applyFont="1" applyBorder="1"/>
    <xf numFmtId="9" fontId="30" fillId="0" borderId="0" xfId="3" applyFont="1" applyAlignment="1">
      <alignment wrapText="1"/>
    </xf>
    <xf numFmtId="9" fontId="0" fillId="0" borderId="0" xfId="3" applyFont="1"/>
    <xf numFmtId="9" fontId="34" fillId="0" borderId="0" xfId="3" applyFont="1" applyAlignment="1">
      <alignment horizontal="right"/>
    </xf>
    <xf numFmtId="0" fontId="35" fillId="0" borderId="9" xfId="0" applyFont="1" applyBorder="1" applyAlignment="1">
      <alignment horizontal="left" indent="2"/>
    </xf>
    <xf numFmtId="0" fontId="30" fillId="0" borderId="10" xfId="0" applyFont="1" applyBorder="1" applyAlignment="1">
      <alignment wrapText="1"/>
    </xf>
    <xf numFmtId="9" fontId="34" fillId="0" borderId="10" xfId="3" applyFont="1" applyBorder="1" applyAlignment="1">
      <alignment horizontal="right"/>
    </xf>
    <xf numFmtId="0" fontId="30" fillId="0" borderId="11" xfId="0" applyFont="1" applyBorder="1" applyAlignment="1">
      <alignment wrapText="1"/>
    </xf>
    <xf numFmtId="49" fontId="36" fillId="5" borderId="9" xfId="0" applyNumberFormat="1" applyFont="1" applyFill="1" applyBorder="1" applyAlignment="1">
      <alignment horizontal="left" wrapText="1"/>
    </xf>
    <xf numFmtId="44" fontId="36" fillId="5" borderId="41" xfId="0" applyNumberFormat="1" applyFont="1" applyFill="1" applyBorder="1" applyAlignment="1">
      <alignment horizontal="center" wrapText="1"/>
    </xf>
    <xf numFmtId="44" fontId="36" fillId="5" borderId="41" xfId="0" applyNumberFormat="1" applyFont="1" applyFill="1" applyBorder="1" applyAlignment="1">
      <alignment horizontal="right" wrapText="1"/>
    </xf>
    <xf numFmtId="9" fontId="36" fillId="5" borderId="41" xfId="3" applyFont="1" applyFill="1" applyBorder="1" applyAlignment="1">
      <alignment horizontal="center" wrapText="1"/>
    </xf>
    <xf numFmtId="168" fontId="30" fillId="3" borderId="61" xfId="0" applyNumberFormat="1" applyFont="1" applyFill="1" applyBorder="1" applyAlignment="1" applyProtection="1">
      <alignment horizontal="left"/>
      <protection locked="0"/>
    </xf>
    <xf numFmtId="1" fontId="30" fillId="3" borderId="61" xfId="1" applyNumberFormat="1" applyFont="1" applyFill="1" applyBorder="1" applyAlignment="1" applyProtection="1">
      <alignment horizontal="center"/>
      <protection locked="0"/>
    </xf>
    <xf numFmtId="9" fontId="30" fillId="3" borderId="61" xfId="3" applyFont="1" applyFill="1" applyBorder="1" applyAlignment="1" applyProtection="1">
      <alignment horizontal="center"/>
      <protection locked="0"/>
    </xf>
    <xf numFmtId="168" fontId="30" fillId="0" borderId="25" xfId="0" applyNumberFormat="1" applyFont="1" applyBorder="1" applyAlignment="1" applyProtection="1">
      <alignment horizontal="left"/>
      <protection locked="0"/>
    </xf>
    <xf numFmtId="1" fontId="30" fillId="0" borderId="46" xfId="0" applyNumberFormat="1" applyFont="1" applyBorder="1" applyAlignment="1" applyProtection="1">
      <alignment horizontal="center"/>
      <protection locked="0"/>
    </xf>
    <xf numFmtId="9" fontId="30" fillId="0" borderId="46" xfId="3" applyFont="1" applyBorder="1" applyAlignment="1" applyProtection="1">
      <alignment horizontal="center"/>
      <protection locked="0"/>
    </xf>
    <xf numFmtId="168" fontId="30" fillId="0" borderId="46" xfId="0" applyNumberFormat="1" applyFont="1" applyBorder="1" applyAlignment="1" applyProtection="1">
      <alignment horizontal="left"/>
      <protection locked="0"/>
    </xf>
    <xf numFmtId="168" fontId="30" fillId="0" borderId="52" xfId="0" applyNumberFormat="1" applyFont="1" applyBorder="1" applyAlignment="1" applyProtection="1">
      <alignment horizontal="left"/>
      <protection locked="0"/>
    </xf>
    <xf numFmtId="9" fontId="30" fillId="0" borderId="52" xfId="3" applyFont="1" applyBorder="1" applyAlignment="1" applyProtection="1">
      <alignment horizontal="center"/>
      <protection locked="0"/>
    </xf>
    <xf numFmtId="9" fontId="50" fillId="0" borderId="0" xfId="3" applyFont="1" applyAlignment="1">
      <alignment horizontal="center"/>
    </xf>
    <xf numFmtId="164" fontId="30" fillId="0" borderId="6" xfId="0" applyNumberFormat="1" applyFont="1" applyBorder="1" applyAlignment="1">
      <alignment horizontal="right"/>
    </xf>
    <xf numFmtId="164" fontId="30" fillId="0" borderId="56" xfId="0" applyNumberFormat="1" applyFont="1" applyBorder="1" applyAlignment="1">
      <alignment horizontal="right"/>
    </xf>
    <xf numFmtId="9" fontId="34" fillId="0" borderId="0" xfId="3" applyFont="1"/>
    <xf numFmtId="9" fontId="35" fillId="0" borderId="0" xfId="3" applyFont="1" applyAlignment="1">
      <alignment horizontal="left" vertical="top"/>
    </xf>
    <xf numFmtId="0" fontId="29" fillId="0" borderId="23" xfId="0" applyFont="1" applyBorder="1" applyAlignment="1">
      <alignment horizontal="center"/>
    </xf>
    <xf numFmtId="0" fontId="30" fillId="0" borderId="24" xfId="0" applyFont="1" applyBorder="1" applyAlignment="1">
      <alignment vertical="top" wrapText="1"/>
    </xf>
    <xf numFmtId="9" fontId="30" fillId="0" borderId="24" xfId="3" applyFont="1" applyBorder="1" applyAlignment="1">
      <alignment vertical="top" wrapText="1"/>
    </xf>
    <xf numFmtId="0" fontId="30" fillId="0" borderId="27" xfId="0" applyFont="1" applyBorder="1" applyAlignment="1">
      <alignment vertical="top" wrapText="1"/>
    </xf>
    <xf numFmtId="9" fontId="35" fillId="0" borderId="0" xfId="3" applyFont="1" applyAlignment="1">
      <alignment horizontal="left" vertical="top" wrapText="1"/>
    </xf>
    <xf numFmtId="49" fontId="30" fillId="0" borderId="45" xfId="0" applyNumberFormat="1" applyFont="1" applyBorder="1" applyAlignment="1">
      <alignment horizontal="right"/>
    </xf>
    <xf numFmtId="0" fontId="30" fillId="3" borderId="46" xfId="0" applyFont="1" applyFill="1" applyBorder="1" applyProtection="1">
      <protection locked="0"/>
    </xf>
    <xf numFmtId="0" fontId="30" fillId="3" borderId="65" xfId="0" applyFont="1" applyFill="1" applyBorder="1" applyProtection="1">
      <protection locked="0"/>
    </xf>
    <xf numFmtId="44" fontId="30" fillId="3" borderId="65" xfId="2" applyFont="1" applyFill="1" applyBorder="1" applyProtection="1">
      <protection locked="0"/>
    </xf>
    <xf numFmtId="49" fontId="30" fillId="0" borderId="49" xfId="0" applyNumberFormat="1" applyFont="1" applyBorder="1" applyAlignment="1">
      <alignment horizontal="right"/>
    </xf>
    <xf numFmtId="0" fontId="30" fillId="0" borderId="48" xfId="0" applyFont="1" applyBorder="1" applyProtection="1">
      <protection locked="0"/>
    </xf>
    <xf numFmtId="0" fontId="30" fillId="0" borderId="63" xfId="0" applyFont="1" applyBorder="1" applyProtection="1">
      <protection locked="0"/>
    </xf>
    <xf numFmtId="44" fontId="30" fillId="0" borderId="63" xfId="2" applyFont="1" applyBorder="1" applyProtection="1">
      <protection locked="0"/>
    </xf>
    <xf numFmtId="49" fontId="30" fillId="0" borderId="15" xfId="0" applyNumberFormat="1" applyFont="1" applyBorder="1" applyAlignment="1">
      <alignment horizontal="right"/>
    </xf>
    <xf numFmtId="0" fontId="30" fillId="0" borderId="16" xfId="0" applyFont="1" applyBorder="1" applyProtection="1">
      <protection locked="0"/>
    </xf>
    <xf numFmtId="0" fontId="30" fillId="0" borderId="64" xfId="0" applyFont="1" applyBorder="1" applyProtection="1">
      <protection locked="0"/>
    </xf>
    <xf numFmtId="44" fontId="30" fillId="0" borderId="64" xfId="2" applyFont="1" applyBorder="1" applyProtection="1">
      <protection locked="0"/>
    </xf>
    <xf numFmtId="164" fontId="30" fillId="10" borderId="11" xfId="2" applyNumberFormat="1" applyFont="1" applyFill="1" applyBorder="1"/>
    <xf numFmtId="49" fontId="29" fillId="0" borderId="4" xfId="0" applyNumberFormat="1" applyFont="1" applyBorder="1"/>
    <xf numFmtId="49" fontId="29" fillId="0" borderId="4" xfId="0" applyNumberFormat="1" applyFont="1" applyBorder="1" applyAlignment="1">
      <alignment horizontal="right"/>
    </xf>
    <xf numFmtId="44" fontId="30" fillId="0" borderId="65" xfId="2" applyFont="1" applyBorder="1" applyProtection="1">
      <protection locked="0"/>
    </xf>
    <xf numFmtId="49" fontId="50" fillId="0" borderId="4" xfId="0" applyNumberFormat="1" applyFont="1" applyBorder="1" applyAlignment="1">
      <alignment horizontal="right" indent="1"/>
    </xf>
    <xf numFmtId="0" fontId="29" fillId="0" borderId="6" xfId="0" applyFont="1" applyBorder="1" applyAlignment="1">
      <alignment horizontal="left" wrapText="1"/>
    </xf>
    <xf numFmtId="0" fontId="29" fillId="19" borderId="54" xfId="0" applyFont="1" applyFill="1" applyBorder="1"/>
    <xf numFmtId="0" fontId="29" fillId="19" borderId="72" xfId="0" applyFont="1" applyFill="1" applyBorder="1" applyAlignment="1">
      <alignment horizontal="center"/>
    </xf>
    <xf numFmtId="0" fontId="29" fillId="19" borderId="55" xfId="0" applyFont="1" applyFill="1" applyBorder="1" applyAlignment="1">
      <alignment horizontal="center"/>
    </xf>
    <xf numFmtId="0" fontId="29" fillId="0" borderId="54" xfId="0" applyFont="1" applyBorder="1" applyAlignment="1">
      <alignment horizontal="left" wrapText="1"/>
    </xf>
    <xf numFmtId="0" fontId="29" fillId="3" borderId="54" xfId="0" applyFont="1" applyFill="1" applyBorder="1" applyAlignment="1" applyProtection="1">
      <alignment horizontal="center" vertical="center"/>
      <protection locked="0"/>
    </xf>
    <xf numFmtId="165" fontId="29" fillId="0" borderId="56" xfId="0" applyNumberFormat="1" applyFont="1" applyBorder="1" applyAlignment="1">
      <alignment horizontal="center"/>
    </xf>
    <xf numFmtId="0" fontId="29" fillId="10" borderId="54" xfId="0" applyFont="1" applyFill="1" applyBorder="1" applyAlignment="1">
      <alignment horizontal="center"/>
    </xf>
    <xf numFmtId="0" fontId="29" fillId="3" borderId="11" xfId="0" applyFont="1" applyFill="1" applyBorder="1" applyAlignment="1" applyProtection="1">
      <alignment horizontal="center"/>
      <protection locked="0"/>
    </xf>
    <xf numFmtId="0" fontId="29" fillId="19" borderId="54" xfId="0" applyFont="1" applyFill="1" applyBorder="1" applyAlignment="1">
      <alignment horizontal="center"/>
    </xf>
    <xf numFmtId="0" fontId="29" fillId="19" borderId="40" xfId="0" applyFont="1" applyFill="1" applyBorder="1" applyAlignment="1">
      <alignment horizontal="center"/>
    </xf>
    <xf numFmtId="0" fontId="29" fillId="19" borderId="34" xfId="0" applyFont="1" applyFill="1" applyBorder="1" applyAlignment="1">
      <alignment horizontal="center"/>
    </xf>
    <xf numFmtId="0" fontId="29" fillId="19" borderId="41" xfId="0" applyFont="1" applyFill="1" applyBorder="1" applyAlignment="1">
      <alignment horizontal="center"/>
    </xf>
    <xf numFmtId="0" fontId="29" fillId="19" borderId="42" xfId="0" applyFont="1" applyFill="1" applyBorder="1" applyAlignment="1">
      <alignment horizontal="center"/>
    </xf>
    <xf numFmtId="166" fontId="29" fillId="0" borderId="60" xfId="0" applyNumberFormat="1" applyFont="1" applyBorder="1" applyAlignment="1">
      <alignment horizontal="left"/>
    </xf>
    <xf numFmtId="7" fontId="29" fillId="0" borderId="62" xfId="0" applyNumberFormat="1" applyFont="1" applyBorder="1"/>
    <xf numFmtId="166" fontId="29" fillId="0" borderId="49" xfId="0" applyNumberFormat="1" applyFont="1" applyBorder="1" applyAlignment="1">
      <alignment horizontal="center"/>
    </xf>
    <xf numFmtId="7" fontId="29" fillId="0" borderId="63" xfId="0" applyNumberFormat="1" applyFont="1" applyBorder="1"/>
    <xf numFmtId="166" fontId="29" fillId="0" borderId="15" xfId="0" applyNumberFormat="1" applyFont="1" applyBorder="1" applyAlignment="1">
      <alignment horizontal="center"/>
    </xf>
    <xf numFmtId="7" fontId="29" fillId="0" borderId="64" xfId="0" applyNumberFormat="1" applyFont="1" applyBorder="1"/>
    <xf numFmtId="7" fontId="29" fillId="0" borderId="42" xfId="0" applyNumberFormat="1" applyFont="1" applyBorder="1"/>
    <xf numFmtId="7" fontId="29" fillId="0" borderId="5" xfId="0" applyNumberFormat="1" applyFont="1" applyBorder="1"/>
    <xf numFmtId="7" fontId="29" fillId="0" borderId="11" xfId="0" applyNumberFormat="1" applyFont="1" applyBorder="1"/>
    <xf numFmtId="7" fontId="29" fillId="18" borderId="54" xfId="0" applyNumberFormat="1" applyFont="1" applyFill="1" applyBorder="1"/>
    <xf numFmtId="0" fontId="29" fillId="0" borderId="58" xfId="0" applyFont="1" applyBorder="1" applyAlignment="1">
      <alignment horizontal="center"/>
    </xf>
    <xf numFmtId="0" fontId="29" fillId="0" borderId="59" xfId="0" applyFont="1" applyBorder="1" applyAlignment="1">
      <alignment horizontal="center"/>
    </xf>
    <xf numFmtId="0" fontId="29" fillId="0" borderId="39" xfId="0" applyFont="1" applyBorder="1" applyAlignment="1">
      <alignment horizontal="center"/>
    </xf>
    <xf numFmtId="167" fontId="29" fillId="0" borderId="41" xfId="2" applyNumberFormat="1" applyFont="1" applyBorder="1" applyAlignment="1">
      <alignment horizontal="center"/>
    </xf>
    <xf numFmtId="0" fontId="29" fillId="0" borderId="6" xfId="0" applyFont="1" applyBorder="1" applyAlignment="1">
      <alignment horizontal="left" vertical="center"/>
    </xf>
    <xf numFmtId="0" fontId="29" fillId="5" borderId="54" xfId="0" quotePrefix="1" applyFont="1" applyFill="1" applyBorder="1" applyAlignment="1">
      <alignment horizontal="center" vertical="center" wrapText="1"/>
    </xf>
    <xf numFmtId="0" fontId="30" fillId="0" borderId="54" xfId="0" quotePrefix="1" applyFont="1" applyBorder="1" applyAlignment="1">
      <alignment horizontal="center" vertical="center" wrapText="1"/>
    </xf>
    <xf numFmtId="175" fontId="29" fillId="0" borderId="54" xfId="3" applyNumberFormat="1" applyFont="1" applyBorder="1" applyAlignment="1">
      <alignment horizontal="center" vertical="center" wrapText="1"/>
    </xf>
    <xf numFmtId="44" fontId="29" fillId="0" borderId="4" xfId="0" applyNumberFormat="1" applyFont="1" applyBorder="1" applyAlignment="1">
      <alignment horizontal="center" vertical="center" wrapText="1"/>
    </xf>
    <xf numFmtId="0" fontId="30" fillId="0" borderId="0" xfId="0" applyFont="1" applyAlignment="1">
      <alignment horizontal="center" vertical="center"/>
    </xf>
    <xf numFmtId="0" fontId="29" fillId="0" borderId="4" xfId="0" applyFont="1" applyBorder="1" applyAlignment="1">
      <alignment horizontal="left" vertical="center"/>
    </xf>
    <xf numFmtId="0" fontId="30" fillId="0" borderId="54" xfId="0" applyFont="1" applyBorder="1" applyAlignment="1">
      <alignment horizontal="center" vertical="center" wrapText="1"/>
    </xf>
    <xf numFmtId="0" fontId="42" fillId="0" borderId="6" xfId="0" applyFont="1" applyBorder="1"/>
    <xf numFmtId="0" fontId="42" fillId="0" borderId="7" xfId="0" applyFont="1" applyBorder="1"/>
    <xf numFmtId="0" fontId="57" fillId="0" borderId="7" xfId="0" applyFont="1" applyBorder="1"/>
    <xf numFmtId="0" fontId="54" fillId="0" borderId="6" xfId="0" applyFont="1" applyBorder="1"/>
    <xf numFmtId="0" fontId="54" fillId="0" borderId="7" xfId="0" applyFont="1" applyBorder="1"/>
    <xf numFmtId="0" fontId="54" fillId="0" borderId="8" xfId="0" applyFont="1" applyBorder="1" applyAlignment="1">
      <alignment horizontal="right"/>
    </xf>
    <xf numFmtId="0" fontId="54" fillId="0" borderId="7" xfId="0" applyFont="1" applyBorder="1" applyAlignment="1">
      <alignment horizontal="left"/>
    </xf>
    <xf numFmtId="0" fontId="54" fillId="0" borderId="10" xfId="0" applyFont="1" applyBorder="1" applyAlignment="1">
      <alignment horizontal="left"/>
    </xf>
    <xf numFmtId="0" fontId="54" fillId="0" borderId="10" xfId="0" applyFont="1" applyBorder="1" applyAlignment="1">
      <alignment horizontal="center"/>
    </xf>
    <xf numFmtId="0" fontId="54" fillId="0" borderId="10" xfId="0" applyFont="1" applyBorder="1"/>
    <xf numFmtId="0" fontId="54" fillId="0" borderId="11" xfId="0" applyFont="1" applyBorder="1" applyAlignment="1">
      <alignment horizontal="right"/>
    </xf>
    <xf numFmtId="9" fontId="54" fillId="0" borderId="10" xfId="3" applyFont="1" applyBorder="1"/>
    <xf numFmtId="0" fontId="57" fillId="0" borderId="2" xfId="0" applyFont="1" applyBorder="1"/>
    <xf numFmtId="0" fontId="57" fillId="0" borderId="3" xfId="0" applyFont="1" applyBorder="1" applyAlignment="1">
      <alignment horizontal="right"/>
    </xf>
    <xf numFmtId="0" fontId="54" fillId="0" borderId="2" xfId="0" applyFont="1" applyBorder="1"/>
    <xf numFmtId="0" fontId="30" fillId="0" borderId="6" xfId="0" applyFont="1" applyBorder="1" applyAlignment="1">
      <alignment wrapText="1"/>
    </xf>
    <xf numFmtId="0" fontId="30" fillId="0" borderId="7" xfId="0" applyFont="1" applyBorder="1" applyAlignment="1">
      <alignment wrapText="1"/>
    </xf>
    <xf numFmtId="0" fontId="30" fillId="0" borderId="8" xfId="0" applyFont="1" applyBorder="1" applyAlignment="1">
      <alignment wrapText="1"/>
    </xf>
    <xf numFmtId="0" fontId="35" fillId="0" borderId="8" xfId="0" applyFont="1" applyBorder="1"/>
    <xf numFmtId="49" fontId="30" fillId="0" borderId="0" xfId="0" applyNumberFormat="1" applyFont="1" applyProtection="1">
      <protection locked="0"/>
    </xf>
    <xf numFmtId="49" fontId="30" fillId="0" borderId="5" xfId="0" applyNumberFormat="1" applyFont="1" applyBorder="1" applyProtection="1">
      <protection locked="0"/>
    </xf>
    <xf numFmtId="0" fontId="29" fillId="0" borderId="4" xfId="0" applyFont="1" applyBorder="1" applyAlignment="1">
      <alignment horizontal="left" vertical="top"/>
    </xf>
    <xf numFmtId="0" fontId="34" fillId="0" borderId="0" xfId="0" applyFont="1" applyAlignment="1">
      <alignment wrapText="1"/>
    </xf>
    <xf numFmtId="0" fontId="30" fillId="0" borderId="7" xfId="0" applyFont="1" applyBorder="1" applyAlignment="1">
      <alignment vertical="top"/>
    </xf>
    <xf numFmtId="0" fontId="29" fillId="0" borderId="0" xfId="0" applyFont="1" applyProtection="1">
      <protection locked="0"/>
    </xf>
    <xf numFmtId="0" fontId="34" fillId="0" borderId="0" xfId="0" applyFont="1" applyAlignment="1">
      <alignment horizontal="center"/>
    </xf>
    <xf numFmtId="0" fontId="35" fillId="0" borderId="6" xfId="0" applyFont="1" applyBorder="1" applyAlignment="1">
      <alignment horizontal="left" indent="2"/>
    </xf>
    <xf numFmtId="44" fontId="30" fillId="10" borderId="6" xfId="0" applyNumberFormat="1" applyFont="1" applyFill="1" applyBorder="1" applyAlignment="1">
      <alignment horizontal="right"/>
    </xf>
    <xf numFmtId="44" fontId="30" fillId="10" borderId="56" xfId="0" applyNumberFormat="1" applyFont="1" applyFill="1" applyBorder="1" applyAlignment="1">
      <alignment horizontal="right"/>
    </xf>
    <xf numFmtId="0" fontId="35" fillId="0" borderId="1" xfId="0" applyFont="1" applyBorder="1" applyAlignment="1">
      <alignment horizontal="left" vertical="top"/>
    </xf>
    <xf numFmtId="0" fontId="35" fillId="0" borderId="2" xfId="0" applyFont="1" applyBorder="1" applyAlignment="1">
      <alignment horizontal="left" vertical="top"/>
    </xf>
    <xf numFmtId="0" fontId="35" fillId="0" borderId="3" xfId="0" applyFont="1" applyBorder="1" applyAlignment="1">
      <alignment horizontal="left" vertical="top"/>
    </xf>
    <xf numFmtId="0" fontId="53" fillId="0" borderId="1" xfId="0" applyFont="1" applyBorder="1" applyAlignment="1">
      <alignment horizontal="left" indent="1"/>
    </xf>
    <xf numFmtId="0" fontId="30" fillId="0" borderId="2" xfId="0" applyFont="1" applyBorder="1" applyAlignment="1">
      <alignment horizontal="left" vertical="top" wrapText="1" indent="1"/>
    </xf>
    <xf numFmtId="0" fontId="30" fillId="0" borderId="3" xfId="0" applyFont="1" applyBorder="1" applyAlignment="1">
      <alignment horizontal="left" vertical="top" wrapText="1" indent="1"/>
    </xf>
    <xf numFmtId="0" fontId="35" fillId="0" borderId="0" xfId="0" applyFont="1" applyAlignment="1">
      <alignment vertical="center"/>
    </xf>
    <xf numFmtId="0" fontId="35" fillId="0" borderId="7" xfId="0" applyFont="1" applyBorder="1" applyAlignment="1">
      <alignment vertical="center"/>
    </xf>
    <xf numFmtId="0" fontId="57" fillId="0" borderId="0" xfId="0" applyFont="1"/>
    <xf numFmtId="0" fontId="54" fillId="0" borderId="2" xfId="0" applyFont="1" applyBorder="1" applyAlignment="1">
      <alignment horizontal="center"/>
    </xf>
    <xf numFmtId="49" fontId="30" fillId="0" borderId="7" xfId="0" applyNumberFormat="1" applyFont="1" applyBorder="1" applyProtection="1">
      <protection locked="0"/>
    </xf>
    <xf numFmtId="49" fontId="30" fillId="0" borderId="8" xfId="0" applyNumberFormat="1" applyFont="1" applyBorder="1" applyProtection="1">
      <protection locked="0"/>
    </xf>
    <xf numFmtId="0" fontId="54" fillId="0" borderId="3" xfId="0" applyFont="1" applyBorder="1" applyAlignment="1">
      <alignment horizontal="right"/>
    </xf>
    <xf numFmtId="0" fontId="29" fillId="0" borderId="4" xfId="0" applyFont="1" applyBorder="1" applyAlignment="1">
      <alignment horizontal="right"/>
    </xf>
    <xf numFmtId="0" fontId="58" fillId="0" borderId="0" xfId="0" applyFont="1"/>
    <xf numFmtId="0" fontId="29" fillId="0" borderId="0" xfId="0" applyFont="1" applyAlignment="1">
      <alignment horizontal="center" vertical="center"/>
    </xf>
    <xf numFmtId="0" fontId="29" fillId="0" borderId="4" xfId="0" applyFont="1" applyBorder="1" applyAlignment="1">
      <alignment horizontal="right" vertical="center"/>
    </xf>
    <xf numFmtId="0" fontId="36" fillId="5" borderId="67" xfId="0" applyFont="1" applyFill="1" applyBorder="1" applyAlignment="1">
      <alignment wrapText="1"/>
    </xf>
    <xf numFmtId="0" fontId="36" fillId="5" borderId="3" xfId="0" applyFont="1" applyFill="1" applyBorder="1" applyAlignment="1">
      <alignment wrapText="1"/>
    </xf>
    <xf numFmtId="44" fontId="36" fillId="5" borderId="3" xfId="0" applyNumberFormat="1" applyFont="1" applyFill="1" applyBorder="1" applyAlignment="1">
      <alignment horizontal="right"/>
    </xf>
    <xf numFmtId="10" fontId="30" fillId="0" borderId="61" xfId="0" applyNumberFormat="1" applyFont="1" applyBorder="1" applyAlignment="1">
      <alignment horizontal="center"/>
    </xf>
    <xf numFmtId="44" fontId="30" fillId="0" borderId="61" xfId="0" applyNumberFormat="1" applyFont="1" applyBorder="1" applyAlignment="1">
      <alignment wrapText="1"/>
    </xf>
    <xf numFmtId="0" fontId="30" fillId="0" borderId="49" xfId="0" applyFont="1" applyBorder="1" applyAlignment="1">
      <alignment wrapText="1"/>
    </xf>
    <xf numFmtId="0" fontId="30" fillId="0" borderId="15" xfId="0" applyFont="1" applyBorder="1" applyAlignment="1">
      <alignment wrapText="1"/>
    </xf>
    <xf numFmtId="10" fontId="0" fillId="0" borderId="27" xfId="3" applyNumberFormat="1" applyFont="1" applyBorder="1" applyAlignment="1">
      <alignment horizontal="right"/>
    </xf>
    <xf numFmtId="2" fontId="9" fillId="3" borderId="24" xfId="0" applyNumberFormat="1" applyFont="1" applyFill="1" applyBorder="1" applyAlignment="1" applyProtection="1">
      <alignment horizontal="center"/>
      <protection locked="0"/>
    </xf>
    <xf numFmtId="2" fontId="9" fillId="3" borderId="29" xfId="0" applyNumberFormat="1" applyFont="1" applyFill="1" applyBorder="1" applyAlignment="1" applyProtection="1">
      <alignment horizontal="center"/>
      <protection locked="0"/>
    </xf>
    <xf numFmtId="2" fontId="0" fillId="0" borderId="0" xfId="0" applyNumberFormat="1"/>
    <xf numFmtId="2" fontId="9" fillId="0" borderId="29" xfId="0" applyNumberFormat="1" applyFont="1" applyBorder="1" applyAlignment="1" applyProtection="1">
      <alignment horizontal="center"/>
      <protection locked="0"/>
    </xf>
    <xf numFmtId="2" fontId="9" fillId="0" borderId="24" xfId="0" applyNumberFormat="1" applyFont="1" applyBorder="1" applyAlignment="1" applyProtection="1">
      <alignment horizontal="center"/>
      <protection locked="0"/>
    </xf>
    <xf numFmtId="0" fontId="0" fillId="0" borderId="0" xfId="0" applyAlignment="1">
      <alignment horizontal="right"/>
    </xf>
    <xf numFmtId="49" fontId="29" fillId="0" borderId="0" xfId="0" applyNumberFormat="1" applyFont="1" applyAlignment="1">
      <alignment horizontal="right"/>
    </xf>
    <xf numFmtId="49" fontId="50" fillId="0" borderId="0" xfId="0" applyNumberFormat="1" applyFont="1" applyAlignment="1">
      <alignment horizontal="right" indent="1"/>
    </xf>
    <xf numFmtId="0" fontId="61" fillId="0" borderId="0" xfId="0" applyFont="1"/>
    <xf numFmtId="10" fontId="30" fillId="0" borderId="43" xfId="0" applyNumberFormat="1" applyFont="1" applyBorder="1" applyAlignment="1">
      <alignment horizontal="center"/>
    </xf>
    <xf numFmtId="10" fontId="30" fillId="0" borderId="36" xfId="0" applyNumberFormat="1" applyFont="1" applyBorder="1" applyAlignment="1">
      <alignment horizontal="center"/>
    </xf>
    <xf numFmtId="10" fontId="30" fillId="0" borderId="73" xfId="0" applyNumberFormat="1" applyFont="1" applyBorder="1" applyAlignment="1">
      <alignment horizontal="center"/>
    </xf>
    <xf numFmtId="44" fontId="30" fillId="3" borderId="14" xfId="0" applyNumberFormat="1" applyFont="1" applyFill="1" applyBorder="1" applyAlignment="1" applyProtection="1">
      <alignment wrapText="1"/>
      <protection locked="0"/>
    </xf>
    <xf numFmtId="44" fontId="30" fillId="0" borderId="27" xfId="0" applyNumberFormat="1" applyFont="1" applyBorder="1" applyAlignment="1" applyProtection="1">
      <alignment wrapText="1"/>
      <protection locked="0"/>
    </xf>
    <xf numFmtId="44" fontId="30" fillId="0" borderId="20" xfId="0" applyNumberFormat="1" applyFont="1" applyBorder="1" applyAlignment="1" applyProtection="1">
      <alignment wrapText="1"/>
      <protection locked="0"/>
    </xf>
    <xf numFmtId="10" fontId="30" fillId="0" borderId="16" xfId="0" applyNumberFormat="1" applyFont="1" applyBorder="1" applyAlignment="1">
      <alignment horizontal="center"/>
    </xf>
    <xf numFmtId="44" fontId="30" fillId="29" borderId="46" xfId="0" applyNumberFormat="1" applyFont="1" applyFill="1" applyBorder="1" applyAlignment="1">
      <alignment horizontal="right"/>
    </xf>
    <xf numFmtId="49" fontId="36" fillId="5" borderId="26" xfId="0" applyNumberFormat="1" applyFont="1" applyFill="1" applyBorder="1" applyAlignment="1">
      <alignment horizontal="left" wrapText="1"/>
    </xf>
    <xf numFmtId="9" fontId="36" fillId="5" borderId="26" xfId="3" applyFont="1" applyFill="1" applyBorder="1" applyAlignment="1">
      <alignment horizontal="center" wrapText="1"/>
    </xf>
    <xf numFmtId="164" fontId="36" fillId="5" borderId="26" xfId="2" applyNumberFormat="1" applyFont="1" applyFill="1" applyBorder="1" applyAlignment="1">
      <alignment horizontal="center" wrapText="1"/>
    </xf>
    <xf numFmtId="44" fontId="36" fillId="5" borderId="65" xfId="2" applyFont="1" applyFill="1" applyBorder="1" applyAlignment="1">
      <alignment horizontal="center" wrapText="1"/>
    </xf>
    <xf numFmtId="0" fontId="29" fillId="10" borderId="41" xfId="0" applyFont="1" applyFill="1" applyBorder="1" applyAlignment="1">
      <alignment horizontal="center" vertical="top" wrapText="1"/>
    </xf>
    <xf numFmtId="0" fontId="29" fillId="10" borderId="42" xfId="0" applyFont="1" applyFill="1" applyBorder="1" applyAlignment="1">
      <alignment horizontal="center" vertical="top" wrapText="1"/>
    </xf>
    <xf numFmtId="0" fontId="62" fillId="0" borderId="0" xfId="0" applyFont="1"/>
    <xf numFmtId="0" fontId="63" fillId="30" borderId="5" xfId="0" applyFont="1" applyFill="1" applyBorder="1" applyAlignment="1">
      <alignment horizontal="center" vertical="center" wrapText="1"/>
    </xf>
    <xf numFmtId="0" fontId="63" fillId="30" borderId="5" xfId="0" applyFont="1" applyFill="1" applyBorder="1" applyAlignment="1">
      <alignment vertical="center" wrapText="1"/>
    </xf>
    <xf numFmtId="0" fontId="62" fillId="30" borderId="5" xfId="0" applyFont="1" applyFill="1" applyBorder="1" applyAlignment="1">
      <alignment horizontal="center" vertical="top" wrapText="1"/>
    </xf>
    <xf numFmtId="0" fontId="62" fillId="30" borderId="8" xfId="0" applyFont="1" applyFill="1" applyBorder="1" applyAlignment="1">
      <alignment horizontal="center" vertical="top" wrapText="1"/>
    </xf>
    <xf numFmtId="0" fontId="63" fillId="30" borderId="8" xfId="0" applyFont="1" applyFill="1" applyBorder="1" applyAlignment="1">
      <alignment vertical="center" wrapText="1"/>
    </xf>
    <xf numFmtId="0" fontId="30" fillId="3" borderId="61" xfId="0" applyFont="1" applyFill="1" applyBorder="1" applyAlignment="1" applyProtection="1">
      <alignment horizontal="left" wrapText="1"/>
      <protection locked="0"/>
    </xf>
    <xf numFmtId="0" fontId="29" fillId="0" borderId="0" xfId="0" applyFont="1" applyAlignment="1">
      <alignment horizontal="right"/>
    </xf>
    <xf numFmtId="0" fontId="29" fillId="0" borderId="0" xfId="0" applyFont="1" applyAlignment="1">
      <alignment horizontal="left"/>
    </xf>
    <xf numFmtId="0" fontId="0" fillId="0" borderId="0" xfId="0" applyFill="1"/>
    <xf numFmtId="0" fontId="29" fillId="0" borderId="11" xfId="0" applyFont="1" applyBorder="1" applyAlignment="1">
      <alignment horizontal="center"/>
    </xf>
    <xf numFmtId="0" fontId="65" fillId="0" borderId="0" xfId="0" applyFont="1"/>
    <xf numFmtId="0" fontId="66" fillId="0" borderId="0" xfId="0" applyFont="1"/>
    <xf numFmtId="0" fontId="2" fillId="0" borderId="0" xfId="0" applyFont="1" applyAlignment="1">
      <alignment horizontal="center" vertical="center"/>
    </xf>
    <xf numFmtId="39" fontId="9" fillId="0" borderId="24" xfId="1" applyNumberFormat="1" applyFont="1" applyBorder="1" applyAlignment="1">
      <alignment horizontal="center"/>
    </xf>
    <xf numFmtId="0" fontId="0" fillId="0" borderId="0" xfId="0" applyAlignment="1">
      <alignment vertical="top" wrapText="1"/>
    </xf>
    <xf numFmtId="0" fontId="29" fillId="5" borderId="11" xfId="0" applyFont="1" applyFill="1" applyBorder="1" applyAlignment="1">
      <alignment horizontal="center" vertical="center" wrapText="1"/>
    </xf>
    <xf numFmtId="0" fontId="0" fillId="0" borderId="5" xfId="0" applyBorder="1" applyAlignment="1">
      <alignment vertical="top" wrapText="1"/>
    </xf>
    <xf numFmtId="0" fontId="29" fillId="0" borderId="56" xfId="0" applyFont="1" applyBorder="1" applyAlignment="1">
      <alignment horizontal="center"/>
    </xf>
    <xf numFmtId="49" fontId="0" fillId="0" borderId="4" xfId="0" applyNumberFormat="1" applyBorder="1" applyAlignment="1">
      <alignment horizontal="right" vertical="top"/>
    </xf>
    <xf numFmtId="0" fontId="29" fillId="5" borderId="54" xfId="0" applyFont="1" applyFill="1" applyBorder="1" applyAlignment="1">
      <alignment vertical="center" wrapText="1"/>
    </xf>
    <xf numFmtId="0" fontId="29" fillId="5" borderId="11" xfId="0" applyFont="1" applyFill="1" applyBorder="1" applyAlignment="1">
      <alignment vertical="center" wrapText="1"/>
    </xf>
    <xf numFmtId="0" fontId="68" fillId="5" borderId="61" xfId="0" applyNumberFormat="1" applyFont="1" applyFill="1" applyBorder="1" applyAlignment="1">
      <alignment horizontal="center"/>
    </xf>
    <xf numFmtId="175" fontId="68" fillId="15" borderId="61" xfId="3" applyNumberFormat="1" applyFont="1" applyFill="1" applyBorder="1" applyAlignment="1">
      <alignment horizontal="center"/>
    </xf>
    <xf numFmtId="0" fontId="36" fillId="5" borderId="16" xfId="0" applyNumberFormat="1" applyFont="1" applyFill="1" applyBorder="1" applyAlignment="1">
      <alignment horizontal="center"/>
    </xf>
    <xf numFmtId="0" fontId="0" fillId="0" borderId="0" xfId="0" applyFont="1" applyAlignment="1">
      <alignment vertical="center"/>
    </xf>
    <xf numFmtId="0" fontId="54" fillId="0" borderId="7" xfId="0" applyFont="1" applyBorder="1" applyAlignment="1">
      <alignment horizontal="left"/>
    </xf>
    <xf numFmtId="0" fontId="29" fillId="0" borderId="4" xfId="0" applyFont="1" applyBorder="1" applyAlignment="1">
      <alignment horizontal="center"/>
    </xf>
    <xf numFmtId="0" fontId="50" fillId="0" borderId="0" xfId="0" applyFont="1" applyAlignment="1">
      <alignment horizontal="center"/>
    </xf>
    <xf numFmtId="0" fontId="29" fillId="5" borderId="44" xfId="0" applyFont="1" applyFill="1" applyBorder="1" applyAlignment="1">
      <alignment horizontal="center" vertical="center" wrapText="1"/>
    </xf>
    <xf numFmtId="0" fontId="29" fillId="5" borderId="41" xfId="0" applyFont="1" applyFill="1" applyBorder="1" applyAlignment="1">
      <alignment horizontal="center" vertical="center" wrapText="1"/>
    </xf>
    <xf numFmtId="0" fontId="54" fillId="0" borderId="8" xfId="0" applyFont="1" applyBorder="1" applyAlignment="1">
      <alignment horizontal="right"/>
    </xf>
    <xf numFmtId="44" fontId="30" fillId="32" borderId="54" xfId="0" applyNumberFormat="1" applyFont="1" applyFill="1" applyBorder="1" applyAlignment="1">
      <alignment horizontal="right"/>
    </xf>
    <xf numFmtId="49" fontId="0" fillId="3" borderId="4" xfId="0" quotePrefix="1" applyNumberFormat="1" applyFill="1" applyBorder="1" applyAlignment="1" applyProtection="1">
      <alignment horizontal="center"/>
      <protection locked="0"/>
    </xf>
    <xf numFmtId="14" fontId="30" fillId="8" borderId="26" xfId="0" applyNumberFormat="1" applyFont="1" applyFill="1" applyBorder="1" applyAlignment="1" applyProtection="1">
      <alignment horizontal="right"/>
      <protection locked="0"/>
    </xf>
    <xf numFmtId="14" fontId="30" fillId="0" borderId="26" xfId="0" applyNumberFormat="1" applyFont="1" applyBorder="1" applyAlignment="1" applyProtection="1">
      <alignment horizontal="right"/>
      <protection locked="0"/>
    </xf>
    <xf numFmtId="14" fontId="30" fillId="0" borderId="71" xfId="0" applyNumberFormat="1" applyFont="1" applyBorder="1" applyAlignment="1" applyProtection="1">
      <alignment horizontal="right"/>
      <protection locked="0"/>
    </xf>
    <xf numFmtId="177" fontId="29" fillId="28" borderId="54" xfId="2" applyNumberFormat="1" applyFont="1" applyFill="1" applyBorder="1" applyAlignment="1" applyProtection="1">
      <alignment horizontal="center" vertical="center" wrapText="1"/>
      <protection locked="0"/>
    </xf>
    <xf numFmtId="0" fontId="29" fillId="0" borderId="4" xfId="0" applyFont="1" applyBorder="1" applyAlignment="1">
      <alignment horizontal="left"/>
    </xf>
    <xf numFmtId="0" fontId="49" fillId="0" borderId="5" xfId="0" applyFont="1" applyBorder="1" applyAlignment="1">
      <alignment horizontal="left" vertical="top" wrapText="1"/>
    </xf>
    <xf numFmtId="0" fontId="49" fillId="0" borderId="0" xfId="0" applyFont="1" applyAlignment="1">
      <alignment horizontal="left"/>
    </xf>
    <xf numFmtId="0" fontId="29" fillId="0" borderId="4" xfId="0" applyFont="1" applyBorder="1" applyAlignment="1">
      <alignment horizontal="center" vertical="center"/>
    </xf>
    <xf numFmtId="0" fontId="29" fillId="0" borderId="10" xfId="0" applyFont="1" applyBorder="1" applyAlignment="1">
      <alignment horizontal="center"/>
    </xf>
    <xf numFmtId="0" fontId="29" fillId="0" borderId="4" xfId="0" applyFont="1" applyBorder="1" applyAlignment="1">
      <alignment horizontal="center"/>
    </xf>
    <xf numFmtId="0" fontId="29" fillId="0" borderId="0" xfId="0" applyFont="1" applyAlignment="1">
      <alignment horizontal="left" vertical="top" wrapText="1"/>
    </xf>
    <xf numFmtId="0" fontId="29" fillId="5" borderId="34" xfId="0" applyFont="1" applyFill="1" applyBorder="1" applyAlignment="1">
      <alignment horizontal="center" wrapText="1"/>
    </xf>
    <xf numFmtId="0" fontId="29" fillId="5" borderId="41" xfId="0" applyFont="1" applyFill="1" applyBorder="1" applyAlignment="1">
      <alignment horizontal="center" vertical="center" wrapText="1"/>
    </xf>
    <xf numFmtId="0" fontId="70" fillId="0" borderId="7" xfId="0" applyFont="1" applyBorder="1"/>
    <xf numFmtId="0" fontId="0" fillId="0" borderId="0" xfId="0" applyFont="1"/>
    <xf numFmtId="49" fontId="54" fillId="3" borderId="25" xfId="0" applyNumberFormat="1" applyFont="1" applyFill="1" applyBorder="1" applyAlignment="1" applyProtection="1">
      <alignment horizontal="left"/>
      <protection locked="0"/>
    </xf>
    <xf numFmtId="49" fontId="54" fillId="0" borderId="37" xfId="0" applyNumberFormat="1" applyFont="1" applyBorder="1" applyAlignment="1" applyProtection="1">
      <alignment horizontal="left"/>
      <protection locked="0"/>
    </xf>
    <xf numFmtId="49" fontId="54" fillId="0" borderId="19" xfId="0" applyNumberFormat="1" applyFont="1" applyBorder="1" applyAlignment="1" applyProtection="1">
      <alignment horizontal="left"/>
      <protection locked="0"/>
    </xf>
    <xf numFmtId="2" fontId="30" fillId="3" borderId="61" xfId="0" applyNumberFormat="1" applyFont="1" applyFill="1" applyBorder="1" applyAlignment="1" applyProtection="1">
      <alignment horizontal="center"/>
      <protection locked="0"/>
    </xf>
    <xf numFmtId="2" fontId="30" fillId="0" borderId="46" xfId="0" applyNumberFormat="1" applyFont="1" applyBorder="1" applyAlignment="1" applyProtection="1">
      <alignment horizontal="center"/>
      <protection locked="0"/>
    </xf>
    <xf numFmtId="2" fontId="30" fillId="0" borderId="26" xfId="0" applyNumberFormat="1" applyFont="1" applyBorder="1" applyAlignment="1" applyProtection="1">
      <alignment horizontal="center"/>
      <protection locked="0"/>
    </xf>
    <xf numFmtId="2" fontId="30" fillId="0" borderId="46" xfId="0" applyNumberFormat="1" applyFont="1" applyBorder="1" applyAlignment="1" applyProtection="1">
      <alignment horizontal="right"/>
      <protection locked="0"/>
    </xf>
    <xf numFmtId="2" fontId="30" fillId="0" borderId="16" xfId="0" applyNumberFormat="1" applyFont="1" applyBorder="1" applyAlignment="1" applyProtection="1">
      <alignment horizontal="right"/>
      <protection locked="0"/>
    </xf>
    <xf numFmtId="0" fontId="29" fillId="0" borderId="9" xfId="0" applyFont="1" applyBorder="1" applyProtection="1"/>
    <xf numFmtId="0" fontId="29" fillId="0" borderId="10" xfId="0" applyFont="1" applyBorder="1" applyAlignment="1" applyProtection="1">
      <alignment horizontal="right"/>
    </xf>
    <xf numFmtId="0" fontId="29" fillId="0" borderId="11" xfId="0" applyFont="1" applyBorder="1" applyAlignment="1" applyProtection="1">
      <alignment horizontal="center"/>
    </xf>
    <xf numFmtId="0" fontId="0" fillId="0" borderId="0" xfId="0" applyProtection="1"/>
    <xf numFmtId="0" fontId="0" fillId="0" borderId="0" xfId="0" applyAlignment="1" applyProtection="1">
      <alignment horizontal="center"/>
    </xf>
    <xf numFmtId="0" fontId="35" fillId="0" borderId="4" xfId="0" applyFont="1" applyBorder="1" applyAlignment="1" applyProtection="1">
      <alignment wrapText="1"/>
    </xf>
    <xf numFmtId="0" fontId="35" fillId="0" borderId="0" xfId="0" applyFont="1" applyAlignment="1" applyProtection="1">
      <alignment wrapText="1"/>
    </xf>
    <xf numFmtId="0" fontId="35" fillId="0" borderId="5" xfId="0" applyFont="1" applyBorder="1" applyAlignment="1" applyProtection="1">
      <alignment wrapText="1"/>
    </xf>
    <xf numFmtId="0" fontId="35" fillId="0" borderId="4" xfId="0" applyFont="1" applyBorder="1" applyAlignment="1" applyProtection="1">
      <alignment horizontal="left" wrapText="1"/>
    </xf>
    <xf numFmtId="0" fontId="35" fillId="0" borderId="0" xfId="0" applyFont="1" applyAlignment="1" applyProtection="1">
      <alignment horizontal="left" wrapText="1"/>
    </xf>
    <xf numFmtId="0" fontId="35" fillId="0" borderId="5" xfId="0" applyFont="1" applyBorder="1" applyAlignment="1" applyProtection="1">
      <alignment horizontal="left" wrapText="1"/>
    </xf>
    <xf numFmtId="0" fontId="29" fillId="0" borderId="54" xfId="0" applyFont="1" applyBorder="1" applyAlignment="1" applyProtection="1">
      <alignment horizontal="center"/>
    </xf>
    <xf numFmtId="0" fontId="29" fillId="0" borderId="10" xfId="0" applyFont="1" applyBorder="1" applyAlignment="1" applyProtection="1">
      <alignment horizontal="center"/>
    </xf>
    <xf numFmtId="0" fontId="29" fillId="5" borderId="41" xfId="0" applyFont="1" applyFill="1" applyBorder="1" applyAlignment="1" applyProtection="1">
      <alignment horizontal="center" vertical="center" wrapText="1"/>
    </xf>
    <xf numFmtId="0" fontId="29" fillId="5" borderId="42" xfId="0" applyFont="1" applyFill="1" applyBorder="1" applyAlignment="1" applyProtection="1">
      <alignment horizontal="center" vertical="center" wrapText="1"/>
    </xf>
    <xf numFmtId="0" fontId="30" fillId="0" borderId="4" xfId="0" applyFont="1" applyBorder="1" applyAlignment="1" applyProtection="1">
      <alignment horizontal="center"/>
    </xf>
    <xf numFmtId="0" fontId="30" fillId="0" borderId="0" xfId="0" applyFont="1" applyAlignment="1" applyProtection="1">
      <alignment horizontal="center"/>
    </xf>
    <xf numFmtId="0" fontId="30" fillId="0" borderId="0" xfId="0" applyFont="1" applyProtection="1"/>
    <xf numFmtId="0" fontId="50" fillId="0" borderId="0" xfId="0" applyFont="1" applyAlignment="1" applyProtection="1">
      <alignment horizontal="center"/>
    </xf>
    <xf numFmtId="44" fontId="30" fillId="0" borderId="51" xfId="0" applyNumberFormat="1" applyFont="1" applyBorder="1" applyAlignment="1" applyProtection="1">
      <alignment horizontal="right"/>
    </xf>
    <xf numFmtId="0" fontId="0" fillId="0" borderId="4" xfId="0" applyBorder="1" applyProtection="1"/>
    <xf numFmtId="0" fontId="0" fillId="0" borderId="5" xfId="0" applyBorder="1" applyProtection="1"/>
    <xf numFmtId="0" fontId="34" fillId="0" borderId="4" xfId="0" applyFont="1" applyBorder="1" applyProtection="1"/>
    <xf numFmtId="0" fontId="34" fillId="0" borderId="0" xfId="0" applyFont="1" applyProtection="1"/>
    <xf numFmtId="0" fontId="34" fillId="0" borderId="5" xfId="0" applyFont="1" applyBorder="1" applyProtection="1"/>
    <xf numFmtId="0" fontId="29" fillId="0" borderId="4" xfId="0" applyFont="1" applyBorder="1" applyAlignment="1" applyProtection="1">
      <alignment horizontal="center"/>
    </xf>
    <xf numFmtId="0" fontId="30" fillId="0" borderId="5" xfId="0" applyFont="1" applyBorder="1" applyProtection="1"/>
    <xf numFmtId="0" fontId="29" fillId="0" borderId="0" xfId="0" applyFont="1" applyAlignment="1" applyProtection="1">
      <alignment horizontal="left" vertical="top"/>
    </xf>
    <xf numFmtId="0" fontId="29" fillId="0" borderId="0" xfId="0" applyFont="1" applyAlignment="1" applyProtection="1">
      <alignment vertical="top"/>
    </xf>
    <xf numFmtId="0" fontId="29" fillId="0" borderId="4" xfId="0" applyFont="1" applyBorder="1" applyAlignment="1" applyProtection="1">
      <alignment horizontal="center" vertical="center"/>
    </xf>
    <xf numFmtId="0" fontId="29" fillId="0" borderId="4" xfId="0" applyFont="1" applyBorder="1" applyAlignment="1" applyProtection="1">
      <alignment horizontal="left"/>
    </xf>
    <xf numFmtId="0" fontId="29" fillId="0" borderId="6" xfId="0" applyFont="1" applyBorder="1" applyAlignment="1" applyProtection="1">
      <alignment horizontal="center"/>
    </xf>
    <xf numFmtId="0" fontId="0" fillId="0" borderId="7" xfId="0" applyBorder="1" applyProtection="1"/>
    <xf numFmtId="0" fontId="0" fillId="0" borderId="8" xfId="0" applyBorder="1" applyProtection="1"/>
    <xf numFmtId="0" fontId="35" fillId="0" borderId="6" xfId="0" applyFont="1" applyBorder="1" applyAlignment="1" applyProtection="1">
      <alignment wrapText="1"/>
    </xf>
    <xf numFmtId="0" fontId="35" fillId="0" borderId="7" xfId="0" applyFont="1" applyBorder="1" applyAlignment="1" applyProtection="1">
      <alignment wrapText="1"/>
    </xf>
    <xf numFmtId="0" fontId="35" fillId="0" borderId="8" xfId="0" applyFont="1" applyBorder="1" applyAlignment="1" applyProtection="1">
      <alignment wrapText="1"/>
    </xf>
    <xf numFmtId="0" fontId="54" fillId="0" borderId="10" xfId="0" applyFont="1" applyBorder="1" applyAlignment="1" applyProtection="1">
      <alignment horizontal="left"/>
    </xf>
    <xf numFmtId="0" fontId="54" fillId="0" borderId="11" xfId="0" applyFont="1" applyBorder="1" applyAlignment="1" applyProtection="1">
      <alignment horizontal="right"/>
    </xf>
    <xf numFmtId="0" fontId="54" fillId="0" borderId="6" xfId="0" applyFont="1" applyBorder="1" applyProtection="1"/>
    <xf numFmtId="0" fontId="54" fillId="0" borderId="7" xfId="0" applyFont="1" applyBorder="1" applyProtection="1"/>
    <xf numFmtId="0" fontId="57" fillId="0" borderId="7" xfId="0" applyFont="1" applyBorder="1" applyProtection="1"/>
    <xf numFmtId="0" fontId="54" fillId="0" borderId="8" xfId="0" applyFont="1" applyBorder="1" applyAlignment="1" applyProtection="1">
      <alignment horizontal="right"/>
    </xf>
    <xf numFmtId="0" fontId="0" fillId="24" borderId="70" xfId="0" applyFont="1" applyFill="1" applyBorder="1" applyAlignment="1">
      <alignment vertical="center" wrapText="1"/>
    </xf>
    <xf numFmtId="0" fontId="0" fillId="0" borderId="5" xfId="0" applyFont="1" applyBorder="1"/>
    <xf numFmtId="0" fontId="0" fillId="23" borderId="67" xfId="0" applyFont="1" applyFill="1" applyBorder="1" applyAlignment="1">
      <alignment vertical="center" wrapText="1"/>
    </xf>
    <xf numFmtId="0" fontId="0" fillId="0" borderId="8" xfId="0" applyFont="1" applyBorder="1"/>
    <xf numFmtId="0" fontId="0" fillId="27" borderId="67" xfId="0" applyFont="1" applyFill="1" applyBorder="1" applyAlignment="1">
      <alignment vertical="center" wrapText="1"/>
    </xf>
    <xf numFmtId="0" fontId="0" fillId="33" borderId="54" xfId="0" applyFont="1" applyFill="1" applyBorder="1" applyAlignment="1">
      <alignment vertical="center" wrapText="1"/>
    </xf>
    <xf numFmtId="0" fontId="29" fillId="8" borderId="7" xfId="0" applyFont="1" applyFill="1" applyBorder="1" applyAlignment="1" applyProtection="1">
      <alignment horizontal="center"/>
      <protection locked="0"/>
    </xf>
    <xf numFmtId="175" fontId="30" fillId="15" borderId="61" xfId="0" applyNumberFormat="1" applyFont="1" applyFill="1" applyBorder="1" applyAlignment="1">
      <alignment horizontal="center"/>
    </xf>
    <xf numFmtId="44" fontId="30" fillId="0" borderId="43" xfId="0" applyNumberFormat="1" applyFont="1" applyBorder="1"/>
    <xf numFmtId="44" fontId="30" fillId="0" borderId="61" xfId="0" applyNumberFormat="1" applyFont="1" applyBorder="1"/>
    <xf numFmtId="175" fontId="30" fillId="15" borderId="16" xfId="0" applyNumberFormat="1" applyFont="1" applyFill="1" applyBorder="1" applyAlignment="1">
      <alignment horizontal="center"/>
    </xf>
    <xf numFmtId="9" fontId="49" fillId="21" borderId="54" xfId="3" applyFont="1" applyFill="1" applyBorder="1" applyAlignment="1" applyProtection="1">
      <alignment horizontal="center" wrapText="1"/>
      <protection locked="0"/>
    </xf>
    <xf numFmtId="0" fontId="29" fillId="0" borderId="10" xfId="0" applyFont="1" applyBorder="1" applyAlignment="1">
      <alignment horizontal="right"/>
    </xf>
    <xf numFmtId="0" fontId="29" fillId="0" borderId="11" xfId="0" applyFont="1" applyBorder="1" applyAlignment="1">
      <alignment horizontal="center"/>
    </xf>
    <xf numFmtId="0" fontId="30" fillId="0" borderId="60" xfId="0" applyFont="1" applyBorder="1" applyAlignment="1" applyProtection="1">
      <alignment wrapText="1"/>
    </xf>
    <xf numFmtId="0" fontId="30" fillId="0" borderId="45" xfId="0" applyFont="1" applyBorder="1" applyAlignment="1" applyProtection="1">
      <alignment wrapText="1"/>
    </xf>
    <xf numFmtId="0" fontId="30" fillId="0" borderId="51" xfId="0" applyFont="1" applyBorder="1" applyAlignment="1" applyProtection="1">
      <alignment wrapText="1"/>
    </xf>
    <xf numFmtId="0" fontId="72" fillId="0" borderId="6" xfId="0" applyFont="1" applyBorder="1" applyAlignment="1">
      <alignment horizontal="left" vertical="top"/>
    </xf>
    <xf numFmtId="0" fontId="73" fillId="0" borderId="4" xfId="0" applyFont="1" applyBorder="1"/>
    <xf numFmtId="0" fontId="34" fillId="0" borderId="0" xfId="0" applyFont="1" applyAlignment="1">
      <alignment horizontal="left"/>
    </xf>
    <xf numFmtId="44" fontId="30" fillId="0" borderId="61" xfId="0" applyNumberFormat="1" applyFont="1" applyBorder="1" applyAlignment="1" applyProtection="1">
      <alignment horizontal="right"/>
    </xf>
    <xf numFmtId="44" fontId="30" fillId="0" borderId="46" xfId="0" applyNumberFormat="1" applyFont="1" applyBorder="1" applyAlignment="1" applyProtection="1">
      <alignment horizontal="right"/>
    </xf>
    <xf numFmtId="44" fontId="30" fillId="0" borderId="52" xfId="0" applyNumberFormat="1" applyFont="1" applyBorder="1" applyAlignment="1" applyProtection="1">
      <alignment horizontal="right"/>
    </xf>
    <xf numFmtId="0" fontId="73" fillId="0" borderId="0" xfId="0" applyFont="1"/>
    <xf numFmtId="0" fontId="39" fillId="0" borderId="2" xfId="0" applyFont="1" applyBorder="1" applyAlignment="1" applyProtection="1">
      <alignment vertical="top"/>
      <protection locked="0"/>
    </xf>
    <xf numFmtId="0" fontId="40" fillId="0" borderId="2" xfId="0" applyFont="1" applyBorder="1" applyProtection="1">
      <protection locked="0"/>
    </xf>
    <xf numFmtId="0" fontId="40" fillId="0" borderId="2" xfId="0" applyFont="1" applyBorder="1" applyAlignment="1">
      <alignment horizontal="left"/>
    </xf>
    <xf numFmtId="0" fontId="40" fillId="0" borderId="3" xfId="0" applyFont="1" applyBorder="1"/>
    <xf numFmtId="0" fontId="41" fillId="0" borderId="0" xfId="0" applyFont="1" applyAlignment="1" applyProtection="1">
      <alignment vertical="top"/>
      <protection locked="0"/>
    </xf>
    <xf numFmtId="0" fontId="72" fillId="0" borderId="0" xfId="0" applyFont="1" applyProtection="1">
      <protection locked="0"/>
    </xf>
    <xf numFmtId="0" fontId="72" fillId="0" borderId="0" xfId="0" applyFont="1"/>
    <xf numFmtId="0" fontId="72" fillId="0" borderId="5" xfId="0" applyFont="1" applyBorder="1"/>
    <xf numFmtId="0" fontId="49" fillId="0" borderId="0" xfId="0" applyFont="1" applyAlignment="1">
      <alignment horizontal="left"/>
    </xf>
    <xf numFmtId="0" fontId="30" fillId="0" borderId="65" xfId="0" applyFont="1" applyFill="1" applyBorder="1" applyAlignment="1">
      <alignment horizontal="center" vertical="center" wrapText="1"/>
    </xf>
    <xf numFmtId="0" fontId="30" fillId="0" borderId="63" xfId="0" applyFont="1" applyFill="1" applyBorder="1" applyAlignment="1">
      <alignment horizontal="center" vertical="center" wrapText="1"/>
    </xf>
    <xf numFmtId="0" fontId="30" fillId="0" borderId="64" xfId="0" applyFont="1" applyFill="1" applyBorder="1" applyAlignment="1">
      <alignment horizontal="center" vertical="center" wrapText="1"/>
    </xf>
    <xf numFmtId="165" fontId="29" fillId="0" borderId="51" xfId="3" applyNumberFormat="1" applyFont="1" applyBorder="1" applyAlignment="1">
      <alignment horizontal="center"/>
    </xf>
    <xf numFmtId="165" fontId="29" fillId="0" borderId="13" xfId="0" applyNumberFormat="1" applyFont="1" applyBorder="1" applyAlignment="1">
      <alignment horizontal="center"/>
    </xf>
    <xf numFmtId="165" fontId="29" fillId="0" borderId="25" xfId="0" applyNumberFormat="1" applyFont="1" applyBorder="1" applyAlignment="1">
      <alignment horizontal="center"/>
    </xf>
    <xf numFmtId="165" fontId="29" fillId="0" borderId="16" xfId="0" applyNumberFormat="1" applyFont="1" applyBorder="1" applyAlignment="1">
      <alignment horizontal="center"/>
    </xf>
    <xf numFmtId="176" fontId="29" fillId="0" borderId="61" xfId="0" applyNumberFormat="1" applyFont="1" applyBorder="1" applyAlignment="1">
      <alignment horizontal="center"/>
    </xf>
    <xf numFmtId="176" fontId="29" fillId="0" borderId="48" xfId="0" applyNumberFormat="1" applyFont="1" applyBorder="1" applyAlignment="1">
      <alignment horizontal="center"/>
    </xf>
    <xf numFmtId="176" fontId="29" fillId="0" borderId="16" xfId="0" applyNumberFormat="1" applyFont="1" applyBorder="1" applyAlignment="1">
      <alignment horizontal="center"/>
    </xf>
    <xf numFmtId="0" fontId="29" fillId="0" borderId="59" xfId="0" applyFont="1" applyFill="1" applyBorder="1" applyAlignment="1">
      <alignment horizontal="center" vertical="center" wrapText="1"/>
    </xf>
    <xf numFmtId="0" fontId="29" fillId="0" borderId="65" xfId="0" applyFont="1" applyFill="1" applyBorder="1" applyAlignment="1">
      <alignment horizontal="center" vertical="center" wrapText="1"/>
    </xf>
    <xf numFmtId="0" fontId="29" fillId="0" borderId="4" xfId="0" applyFont="1" applyBorder="1" applyAlignment="1">
      <alignment horizontal="center" vertical="center"/>
    </xf>
    <xf numFmtId="0" fontId="30" fillId="3" borderId="61" xfId="0" applyFont="1" applyFill="1" applyBorder="1" applyAlignment="1" applyProtection="1">
      <alignment horizontal="left" wrapText="1"/>
      <protection locked="0"/>
    </xf>
    <xf numFmtId="0" fontId="0" fillId="0" borderId="0" xfId="0" applyAlignment="1">
      <alignment horizontal="center" wrapText="1"/>
    </xf>
    <xf numFmtId="0" fontId="30" fillId="0" borderId="28" xfId="0" applyFont="1" applyBorder="1" applyAlignment="1" applyProtection="1">
      <alignment horizontal="left" wrapText="1"/>
      <protection locked="0"/>
    </xf>
    <xf numFmtId="0" fontId="30" fillId="3" borderId="12" xfId="0" applyFont="1" applyFill="1" applyBorder="1" applyAlignment="1" applyProtection="1">
      <alignment horizontal="left" wrapText="1"/>
      <protection locked="0"/>
    </xf>
    <xf numFmtId="0" fontId="30" fillId="0" borderId="8" xfId="0" applyFont="1" applyBorder="1" applyAlignment="1">
      <alignment horizontal="right"/>
    </xf>
    <xf numFmtId="0" fontId="20" fillId="26" borderId="54" xfId="0" applyFont="1" applyFill="1" applyBorder="1" applyAlignment="1">
      <alignment vertical="center" wrapText="1"/>
    </xf>
    <xf numFmtId="0" fontId="20" fillId="15" borderId="11" xfId="0" applyFont="1" applyFill="1" applyBorder="1" applyAlignment="1">
      <alignment horizontal="center" vertical="center" wrapText="1"/>
    </xf>
    <xf numFmtId="0" fontId="20" fillId="15" borderId="11" xfId="0" applyFont="1" applyFill="1" applyBorder="1" applyAlignment="1">
      <alignment vertical="center" wrapText="1"/>
    </xf>
    <xf numFmtId="0" fontId="42" fillId="0" borderId="9" xfId="0" applyFont="1" applyBorder="1"/>
    <xf numFmtId="0" fontId="43" fillId="0" borderId="1" xfId="0" applyFont="1" applyBorder="1"/>
    <xf numFmtId="0" fontId="42" fillId="0" borderId="1" xfId="0" applyFont="1" applyBorder="1"/>
    <xf numFmtId="0" fontId="2" fillId="0" borderId="0" xfId="0" applyFont="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9" fillId="0" borderId="4" xfId="0" applyFont="1" applyBorder="1" applyAlignment="1">
      <alignment horizontal="center"/>
    </xf>
    <xf numFmtId="0" fontId="30" fillId="0" borderId="0" xfId="0" applyFont="1" applyAlignment="1">
      <alignment vertical="top" wrapText="1"/>
    </xf>
    <xf numFmtId="0" fontId="30" fillId="0" borderId="5" xfId="0" applyFont="1" applyBorder="1" applyAlignment="1">
      <alignment vertical="top" wrapText="1"/>
    </xf>
    <xf numFmtId="0" fontId="29" fillId="10" borderId="58" xfId="0" applyFont="1" applyFill="1" applyBorder="1" applyAlignment="1">
      <alignment horizontal="center" vertical="top" wrapText="1"/>
    </xf>
    <xf numFmtId="14" fontId="30" fillId="3" borderId="46" xfId="0" applyNumberFormat="1" applyFont="1" applyFill="1" applyBorder="1" applyAlignment="1" applyProtection="1">
      <alignment horizontal="center"/>
      <protection locked="0"/>
    </xf>
    <xf numFmtId="14" fontId="30" fillId="0" borderId="46" xfId="0" applyNumberFormat="1" applyFont="1" applyBorder="1" applyAlignment="1" applyProtection="1">
      <alignment horizontal="center"/>
      <protection locked="0"/>
    </xf>
    <xf numFmtId="14" fontId="30" fillId="0" borderId="52" xfId="0" applyNumberFormat="1" applyFont="1" applyBorder="1" applyAlignment="1" applyProtection="1">
      <alignment horizontal="center"/>
      <protection locked="0"/>
    </xf>
    <xf numFmtId="14" fontId="30" fillId="0" borderId="48" xfId="0" applyNumberFormat="1" applyFont="1" applyBorder="1" applyAlignment="1" applyProtection="1">
      <alignment horizontal="center"/>
      <protection locked="0"/>
    </xf>
    <xf numFmtId="14" fontId="30" fillId="0" borderId="16" xfId="0" applyNumberFormat="1" applyFont="1" applyBorder="1" applyAlignment="1" applyProtection="1">
      <alignment horizontal="center"/>
      <protection locked="0"/>
    </xf>
    <xf numFmtId="175" fontId="29" fillId="8" borderId="67" xfId="3" applyNumberFormat="1" applyFont="1" applyFill="1" applyBorder="1" applyAlignment="1" applyProtection="1">
      <alignment horizontal="center" vertical="center" wrapText="1"/>
      <protection locked="0"/>
    </xf>
    <xf numFmtId="0" fontId="29" fillId="0" borderId="4" xfId="0" applyFont="1" applyBorder="1" applyAlignment="1">
      <alignment horizontal="center"/>
    </xf>
    <xf numFmtId="1" fontId="36" fillId="5" borderId="26" xfId="0" applyNumberFormat="1" applyFont="1" applyFill="1" applyBorder="1" applyAlignment="1">
      <alignment horizontal="center" wrapText="1"/>
    </xf>
    <xf numFmtId="1" fontId="30" fillId="3" borderId="46" xfId="0" applyNumberFormat="1" applyFont="1" applyFill="1" applyBorder="1" applyAlignment="1" applyProtection="1">
      <alignment horizontal="center"/>
      <protection locked="0"/>
    </xf>
    <xf numFmtId="44" fontId="36" fillId="5" borderId="26" xfId="0" applyNumberFormat="1" applyFont="1" applyFill="1" applyBorder="1" applyAlignment="1">
      <alignment horizontal="center" wrapText="1"/>
    </xf>
    <xf numFmtId="1" fontId="36" fillId="5" borderId="41" xfId="0" applyNumberFormat="1" applyFont="1" applyFill="1" applyBorder="1" applyAlignment="1">
      <alignment horizontal="center" wrapText="1"/>
    </xf>
    <xf numFmtId="1" fontId="30" fillId="3" borderId="61" xfId="0" applyNumberFormat="1" applyFont="1" applyFill="1" applyBorder="1" applyAlignment="1" applyProtection="1">
      <alignment horizontal="center"/>
      <protection locked="0"/>
    </xf>
    <xf numFmtId="1" fontId="30" fillId="0" borderId="52" xfId="0" applyNumberFormat="1" applyFont="1" applyBorder="1" applyAlignment="1" applyProtection="1">
      <alignment horizontal="center"/>
      <protection locked="0"/>
    </xf>
    <xf numFmtId="167" fontId="29" fillId="0" borderId="74" xfId="2" applyNumberFormat="1" applyFont="1" applyBorder="1" applyAlignment="1">
      <alignment horizontal="center"/>
    </xf>
    <xf numFmtId="167" fontId="29" fillId="0" borderId="75" xfId="2" applyNumberFormat="1" applyFont="1" applyBorder="1" applyAlignment="1">
      <alignment horizontal="center"/>
    </xf>
    <xf numFmtId="167" fontId="29" fillId="0" borderId="55" xfId="2" applyNumberFormat="1" applyFont="1" applyBorder="1" applyAlignment="1">
      <alignment horizontal="center"/>
    </xf>
    <xf numFmtId="0" fontId="2" fillId="0" borderId="0" xfId="0" applyFont="1"/>
    <xf numFmtId="0" fontId="75" fillId="0" borderId="0" xfId="0" applyFont="1" applyAlignment="1">
      <alignment horizontal="right"/>
    </xf>
    <xf numFmtId="0" fontId="29" fillId="21" borderId="76" xfId="0" applyFont="1" applyFill="1" applyBorder="1" applyAlignment="1" applyProtection="1">
      <alignment horizontal="center" vertical="center" wrapText="1"/>
      <protection locked="0"/>
    </xf>
    <xf numFmtId="1" fontId="29" fillId="21" borderId="76" xfId="0" applyNumberFormat="1" applyFont="1" applyFill="1" applyBorder="1" applyAlignment="1" applyProtection="1">
      <alignment horizontal="center" vertical="center" wrapText="1"/>
      <protection locked="0"/>
    </xf>
    <xf numFmtId="0" fontId="2" fillId="0" borderId="1" xfId="0" applyFont="1" applyBorder="1"/>
    <xf numFmtId="0" fontId="2" fillId="0" borderId="2" xfId="0" applyFont="1" applyBorder="1"/>
    <xf numFmtId="0" fontId="2" fillId="0" borderId="3" xfId="0" applyFont="1" applyBorder="1"/>
    <xf numFmtId="0" fontId="2" fillId="0" borderId="5" xfId="0" applyFont="1" applyBorder="1"/>
    <xf numFmtId="0" fontId="2" fillId="0" borderId="4" xfId="0" applyFont="1" applyBorder="1"/>
    <xf numFmtId="0" fontId="20" fillId="15" borderId="67" xfId="0" applyFont="1" applyFill="1" applyBorder="1" applyAlignment="1">
      <alignment horizontal="center" vertical="center" wrapText="1"/>
    </xf>
    <xf numFmtId="0" fontId="29" fillId="0" borderId="10" xfId="0" applyFont="1" applyBorder="1" applyAlignment="1">
      <alignment horizontal="center"/>
    </xf>
    <xf numFmtId="0" fontId="21" fillId="15" borderId="67" xfId="0" applyFont="1" applyFill="1" applyBorder="1" applyAlignment="1">
      <alignment vertical="center" wrapText="1"/>
    </xf>
    <xf numFmtId="0" fontId="39" fillId="0" borderId="1" xfId="0" applyFont="1" applyBorder="1" applyAlignment="1">
      <alignment horizontal="left"/>
    </xf>
    <xf numFmtId="0" fontId="39" fillId="0" borderId="10" xfId="0" applyFont="1" applyBorder="1" applyAlignment="1">
      <alignment horizontal="left"/>
    </xf>
    <xf numFmtId="0" fontId="39" fillId="0" borderId="11" xfId="0" applyFont="1" applyBorder="1" applyAlignment="1">
      <alignment horizontal="left"/>
    </xf>
    <xf numFmtId="0" fontId="39" fillId="0" borderId="6" xfId="0" applyFont="1" applyBorder="1" applyAlignment="1">
      <alignment horizontal="left"/>
    </xf>
    <xf numFmtId="0" fontId="76" fillId="15" borderId="5" xfId="0" applyFont="1" applyFill="1" applyBorder="1" applyAlignment="1">
      <alignment horizontal="left" vertical="center" wrapText="1" indent="2"/>
    </xf>
    <xf numFmtId="0" fontId="76" fillId="15" borderId="5" xfId="0" applyFont="1" applyFill="1" applyBorder="1" applyAlignment="1">
      <alignment horizontal="left" vertical="center" wrapText="1" indent="8"/>
    </xf>
    <xf numFmtId="0" fontId="76" fillId="15" borderId="8" xfId="0" applyFont="1" applyFill="1" applyBorder="1" applyAlignment="1">
      <alignment horizontal="left" vertical="center" wrapText="1" indent="8"/>
    </xf>
    <xf numFmtId="0" fontId="30" fillId="0" borderId="27" xfId="0" applyFont="1" applyFill="1" applyBorder="1" applyAlignment="1">
      <alignment horizontal="center" vertical="center" wrapText="1"/>
    </xf>
    <xf numFmtId="0" fontId="30" fillId="0" borderId="30" xfId="0" applyFont="1" applyFill="1" applyBorder="1" applyAlignment="1">
      <alignment horizontal="center" vertical="center" wrapText="1"/>
    </xf>
    <xf numFmtId="0" fontId="30" fillId="0" borderId="20" xfId="0" applyFont="1" applyFill="1" applyBorder="1" applyAlignment="1">
      <alignment horizontal="center" vertical="center" wrapText="1"/>
    </xf>
    <xf numFmtId="0" fontId="39" fillId="0" borderId="70" xfId="0" applyFont="1" applyBorder="1" applyAlignment="1">
      <alignment horizontal="left"/>
    </xf>
    <xf numFmtId="0" fontId="34" fillId="0" borderId="0" xfId="0" applyFont="1" applyAlignment="1">
      <alignment horizontal="left"/>
    </xf>
    <xf numFmtId="0" fontId="51" fillId="0" borderId="4" xfId="0" applyFont="1" applyBorder="1"/>
    <xf numFmtId="0" fontId="20" fillId="15" borderId="56" xfId="0" applyFont="1" applyFill="1" applyBorder="1" applyAlignment="1">
      <alignment vertical="center" wrapText="1"/>
    </xf>
    <xf numFmtId="0" fontId="30" fillId="0" borderId="4" xfId="0" applyFont="1" applyBorder="1" applyAlignment="1">
      <alignment horizontal="left" vertical="top" wrapText="1"/>
    </xf>
    <xf numFmtId="0" fontId="29" fillId="0" borderId="4" xfId="0" applyFont="1" applyBorder="1" applyAlignment="1">
      <alignment horizontal="left" vertical="center"/>
    </xf>
    <xf numFmtId="0" fontId="29" fillId="0" borderId="4" xfId="0" applyFont="1" applyBorder="1" applyAlignment="1">
      <alignment horizontal="center"/>
    </xf>
    <xf numFmtId="0" fontId="29" fillId="0" borderId="6" xfId="0" applyFont="1" applyBorder="1" applyAlignment="1">
      <alignment horizontal="center"/>
    </xf>
    <xf numFmtId="0" fontId="29" fillId="0" borderId="4" xfId="0" applyFont="1" applyBorder="1" applyAlignment="1">
      <alignment horizontal="left"/>
    </xf>
    <xf numFmtId="0" fontId="30" fillId="0" borderId="0" xfId="0" applyFont="1" applyAlignment="1">
      <alignment vertical="top" wrapText="1"/>
    </xf>
    <xf numFmtId="0" fontId="30" fillId="0" borderId="5" xfId="0" applyFont="1" applyBorder="1" applyAlignment="1">
      <alignment vertical="top" wrapText="1"/>
    </xf>
    <xf numFmtId="0" fontId="30" fillId="0" borderId="0" xfId="0" applyFont="1" applyAlignment="1">
      <alignment horizontal="left" vertical="top" wrapText="1"/>
    </xf>
    <xf numFmtId="0" fontId="30" fillId="0" borderId="5" xfId="0" applyFont="1" applyBorder="1" applyAlignment="1">
      <alignment horizontal="left" vertical="top" wrapText="1"/>
    </xf>
    <xf numFmtId="0" fontId="35" fillId="0" borderId="0" xfId="0" applyFont="1" applyAlignment="1">
      <alignment horizontal="left" vertical="top" wrapText="1"/>
    </xf>
    <xf numFmtId="0" fontId="29" fillId="0" borderId="0" xfId="0" applyFont="1" applyAlignment="1">
      <alignment horizontal="center" vertical="top"/>
    </xf>
    <xf numFmtId="0" fontId="51" fillId="0" borderId="0" xfId="0" applyFont="1" applyAlignment="1">
      <alignment horizontal="center"/>
    </xf>
    <xf numFmtId="0" fontId="51" fillId="0" borderId="5" xfId="0" applyFont="1" applyBorder="1" applyAlignment="1">
      <alignment horizontal="center"/>
    </xf>
    <xf numFmtId="0" fontId="30" fillId="0" borderId="0" xfId="0" applyFont="1" applyAlignment="1">
      <alignment horizontal="left" wrapText="1"/>
    </xf>
    <xf numFmtId="0" fontId="30" fillId="0" borderId="5" xfId="0" applyFont="1" applyBorder="1" applyAlignment="1">
      <alignment horizontal="left" wrapText="1"/>
    </xf>
    <xf numFmtId="0" fontId="30" fillId="0" borderId="4" xfId="0" applyFont="1" applyBorder="1" applyAlignment="1">
      <alignment vertical="top" wrapText="1"/>
    </xf>
    <xf numFmtId="0" fontId="29" fillId="0" borderId="4" xfId="0" applyFont="1" applyBorder="1" applyAlignment="1">
      <alignment horizontal="left" wrapText="1"/>
    </xf>
    <xf numFmtId="0" fontId="29" fillId="0" borderId="5" xfId="0" applyFont="1" applyBorder="1" applyAlignment="1">
      <alignment horizontal="left" wrapText="1"/>
    </xf>
    <xf numFmtId="0" fontId="29" fillId="0" borderId="0" xfId="0" applyFont="1" applyAlignment="1">
      <alignment horizontal="left" wrapText="1"/>
    </xf>
    <xf numFmtId="0" fontId="35" fillId="0" borderId="6" xfId="0" applyFont="1" applyBorder="1" applyAlignment="1">
      <alignment horizontal="left" wrapText="1"/>
    </xf>
    <xf numFmtId="0" fontId="34" fillId="0" borderId="7" xfId="0" applyFont="1" applyBorder="1" applyAlignment="1">
      <alignment horizontal="left" wrapText="1"/>
    </xf>
    <xf numFmtId="0" fontId="34" fillId="0" borderId="8" xfId="0" applyFont="1" applyBorder="1" applyAlignment="1">
      <alignment horizontal="left" wrapText="1"/>
    </xf>
    <xf numFmtId="0" fontId="30" fillId="0" borderId="5" xfId="0" applyFont="1" applyBorder="1" applyAlignment="1">
      <alignment horizontal="left"/>
    </xf>
    <xf numFmtId="0" fontId="29" fillId="0" borderId="0" xfId="0" applyFont="1" applyAlignment="1">
      <alignment wrapText="1"/>
    </xf>
    <xf numFmtId="44" fontId="30" fillId="0" borderId="0" xfId="0" applyNumberFormat="1" applyFont="1"/>
    <xf numFmtId="44" fontId="29" fillId="0" borderId="0" xfId="0" applyNumberFormat="1" applyFont="1"/>
    <xf numFmtId="0" fontId="30" fillId="0" borderId="4" xfId="0" applyFont="1" applyBorder="1" applyAlignment="1">
      <alignment horizontal="left"/>
    </xf>
    <xf numFmtId="0" fontId="0" fillId="0" borderId="0" xfId="0"/>
    <xf numFmtId="0" fontId="0" fillId="0" borderId="5" xfId="0" applyBorder="1"/>
    <xf numFmtId="0" fontId="0" fillId="0" borderId="4" xfId="0" applyBorder="1"/>
    <xf numFmtId="0" fontId="29" fillId="0" borderId="6" xfId="0" applyFont="1" applyBorder="1" applyAlignment="1" applyProtection="1">
      <alignment vertical="top"/>
      <protection locked="0"/>
    </xf>
    <xf numFmtId="0" fontId="29" fillId="0" borderId="7" xfId="0" applyFont="1" applyBorder="1" applyAlignment="1" applyProtection="1">
      <alignment vertical="top"/>
      <protection locked="0"/>
    </xf>
    <xf numFmtId="0" fontId="0" fillId="0" borderId="7" xfId="0" applyBorder="1" applyProtection="1">
      <protection locked="0"/>
    </xf>
    <xf numFmtId="0" fontId="0" fillId="0" borderId="2" xfId="0" applyBorder="1" applyAlignment="1">
      <alignment horizontal="left"/>
    </xf>
    <xf numFmtId="0" fontId="0" fillId="0" borderId="0" xfId="0" applyBorder="1"/>
    <xf numFmtId="0" fontId="29" fillId="0" borderId="4" xfId="0" applyFont="1" applyBorder="1" applyAlignment="1" applyProtection="1">
      <alignment horizontal="left" vertical="top" wrapText="1"/>
      <protection locked="0"/>
    </xf>
    <xf numFmtId="0" fontId="29" fillId="0" borderId="0" xfId="0" applyFont="1" applyAlignment="1" applyProtection="1">
      <alignment horizontal="left" vertical="top" wrapText="1"/>
      <protection locked="0"/>
    </xf>
    <xf numFmtId="0" fontId="29" fillId="0" borderId="5" xfId="0" applyFont="1" applyBorder="1" applyAlignment="1" applyProtection="1">
      <alignment horizontal="left" vertical="top" wrapText="1"/>
      <protection locked="0"/>
    </xf>
    <xf numFmtId="0" fontId="29" fillId="0" borderId="0" xfId="0" quotePrefix="1" applyFont="1" applyBorder="1"/>
    <xf numFmtId="49" fontId="30" fillId="0" borderId="0" xfId="0" applyNumberFormat="1" applyFont="1" applyBorder="1" applyProtection="1">
      <protection locked="0"/>
    </xf>
    <xf numFmtId="49" fontId="30" fillId="0" borderId="0" xfId="0" applyNumberFormat="1" applyFont="1" applyBorder="1" applyAlignment="1" applyProtection="1">
      <alignment wrapText="1"/>
      <protection locked="0"/>
    </xf>
    <xf numFmtId="0" fontId="30" fillId="0" borderId="4" xfId="0" applyFont="1" applyBorder="1" applyAlignment="1">
      <alignment horizontal="left" vertical="center" wrapText="1"/>
    </xf>
    <xf numFmtId="0" fontId="30" fillId="0" borderId="0" xfId="0" applyFont="1" applyBorder="1"/>
    <xf numFmtId="0" fontId="51" fillId="0" borderId="0" xfId="0" applyFont="1"/>
    <xf numFmtId="0" fontId="51" fillId="0" borderId="5" xfId="0" applyFont="1" applyBorder="1"/>
    <xf numFmtId="0" fontId="2" fillId="0" borderId="0" xfId="0" applyFont="1" applyAlignment="1">
      <alignment horizontal="left"/>
    </xf>
    <xf numFmtId="0" fontId="29" fillId="0" borderId="6" xfId="0" applyFont="1" applyBorder="1" applyAlignment="1">
      <alignment horizontal="center" vertical="top"/>
    </xf>
    <xf numFmtId="0" fontId="29" fillId="0" borderId="7" xfId="0" applyFont="1" applyBorder="1" applyAlignment="1">
      <alignment horizontal="left" vertical="top" wrapText="1"/>
    </xf>
    <xf numFmtId="0" fontId="29" fillId="0" borderId="8" xfId="0" applyFont="1" applyBorder="1" applyAlignment="1">
      <alignment horizontal="left" vertical="top" wrapText="1"/>
    </xf>
    <xf numFmtId="0" fontId="51" fillId="0" borderId="3" xfId="0" applyFont="1" applyBorder="1"/>
    <xf numFmtId="0" fontId="51" fillId="0" borderId="0" xfId="0" applyFont="1" applyBorder="1"/>
    <xf numFmtId="0" fontId="35" fillId="0" borderId="0" xfId="0" applyFont="1" applyBorder="1"/>
    <xf numFmtId="0" fontId="35" fillId="0" borderId="0" xfId="0" applyFont="1" applyBorder="1" applyAlignment="1">
      <alignment horizontal="left"/>
    </xf>
    <xf numFmtId="0" fontId="30" fillId="0" borderId="4" xfId="0" applyFont="1" applyBorder="1" applyAlignment="1">
      <alignment horizontal="center" vertical="center"/>
    </xf>
    <xf numFmtId="0" fontId="51" fillId="0" borderId="0" xfId="0" applyFont="1" applyAlignment="1">
      <alignment wrapText="1"/>
    </xf>
    <xf numFmtId="0" fontId="51" fillId="0" borderId="5" xfId="0" applyFont="1" applyBorder="1" applyAlignment="1">
      <alignment wrapText="1"/>
    </xf>
    <xf numFmtId="0" fontId="30" fillId="0" borderId="0" xfId="0" applyFont="1" applyAlignment="1">
      <alignment horizontal="left" vertical="center"/>
    </xf>
    <xf numFmtId="0" fontId="30" fillId="0" borderId="5" xfId="0" applyFont="1" applyBorder="1" applyAlignment="1">
      <alignment horizontal="left" vertical="top"/>
    </xf>
    <xf numFmtId="0" fontId="30" fillId="0" borderId="0" xfId="0" applyFont="1" applyAlignment="1">
      <alignment horizontal="left" vertical="center" wrapText="1"/>
    </xf>
    <xf numFmtId="0" fontId="30" fillId="0" borderId="5" xfId="0" applyFont="1" applyBorder="1" applyAlignment="1">
      <alignment horizontal="left" vertical="center" wrapText="1"/>
    </xf>
    <xf numFmtId="0" fontId="35" fillId="0" borderId="5" xfId="0" applyFont="1" applyBorder="1" applyAlignment="1">
      <alignment vertical="center"/>
    </xf>
    <xf numFmtId="0" fontId="30" fillId="0" borderId="6" xfId="0" applyFont="1" applyBorder="1" applyAlignment="1">
      <alignment horizontal="center" vertical="center"/>
    </xf>
    <xf numFmtId="0" fontId="35" fillId="0" borderId="8" xfId="0" applyFont="1" applyBorder="1" applyAlignment="1">
      <alignment vertical="center"/>
    </xf>
    <xf numFmtId="44" fontId="29" fillId="0" borderId="5" xfId="0" applyNumberFormat="1" applyFont="1" applyBorder="1"/>
    <xf numFmtId="0" fontId="51" fillId="0" borderId="4" xfId="0" quotePrefix="1" applyFont="1" applyBorder="1"/>
    <xf numFmtId="0" fontId="30" fillId="0" borderId="0" xfId="0" applyFont="1" applyBorder="1" applyAlignment="1">
      <alignment wrapText="1"/>
    </xf>
    <xf numFmtId="0" fontId="29" fillId="0" borderId="0" xfId="0" quotePrefix="1" applyFont="1" applyAlignment="1">
      <alignment wrapText="1"/>
    </xf>
    <xf numFmtId="0" fontId="29" fillId="0" borderId="5" xfId="0" quotePrefix="1" applyFont="1" applyBorder="1" applyAlignment="1">
      <alignment wrapText="1"/>
    </xf>
    <xf numFmtId="0" fontId="30" fillId="0" borderId="1" xfId="0" applyFont="1" applyBorder="1"/>
    <xf numFmtId="0" fontId="35" fillId="0" borderId="5" xfId="0" applyFont="1" applyBorder="1" applyAlignment="1">
      <alignment horizontal="left" vertical="center" wrapText="1"/>
    </xf>
    <xf numFmtId="0" fontId="35" fillId="0" borderId="0" xfId="0" applyFont="1" applyBorder="1" applyAlignment="1">
      <alignment horizontal="left" vertical="center" wrapText="1"/>
    </xf>
    <xf numFmtId="0" fontId="0" fillId="0" borderId="4" xfId="0" applyBorder="1" applyAlignment="1">
      <alignment vertical="center"/>
    </xf>
    <xf numFmtId="0" fontId="30" fillId="0" borderId="6" xfId="0" applyFont="1" applyBorder="1" applyAlignment="1">
      <alignment horizontal="center"/>
    </xf>
    <xf numFmtId="0" fontId="51" fillId="0" borderId="4" xfId="0" applyFont="1" applyBorder="1" applyAlignment="1">
      <alignment horizontal="center"/>
    </xf>
    <xf numFmtId="0" fontId="49" fillId="0" borderId="4" xfId="0" applyFont="1" applyBorder="1"/>
    <xf numFmtId="0" fontId="30" fillId="0" borderId="0" xfId="0" applyFont="1" applyBorder="1" applyAlignment="1">
      <alignment horizontal="center"/>
    </xf>
    <xf numFmtId="0" fontId="50" fillId="0" borderId="0" xfId="0" applyFont="1" applyBorder="1"/>
    <xf numFmtId="0" fontId="32" fillId="15" borderId="56" xfId="0" applyFont="1" applyFill="1" applyBorder="1" applyAlignment="1">
      <alignment vertical="center" wrapText="1"/>
    </xf>
    <xf numFmtId="0" fontId="79" fillId="15" borderId="67" xfId="0" applyFont="1" applyFill="1" applyBorder="1" applyAlignment="1">
      <alignment vertical="center" wrapText="1"/>
    </xf>
    <xf numFmtId="0" fontId="9" fillId="0" borderId="0" xfId="0" applyFont="1" applyProtection="1">
      <protection locked="0"/>
    </xf>
    <xf numFmtId="0" fontId="9" fillId="0" borderId="0" xfId="0" applyFont="1" applyAlignment="1" applyProtection="1">
      <alignment horizontal="center"/>
      <protection locked="0"/>
    </xf>
    <xf numFmtId="0" fontId="78" fillId="15" borderId="0" xfId="0" applyFont="1" applyFill="1"/>
    <xf numFmtId="0" fontId="77" fillId="0" borderId="0" xfId="0" applyFont="1"/>
    <xf numFmtId="0" fontId="77" fillId="0" borderId="5" xfId="0" applyFont="1" applyBorder="1"/>
    <xf numFmtId="0" fontId="77" fillId="0" borderId="4" xfId="0" applyFont="1" applyBorder="1"/>
    <xf numFmtId="0" fontId="14" fillId="0" borderId="77" xfId="0" applyFont="1" applyBorder="1" applyAlignment="1">
      <alignment horizontal="right" vertical="center" wrapText="1"/>
    </xf>
    <xf numFmtId="0" fontId="14" fillId="0" borderId="47" xfId="0" applyFont="1" applyBorder="1" applyAlignment="1">
      <alignment horizontal="right" vertical="center" wrapText="1"/>
    </xf>
    <xf numFmtId="0" fontId="14" fillId="0" borderId="49" xfId="0" applyFont="1" applyBorder="1" applyAlignment="1">
      <alignment horizontal="right" vertical="center" wrapText="1"/>
    </xf>
    <xf numFmtId="0" fontId="14" fillId="0" borderId="48" xfId="0" applyFont="1" applyBorder="1" applyAlignment="1">
      <alignment horizontal="left" vertical="center" wrapText="1"/>
    </xf>
    <xf numFmtId="0" fontId="14" fillId="4" borderId="48" xfId="0" applyFont="1" applyFill="1" applyBorder="1" applyAlignment="1" applyProtection="1">
      <alignment horizontal="left" vertical="center" wrapText="1"/>
      <protection locked="0"/>
    </xf>
    <xf numFmtId="0" fontId="14" fillId="4" borderId="63" xfId="0" applyFont="1" applyFill="1" applyBorder="1" applyAlignment="1" applyProtection="1">
      <alignment horizontal="left" vertical="center" wrapText="1"/>
      <protection locked="0"/>
    </xf>
    <xf numFmtId="0" fontId="14" fillId="0" borderId="4" xfId="0" applyFont="1" applyBorder="1" applyAlignment="1" applyProtection="1">
      <alignment vertical="center" wrapText="1"/>
      <protection locked="0"/>
    </xf>
    <xf numFmtId="0" fontId="14" fillId="0" borderId="0" xfId="0" applyFont="1" applyAlignment="1" applyProtection="1">
      <alignment vertical="center" wrapText="1"/>
      <protection locked="0"/>
    </xf>
    <xf numFmtId="0" fontId="14" fillId="0" borderId="5" xfId="0" applyFont="1" applyBorder="1" applyAlignment="1" applyProtection="1">
      <alignment vertical="center" wrapText="1"/>
      <protection locked="0"/>
    </xf>
    <xf numFmtId="0" fontId="14" fillId="4" borderId="28" xfId="0" applyFont="1" applyFill="1" applyBorder="1" applyAlignment="1" applyProtection="1">
      <alignment vertical="center" wrapText="1"/>
      <protection locked="0"/>
    </xf>
    <xf numFmtId="0" fontId="14" fillId="4" borderId="29" xfId="0" applyFont="1" applyFill="1" applyBorder="1" applyAlignment="1" applyProtection="1">
      <alignment vertical="center" wrapText="1"/>
      <protection locked="0"/>
    </xf>
    <xf numFmtId="0" fontId="14" fillId="4" borderId="30" xfId="0" applyFont="1" applyFill="1" applyBorder="1" applyAlignment="1" applyProtection="1">
      <alignment vertical="center" wrapText="1"/>
      <protection locked="0"/>
    </xf>
    <xf numFmtId="0" fontId="82" fillId="0" borderId="11" xfId="0" applyFont="1" applyBorder="1" applyAlignment="1" applyProtection="1">
      <alignment wrapText="1"/>
      <protection locked="0"/>
    </xf>
    <xf numFmtId="0" fontId="83" fillId="0" borderId="4" xfId="0" applyFont="1" applyBorder="1" applyAlignment="1" applyProtection="1">
      <alignment vertical="center" wrapText="1"/>
      <protection locked="0"/>
    </xf>
    <xf numFmtId="0" fontId="83" fillId="0" borderId="0" xfId="0" applyFont="1" applyAlignment="1" applyProtection="1">
      <alignment vertical="center" wrapText="1"/>
      <protection locked="0"/>
    </xf>
    <xf numFmtId="0" fontId="83" fillId="0" borderId="5" xfId="0" applyFont="1" applyBorder="1" applyAlignment="1" applyProtection="1">
      <alignment vertical="center" wrapText="1"/>
      <protection locked="0"/>
    </xf>
    <xf numFmtId="0" fontId="80" fillId="4" borderId="31" xfId="0" applyFont="1" applyFill="1" applyBorder="1" applyAlignment="1">
      <alignment horizontal="center" vertical="center" wrapText="1"/>
    </xf>
    <xf numFmtId="0" fontId="80" fillId="4" borderId="29" xfId="0" applyFont="1" applyFill="1" applyBorder="1" applyAlignment="1">
      <alignment horizontal="center" vertical="center" wrapText="1"/>
    </xf>
    <xf numFmtId="0" fontId="80" fillId="4" borderId="30" xfId="0" applyFont="1" applyFill="1" applyBorder="1" applyAlignment="1">
      <alignment horizontal="center" vertical="center" wrapText="1"/>
    </xf>
    <xf numFmtId="0" fontId="82" fillId="0" borderId="49" xfId="0" applyFont="1" applyBorder="1" applyAlignment="1">
      <alignment horizontal="right" vertical="center" wrapText="1"/>
    </xf>
    <xf numFmtId="0" fontId="82" fillId="15" borderId="23" xfId="0" applyFont="1" applyFill="1" applyBorder="1" applyAlignment="1">
      <alignment horizontal="center" vertical="center" wrapText="1"/>
    </xf>
    <xf numFmtId="0" fontId="80" fillId="15" borderId="29" xfId="0" applyFont="1" applyFill="1" applyBorder="1" applyAlignment="1">
      <alignment horizontal="center" vertical="center" wrapText="1"/>
    </xf>
    <xf numFmtId="0" fontId="80" fillId="15" borderId="30" xfId="0" applyFont="1" applyFill="1" applyBorder="1" applyAlignment="1">
      <alignment horizontal="center" vertical="center" wrapText="1"/>
    </xf>
    <xf numFmtId="0" fontId="77" fillId="0" borderId="57" xfId="0" applyFont="1" applyBorder="1"/>
    <xf numFmtId="0" fontId="0" fillId="15" borderId="0" xfId="0" applyFill="1"/>
    <xf numFmtId="0" fontId="2" fillId="15" borderId="7" xfId="0" applyFont="1" applyFill="1" applyBorder="1" applyAlignment="1">
      <alignment horizontal="center"/>
    </xf>
    <xf numFmtId="0" fontId="85" fillId="15" borderId="7" xfId="4" applyFill="1" applyBorder="1" applyAlignment="1">
      <alignment horizontal="center"/>
    </xf>
    <xf numFmtId="0" fontId="53" fillId="37" borderId="54" xfId="0" applyFont="1" applyFill="1" applyBorder="1" applyAlignment="1">
      <alignment horizontal="center" vertical="center" wrapText="1"/>
    </xf>
    <xf numFmtId="0" fontId="53" fillId="37" borderId="11" xfId="0" applyFont="1" applyFill="1" applyBorder="1" applyAlignment="1">
      <alignment horizontal="center" vertical="center" wrapText="1"/>
    </xf>
    <xf numFmtId="0" fontId="32" fillId="15" borderId="8" xfId="0" applyFont="1" applyFill="1" applyBorder="1" applyAlignment="1">
      <alignment horizontal="center" vertical="center" wrapText="1"/>
    </xf>
    <xf numFmtId="0" fontId="32" fillId="15" borderId="8" xfId="0" applyFont="1" applyFill="1" applyBorder="1" applyAlignment="1">
      <alignment vertical="center" wrapText="1"/>
    </xf>
    <xf numFmtId="49" fontId="32" fillId="15" borderId="8" xfId="0" applyNumberFormat="1" applyFont="1" applyFill="1" applyBorder="1" applyAlignment="1">
      <alignment horizontal="center" vertical="center" wrapText="1"/>
    </xf>
    <xf numFmtId="0" fontId="87" fillId="15" borderId="4" xfId="5" applyFill="1" applyBorder="1" applyAlignment="1">
      <alignment horizontal="center"/>
    </xf>
    <xf numFmtId="0" fontId="87" fillId="15" borderId="7" xfId="5" applyFill="1" applyBorder="1" applyAlignment="1">
      <alignment horizontal="center"/>
    </xf>
    <xf numFmtId="0" fontId="87" fillId="15" borderId="8" xfId="5" applyFill="1" applyBorder="1" applyAlignment="1">
      <alignment horizontal="center"/>
    </xf>
    <xf numFmtId="0" fontId="76" fillId="0" borderId="4" xfId="0" applyFont="1" applyBorder="1"/>
    <xf numFmtId="178" fontId="9" fillId="15" borderId="0" xfId="0" applyNumberFormat="1" applyFont="1" applyFill="1" applyAlignment="1" applyProtection="1">
      <alignment horizontal="center"/>
      <protection locked="0"/>
    </xf>
    <xf numFmtId="178" fontId="9" fillId="15" borderId="5" xfId="0" applyNumberFormat="1" applyFont="1" applyFill="1" applyBorder="1" applyAlignment="1" applyProtection="1">
      <alignment horizontal="center"/>
      <protection locked="0"/>
    </xf>
    <xf numFmtId="0" fontId="76" fillId="0" borderId="4" xfId="0" applyFont="1" applyBorder="1" applyAlignment="1">
      <alignment horizontal="right"/>
    </xf>
    <xf numFmtId="0" fontId="87" fillId="15" borderId="10" xfId="5" applyFill="1" applyBorder="1" applyAlignment="1">
      <alignment horizontal="center"/>
    </xf>
    <xf numFmtId="0" fontId="87" fillId="15" borderId="11" xfId="5" applyFill="1" applyBorder="1" applyAlignment="1">
      <alignment horizontal="center"/>
    </xf>
    <xf numFmtId="0" fontId="0" fillId="0" borderId="0" xfId="0"/>
    <xf numFmtId="0" fontId="0" fillId="0" borderId="5" xfId="0" applyBorder="1"/>
    <xf numFmtId="0" fontId="82" fillId="0" borderId="10" xfId="0" applyFont="1" applyBorder="1" applyAlignment="1" applyProtection="1">
      <alignment wrapText="1"/>
      <protection locked="0"/>
    </xf>
    <xf numFmtId="0" fontId="80" fillId="4" borderId="41" xfId="0" applyFont="1" applyFill="1" applyBorder="1" applyAlignment="1" applyProtection="1">
      <alignment wrapText="1"/>
      <protection locked="0"/>
    </xf>
    <xf numFmtId="171" fontId="80" fillId="4" borderId="42" xfId="0" applyNumberFormat="1" applyFont="1" applyFill="1" applyBorder="1" applyAlignment="1" applyProtection="1">
      <alignment wrapText="1"/>
      <protection locked="0"/>
    </xf>
    <xf numFmtId="0" fontId="29" fillId="0" borderId="4" xfId="0" applyFont="1" applyBorder="1" applyAlignment="1">
      <alignment horizontal="left" vertical="center"/>
    </xf>
    <xf numFmtId="0" fontId="0" fillId="0" borderId="5" xfId="0" applyBorder="1"/>
    <xf numFmtId="0" fontId="35" fillId="0" borderId="0" xfId="0" applyFont="1" applyBorder="1" applyAlignment="1">
      <alignment horizontal="left" vertical="top" wrapText="1"/>
    </xf>
    <xf numFmtId="0" fontId="2" fillId="0" borderId="0" xfId="0" applyFont="1" applyBorder="1" applyAlignment="1">
      <alignment horizontal="left"/>
    </xf>
    <xf numFmtId="0" fontId="35" fillId="0" borderId="0" xfId="0" applyFont="1" applyBorder="1" applyAlignment="1">
      <alignment vertical="top" wrapText="1"/>
    </xf>
    <xf numFmtId="0" fontId="35" fillId="0" borderId="7" xfId="0" applyFont="1" applyBorder="1" applyAlignment="1">
      <alignment vertical="top" wrapText="1"/>
    </xf>
    <xf numFmtId="0" fontId="0" fillId="0" borderId="0" xfId="0" applyBorder="1"/>
    <xf numFmtId="174" fontId="29" fillId="5" borderId="48" xfId="0" applyNumberFormat="1" applyFont="1" applyFill="1" applyBorder="1" applyAlignment="1" applyProtection="1">
      <alignment horizontal="center" vertical="center" wrapText="1"/>
      <protection locked="0"/>
    </xf>
    <xf numFmtId="0" fontId="14" fillId="4" borderId="47" xfId="0" applyFont="1" applyFill="1" applyBorder="1" applyAlignment="1" applyProtection="1">
      <alignment horizontal="center" vertical="center" wrapText="1"/>
      <protection locked="0"/>
    </xf>
    <xf numFmtId="0" fontId="14" fillId="4" borderId="48" xfId="0" applyFont="1" applyFill="1" applyBorder="1" applyAlignment="1" applyProtection="1">
      <alignment horizontal="center" vertical="center" wrapText="1"/>
      <protection locked="0"/>
    </xf>
    <xf numFmtId="0" fontId="14" fillId="4" borderId="66" xfId="0" applyFont="1" applyFill="1" applyBorder="1" applyAlignment="1" applyProtection="1">
      <alignment horizontal="center" vertical="center" wrapText="1"/>
      <protection locked="0"/>
    </xf>
    <xf numFmtId="14" fontId="14" fillId="4" borderId="63" xfId="0" applyNumberFormat="1" applyFont="1" applyFill="1" applyBorder="1" applyAlignment="1" applyProtection="1">
      <alignment horizontal="left" vertical="center" wrapText="1"/>
      <protection locked="0"/>
    </xf>
    <xf numFmtId="0" fontId="82" fillId="0" borderId="9" xfId="0" applyFont="1" applyBorder="1" applyAlignment="1" applyProtection="1">
      <alignment horizontal="right" wrapText="1"/>
    </xf>
    <xf numFmtId="0" fontId="82" fillId="0" borderId="10" xfId="0" applyFont="1" applyBorder="1" applyAlignment="1" applyProtection="1">
      <alignment horizontal="right" wrapText="1"/>
    </xf>
    <xf numFmtId="0" fontId="87" fillId="9" borderId="9" xfId="5" applyFill="1" applyBorder="1" applyAlignment="1">
      <alignment horizontal="center"/>
    </xf>
    <xf numFmtId="0" fontId="87" fillId="9" borderId="10" xfId="5" applyFill="1" applyBorder="1" applyAlignment="1">
      <alignment horizontal="center"/>
    </xf>
    <xf numFmtId="0" fontId="87" fillId="9" borderId="11" xfId="5" applyFill="1" applyBorder="1" applyAlignment="1">
      <alignment horizontal="center"/>
    </xf>
    <xf numFmtId="14" fontId="90" fillId="8" borderId="9" xfId="0" applyNumberFormat="1" applyFont="1" applyFill="1" applyBorder="1" applyAlignment="1" applyProtection="1">
      <alignment horizontal="left"/>
      <protection locked="0"/>
    </xf>
    <xf numFmtId="14" fontId="90" fillId="8" borderId="11" xfId="0" applyNumberFormat="1" applyFont="1" applyFill="1" applyBorder="1" applyAlignment="1" applyProtection="1">
      <alignment horizontal="left"/>
      <protection locked="0"/>
    </xf>
    <xf numFmtId="0" fontId="91" fillId="8" borderId="9" xfId="0" applyFont="1" applyFill="1" applyBorder="1" applyAlignment="1" applyProtection="1">
      <alignment horizontal="left"/>
      <protection locked="0"/>
    </xf>
    <xf numFmtId="0" fontId="91" fillId="8" borderId="11" xfId="0" applyFont="1" applyFill="1" applyBorder="1" applyAlignment="1" applyProtection="1">
      <alignment horizontal="left"/>
      <protection locked="0"/>
    </xf>
    <xf numFmtId="14" fontId="90" fillId="8" borderId="6" xfId="0" applyNumberFormat="1" applyFont="1" applyFill="1" applyBorder="1" applyAlignment="1" applyProtection="1">
      <alignment horizontal="left"/>
      <protection locked="0"/>
    </xf>
    <xf numFmtId="14" fontId="90" fillId="8" borderId="8" xfId="0" applyNumberFormat="1" applyFont="1" applyFill="1" applyBorder="1" applyAlignment="1" applyProtection="1">
      <alignment horizontal="left"/>
      <protection locked="0"/>
    </xf>
    <xf numFmtId="0" fontId="88" fillId="13" borderId="1" xfId="0" applyFont="1" applyFill="1" applyBorder="1" applyAlignment="1">
      <alignment horizontal="center" vertical="top" wrapText="1"/>
    </xf>
    <xf numFmtId="0" fontId="0" fillId="13" borderId="2" xfId="0" applyFill="1" applyBorder="1" applyAlignment="1">
      <alignment horizontal="center" vertical="top" wrapText="1"/>
    </xf>
    <xf numFmtId="0" fontId="0" fillId="13" borderId="3" xfId="0" applyFill="1" applyBorder="1" applyAlignment="1">
      <alignment horizontal="center" vertical="top" wrapText="1"/>
    </xf>
    <xf numFmtId="0" fontId="88" fillId="13" borderId="6" xfId="0" applyFont="1" applyFill="1" applyBorder="1" applyAlignment="1">
      <alignment horizontal="center" vertical="top" wrapText="1"/>
    </xf>
    <xf numFmtId="0" fontId="88" fillId="13" borderId="7" xfId="0" applyFont="1" applyFill="1" applyBorder="1" applyAlignment="1">
      <alignment horizontal="center" vertical="top" wrapText="1"/>
    </xf>
    <xf numFmtId="0" fontId="88" fillId="13" borderId="8" xfId="0" applyFont="1" applyFill="1" applyBorder="1" applyAlignment="1">
      <alignment horizontal="center" vertical="top" wrapText="1"/>
    </xf>
    <xf numFmtId="0" fontId="84" fillId="0" borderId="1" xfId="0" applyFont="1" applyBorder="1"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84" fillId="0" borderId="4" xfId="0" applyFont="1" applyBorder="1" applyAlignment="1">
      <alignment horizontal="center" vertical="top" wrapText="1"/>
    </xf>
    <xf numFmtId="0" fontId="0" fillId="0" borderId="0" xfId="0" applyAlignment="1">
      <alignment horizontal="center" vertical="top" wrapText="1"/>
    </xf>
    <xf numFmtId="0" fontId="0" fillId="0" borderId="5" xfId="0" applyBorder="1" applyAlignment="1">
      <alignment horizontal="center" vertical="top" wrapText="1"/>
    </xf>
    <xf numFmtId="49" fontId="84" fillId="0" borderId="6" xfId="0" applyNumberFormat="1" applyFont="1" applyBorder="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89" fillId="13" borderId="9" xfId="0" applyFont="1" applyFill="1" applyBorder="1" applyAlignment="1">
      <alignment horizontal="center" vertical="top" wrapText="1"/>
    </xf>
    <xf numFmtId="0" fontId="78" fillId="13" borderId="10" xfId="0" applyFont="1" applyFill="1" applyBorder="1" applyAlignment="1">
      <alignment horizontal="center" vertical="top" wrapText="1"/>
    </xf>
    <xf numFmtId="0" fontId="78" fillId="13" borderId="11" xfId="0" applyFont="1" applyFill="1" applyBorder="1" applyAlignment="1">
      <alignment horizontal="center" vertical="top" wrapText="1"/>
    </xf>
    <xf numFmtId="0" fontId="74" fillId="0" borderId="0" xfId="0" applyFont="1" applyAlignment="1">
      <alignment vertical="center"/>
    </xf>
    <xf numFmtId="0" fontId="30" fillId="0" borderId="0" xfId="0" applyFont="1" applyAlignment="1">
      <alignment horizontal="left" vertical="center" indent="2"/>
    </xf>
    <xf numFmtId="0" fontId="30" fillId="0" borderId="0" xfId="0" applyFont="1" applyAlignment="1">
      <alignment horizontal="left" vertical="center" wrapText="1" indent="2"/>
    </xf>
    <xf numFmtId="0" fontId="30" fillId="0" borderId="0" xfId="0" applyFont="1" applyAlignment="1">
      <alignment horizontal="left" vertical="top" wrapText="1" indent="2"/>
    </xf>
    <xf numFmtId="0" fontId="0" fillId="0" borderId="0" xfId="0" applyAlignment="1">
      <alignment horizontal="left" vertical="center" wrapText="1" indent="2"/>
    </xf>
    <xf numFmtId="0" fontId="0" fillId="0" borderId="0" xfId="0" applyAlignment="1">
      <alignment horizontal="left" vertical="center" indent="2"/>
    </xf>
    <xf numFmtId="0" fontId="63" fillId="0" borderId="0" xfId="0" applyFont="1" applyAlignment="1">
      <alignment horizontal="left" wrapText="1" indent="2"/>
    </xf>
    <xf numFmtId="0" fontId="63" fillId="0" borderId="0" xfId="0" applyFont="1" applyAlignment="1">
      <alignment horizontal="left" indent="2"/>
    </xf>
    <xf numFmtId="0" fontId="0" fillId="0" borderId="0" xfId="0" applyAlignment="1">
      <alignment vertical="top" wrapText="1"/>
    </xf>
    <xf numFmtId="0" fontId="95" fillId="0" borderId="0" xfId="0" applyFont="1" applyAlignment="1">
      <alignment horizontal="left" vertical="top" wrapText="1" indent="2"/>
    </xf>
    <xf numFmtId="0" fontId="10" fillId="13" borderId="1" xfId="0" applyFont="1" applyFill="1" applyBorder="1" applyAlignment="1">
      <alignment horizontal="center" vertical="top" wrapText="1"/>
    </xf>
    <xf numFmtId="0" fontId="10" fillId="13" borderId="6" xfId="0" applyFont="1" applyFill="1" applyBorder="1" applyAlignment="1">
      <alignment horizontal="center" vertical="top" wrapText="1"/>
    </xf>
    <xf numFmtId="0" fontId="0" fillId="13" borderId="7" xfId="0" applyFill="1" applyBorder="1" applyAlignment="1">
      <alignment horizontal="center" vertical="top" wrapText="1"/>
    </xf>
    <xf numFmtId="0" fontId="0" fillId="13" borderId="8" xfId="0" applyFill="1" applyBorder="1" applyAlignment="1">
      <alignment horizontal="center" vertical="top" wrapText="1"/>
    </xf>
    <xf numFmtId="0" fontId="3" fillId="0" borderId="1" xfId="0" applyFont="1" applyBorder="1" applyAlignment="1">
      <alignment horizontal="center" vertical="top" wrapText="1"/>
    </xf>
    <xf numFmtId="0" fontId="3" fillId="0" borderId="4" xfId="0" applyFont="1" applyBorder="1" applyAlignment="1">
      <alignment horizontal="center" vertical="top" wrapText="1"/>
    </xf>
    <xf numFmtId="0" fontId="0" fillId="15" borderId="67" xfId="0" applyFill="1" applyBorder="1" applyAlignment="1">
      <alignment vertical="center" wrapText="1"/>
    </xf>
    <xf numFmtId="0" fontId="0" fillId="15" borderId="56" xfId="0" applyFill="1" applyBorder="1" applyAlignment="1">
      <alignment vertical="center" wrapText="1"/>
    </xf>
    <xf numFmtId="0" fontId="23" fillId="15" borderId="67" xfId="0" applyFont="1" applyFill="1" applyBorder="1" applyAlignment="1">
      <alignment horizontal="center" vertical="center" wrapText="1"/>
    </xf>
    <xf numFmtId="0" fontId="23" fillId="15" borderId="70" xfId="0" applyFont="1" applyFill="1" applyBorder="1" applyAlignment="1">
      <alignment horizontal="center" vertical="center" wrapText="1"/>
    </xf>
    <xf numFmtId="0" fontId="23" fillId="15" borderId="56" xfId="0" applyFont="1" applyFill="1" applyBorder="1" applyAlignment="1">
      <alignment horizontal="center" vertical="center" wrapText="1"/>
    </xf>
    <xf numFmtId="0" fontId="64" fillId="31" borderId="67" xfId="0" applyFont="1" applyFill="1" applyBorder="1" applyAlignment="1">
      <alignment horizontal="left" vertical="center" wrapText="1"/>
    </xf>
    <xf numFmtId="0" fontId="64" fillId="31" borderId="70" xfId="0" applyFont="1" applyFill="1" applyBorder="1" applyAlignment="1">
      <alignment horizontal="left" vertical="center" wrapText="1"/>
    </xf>
    <xf numFmtId="0" fontId="64" fillId="31" borderId="56" xfId="0" applyFont="1" applyFill="1" applyBorder="1" applyAlignment="1">
      <alignment horizontal="left" vertical="center" wrapText="1"/>
    </xf>
    <xf numFmtId="0" fontId="3" fillId="0" borderId="6" xfId="0" applyFont="1" applyBorder="1" applyAlignment="1">
      <alignment horizontal="center" vertical="top" wrapText="1"/>
    </xf>
    <xf numFmtId="0" fontId="20" fillId="25" borderId="67" xfId="0" applyFont="1" applyFill="1" applyBorder="1" applyAlignment="1">
      <alignment vertical="center" wrapText="1"/>
    </xf>
    <xf numFmtId="0" fontId="20" fillId="25" borderId="70" xfId="0" applyFont="1" applyFill="1" applyBorder="1" applyAlignment="1">
      <alignment vertical="center" wrapText="1"/>
    </xf>
    <xf numFmtId="0" fontId="20" fillId="25" borderId="56" xfId="0" applyFont="1" applyFill="1" applyBorder="1" applyAlignment="1">
      <alignment vertical="center" wrapText="1"/>
    </xf>
    <xf numFmtId="0" fontId="20" fillId="24" borderId="67" xfId="0" applyFont="1" applyFill="1" applyBorder="1" applyAlignment="1">
      <alignment vertical="center" wrapText="1"/>
    </xf>
    <xf numFmtId="0" fontId="20" fillId="24" borderId="70" xfId="0" applyFont="1" applyFill="1" applyBorder="1" applyAlignment="1">
      <alignment vertical="center" wrapText="1"/>
    </xf>
    <xf numFmtId="0" fontId="20" fillId="24" borderId="56" xfId="0" applyFont="1" applyFill="1" applyBorder="1" applyAlignment="1">
      <alignment vertical="center" wrapText="1"/>
    </xf>
    <xf numFmtId="0" fontId="20" fillId="23" borderId="67" xfId="0" applyFont="1" applyFill="1" applyBorder="1" applyAlignment="1">
      <alignment vertical="center" wrapText="1"/>
    </xf>
    <xf numFmtId="0" fontId="20" fillId="23" borderId="56" xfId="0" applyFont="1" applyFill="1" applyBorder="1" applyAlignment="1">
      <alignment vertical="center" wrapText="1"/>
    </xf>
    <xf numFmtId="0" fontId="2" fillId="0" borderId="9" xfId="0" applyFont="1" applyBorder="1" applyAlignment="1">
      <alignment horizontal="center"/>
    </xf>
    <xf numFmtId="0" fontId="2" fillId="0" borderId="11" xfId="0" applyFont="1" applyBorder="1" applyAlignment="1">
      <alignment horizontal="center"/>
    </xf>
    <xf numFmtId="0" fontId="20" fillId="27" borderId="67" xfId="0" applyFont="1" applyFill="1" applyBorder="1" applyAlignment="1">
      <alignment vertical="center" wrapText="1"/>
    </xf>
    <xf numFmtId="0" fontId="20" fillId="27" borderId="70" xfId="0" applyFont="1" applyFill="1" applyBorder="1" applyAlignment="1">
      <alignment vertical="center" wrapText="1"/>
    </xf>
    <xf numFmtId="0" fontId="20" fillId="27" borderId="56" xfId="0" applyFont="1" applyFill="1" applyBorder="1" applyAlignment="1">
      <alignment vertical="center" wrapText="1"/>
    </xf>
    <xf numFmtId="0" fontId="30" fillId="15" borderId="67" xfId="0" applyFont="1" applyFill="1" applyBorder="1" applyAlignment="1">
      <alignment vertical="center" wrapText="1"/>
    </xf>
    <xf numFmtId="0" fontId="30" fillId="15" borderId="56" xfId="0" applyFont="1" applyFill="1" applyBorder="1" applyAlignment="1">
      <alignment vertical="center" wrapText="1"/>
    </xf>
    <xf numFmtId="0" fontId="20" fillId="15" borderId="67" xfId="0" applyFont="1" applyFill="1" applyBorder="1" applyAlignment="1">
      <alignment horizontal="center" vertical="center" wrapText="1"/>
    </xf>
    <xf numFmtId="0" fontId="20" fillId="15" borderId="70" xfId="0" applyFont="1" applyFill="1" applyBorder="1" applyAlignment="1">
      <alignment horizontal="center" vertical="center" wrapText="1"/>
    </xf>
    <xf numFmtId="0" fontId="20" fillId="15" borderId="56" xfId="0" applyFont="1" applyFill="1" applyBorder="1" applyAlignment="1">
      <alignment horizontal="center" vertical="center" wrapText="1"/>
    </xf>
    <xf numFmtId="0" fontId="0" fillId="0" borderId="0" xfId="0" applyAlignment="1">
      <alignment horizontal="left" vertical="top" wrapText="1" indent="2"/>
    </xf>
    <xf numFmtId="0" fontId="24" fillId="15" borderId="70" xfId="0" applyFont="1" applyFill="1" applyBorder="1" applyAlignment="1">
      <alignment vertical="top" wrapText="1"/>
    </xf>
    <xf numFmtId="0" fontId="0" fillId="0" borderId="70" xfId="0" applyBorder="1" applyAlignment="1">
      <alignment vertical="top" wrapText="1"/>
    </xf>
    <xf numFmtId="0" fontId="51" fillId="15" borderId="67" xfId="0" applyFont="1" applyFill="1" applyBorder="1" applyAlignment="1">
      <alignment horizontal="center" vertical="center" wrapText="1"/>
    </xf>
    <xf numFmtId="0" fontId="51" fillId="15" borderId="56" xfId="0" applyFont="1" applyFill="1" applyBorder="1" applyAlignment="1">
      <alignment horizontal="center" vertical="center" wrapText="1"/>
    </xf>
    <xf numFmtId="0" fontId="20" fillId="15" borderId="67" xfId="0" applyFont="1" applyFill="1" applyBorder="1" applyAlignment="1">
      <alignment vertical="center" wrapText="1"/>
    </xf>
    <xf numFmtId="0" fontId="20" fillId="15" borderId="56" xfId="0" applyFont="1" applyFill="1" applyBorder="1" applyAlignment="1">
      <alignment vertical="center" wrapText="1"/>
    </xf>
    <xf numFmtId="0" fontId="20" fillId="26" borderId="67" xfId="0" applyFont="1" applyFill="1" applyBorder="1" applyAlignment="1">
      <alignment vertical="center" wrapText="1"/>
    </xf>
    <xf numFmtId="0" fontId="20" fillId="26" borderId="70" xfId="0" applyFont="1" applyFill="1" applyBorder="1" applyAlignment="1">
      <alignment vertical="center" wrapText="1"/>
    </xf>
    <xf numFmtId="0" fontId="20" fillId="26" borderId="56" xfId="0" applyFont="1" applyFill="1" applyBorder="1" applyAlignment="1">
      <alignment vertical="center" wrapText="1"/>
    </xf>
    <xf numFmtId="0" fontId="20" fillId="23" borderId="70" xfId="0" applyFont="1" applyFill="1" applyBorder="1" applyAlignment="1">
      <alignment vertical="center" wrapText="1"/>
    </xf>
    <xf numFmtId="0" fontId="20" fillId="23" borderId="67" xfId="0" applyFont="1" applyFill="1" applyBorder="1" applyAlignment="1">
      <alignment horizontal="center" vertical="center" wrapText="1"/>
    </xf>
    <xf numFmtId="0" fontId="20" fillId="23" borderId="70" xfId="0" applyFont="1" applyFill="1" applyBorder="1" applyAlignment="1">
      <alignment horizontal="center" vertical="center" wrapText="1"/>
    </xf>
    <xf numFmtId="0" fontId="20" fillId="23" borderId="56" xfId="0" applyFont="1" applyFill="1" applyBorder="1" applyAlignment="1">
      <alignment horizontal="center" vertical="center" wrapText="1"/>
    </xf>
    <xf numFmtId="0" fontId="0" fillId="26" borderId="67" xfId="0" applyFill="1" applyBorder="1" applyAlignment="1">
      <alignment vertical="center" wrapText="1"/>
    </xf>
    <xf numFmtId="0" fontId="0" fillId="26" borderId="70" xfId="0" applyFill="1" applyBorder="1" applyAlignment="1">
      <alignment vertical="center" wrapText="1"/>
    </xf>
    <xf numFmtId="0" fontId="0" fillId="26" borderId="56" xfId="0" applyFill="1" applyBorder="1" applyAlignment="1">
      <alignment vertical="center" wrapText="1"/>
    </xf>
    <xf numFmtId="0" fontId="47" fillId="4" borderId="3" xfId="0" applyFont="1" applyFill="1" applyBorder="1" applyAlignment="1">
      <alignment horizontal="center" vertical="center"/>
    </xf>
    <xf numFmtId="0" fontId="47" fillId="4" borderId="8" xfId="0" applyFont="1" applyFill="1" applyBorder="1" applyAlignment="1">
      <alignment horizontal="center" vertical="center"/>
    </xf>
    <xf numFmtId="0" fontId="36" fillId="7" borderId="1" xfId="0" applyFont="1" applyFill="1" applyBorder="1" applyAlignment="1">
      <alignment horizontal="left" wrapText="1"/>
    </xf>
    <xf numFmtId="0" fontId="36" fillId="7" borderId="2" xfId="0" applyFont="1" applyFill="1" applyBorder="1" applyAlignment="1">
      <alignment horizontal="left" wrapText="1"/>
    </xf>
    <xf numFmtId="0" fontId="36" fillId="7" borderId="3" xfId="0" applyFont="1" applyFill="1" applyBorder="1" applyAlignment="1">
      <alignment horizontal="left" wrapText="1"/>
    </xf>
    <xf numFmtId="0" fontId="36" fillId="7" borderId="6" xfId="0" applyFont="1" applyFill="1" applyBorder="1" applyAlignment="1">
      <alignment horizontal="left" wrapText="1"/>
    </xf>
    <xf numFmtId="0" fontId="36" fillId="7" borderId="7" xfId="0" applyFont="1" applyFill="1" applyBorder="1" applyAlignment="1">
      <alignment horizontal="left" wrapText="1"/>
    </xf>
    <xf numFmtId="0" fontId="36" fillId="7" borderId="8" xfId="0" applyFont="1" applyFill="1" applyBorder="1" applyAlignment="1">
      <alignment horizontal="left" wrapText="1"/>
    </xf>
    <xf numFmtId="0" fontId="29" fillId="7" borderId="9" xfId="0" applyFont="1" applyFill="1" applyBorder="1" applyAlignment="1">
      <alignment vertical="top" wrapText="1"/>
    </xf>
    <xf numFmtId="0" fontId="0" fillId="0" borderId="10" xfId="0" applyBorder="1" applyAlignment="1">
      <alignment vertical="top" wrapText="1"/>
    </xf>
    <xf numFmtId="0" fontId="0" fillId="0" borderId="11" xfId="0" applyBorder="1" applyAlignment="1">
      <alignment vertical="top" wrapText="1"/>
    </xf>
    <xf numFmtId="0" fontId="29" fillId="3" borderId="9" xfId="0" applyFont="1" applyFill="1" applyBorder="1" applyAlignment="1" applyProtection="1">
      <alignment vertical="top" wrapText="1"/>
      <protection locked="0"/>
    </xf>
    <xf numFmtId="0" fontId="29" fillId="3" borderId="10" xfId="0" applyFont="1" applyFill="1" applyBorder="1" applyAlignment="1" applyProtection="1">
      <alignment vertical="top" wrapText="1"/>
      <protection locked="0"/>
    </xf>
    <xf numFmtId="0" fontId="29" fillId="3" borderId="11" xfId="0" applyFont="1" applyFill="1" applyBorder="1" applyAlignment="1" applyProtection="1">
      <alignment vertical="top" wrapText="1"/>
      <protection locked="0"/>
    </xf>
    <xf numFmtId="0" fontId="29" fillId="3" borderId="17" xfId="0" applyFont="1" applyFill="1" applyBorder="1" applyAlignment="1" applyProtection="1">
      <alignment horizontal="center" vertical="center"/>
      <protection locked="0"/>
    </xf>
    <xf numFmtId="0" fontId="29" fillId="3" borderId="18" xfId="0" applyFont="1" applyFill="1" applyBorder="1" applyAlignment="1" applyProtection="1">
      <alignment horizontal="center" vertical="center"/>
      <protection locked="0"/>
    </xf>
    <xf numFmtId="0" fontId="28" fillId="12" borderId="9" xfId="0" applyFont="1" applyFill="1" applyBorder="1" applyAlignment="1">
      <alignment horizontal="center" vertical="center"/>
    </xf>
    <xf numFmtId="0" fontId="28" fillId="12" borderId="10" xfId="0" applyFont="1" applyFill="1" applyBorder="1" applyAlignment="1">
      <alignment horizontal="center" vertical="center"/>
    </xf>
    <xf numFmtId="0" fontId="28" fillId="12" borderId="11" xfId="0" applyFont="1" applyFill="1" applyBorder="1" applyAlignment="1">
      <alignment horizontal="center" vertical="center"/>
    </xf>
    <xf numFmtId="0" fontId="29" fillId="0" borderId="9" xfId="0" applyFont="1" applyBorder="1" applyAlignment="1">
      <alignment vertical="top" wrapText="1"/>
    </xf>
    <xf numFmtId="0" fontId="29" fillId="10" borderId="6" xfId="0" applyFont="1" applyFill="1" applyBorder="1" applyAlignment="1" applyProtection="1">
      <alignment horizontal="center" vertical="top" wrapText="1"/>
      <protection locked="0"/>
    </xf>
    <xf numFmtId="0" fontId="29" fillId="10" borderId="7" xfId="0" applyFont="1" applyFill="1" applyBorder="1" applyAlignment="1" applyProtection="1">
      <alignment horizontal="center" vertical="top" wrapText="1"/>
      <protection locked="0"/>
    </xf>
    <xf numFmtId="0" fontId="29" fillId="10" borderId="8" xfId="0" applyFont="1" applyFill="1" applyBorder="1" applyAlignment="1" applyProtection="1">
      <alignment horizontal="center" vertical="top" wrapText="1"/>
      <protection locked="0"/>
    </xf>
    <xf numFmtId="0" fontId="8" fillId="5" borderId="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29" fillId="2" borderId="9" xfId="0" applyFont="1" applyFill="1" applyBorder="1" applyAlignment="1">
      <alignment horizontal="center"/>
    </xf>
    <xf numFmtId="0" fontId="29" fillId="2" borderId="10" xfId="0" applyFont="1" applyFill="1" applyBorder="1" applyAlignment="1">
      <alignment horizontal="center"/>
    </xf>
    <xf numFmtId="0" fontId="29" fillId="2" borderId="11" xfId="0" applyFont="1" applyFill="1" applyBorder="1" applyAlignment="1">
      <alignment horizontal="center"/>
    </xf>
    <xf numFmtId="0" fontId="29" fillId="0" borderId="28" xfId="0" applyFont="1" applyBorder="1" applyAlignment="1">
      <alignment horizontal="left" vertical="center"/>
    </xf>
    <xf numFmtId="0" fontId="29" fillId="0" borderId="29" xfId="0" applyFont="1" applyBorder="1" applyAlignment="1">
      <alignment horizontal="left" vertical="center"/>
    </xf>
    <xf numFmtId="0" fontId="29" fillId="0" borderId="37" xfId="0" applyFont="1" applyBorder="1" applyAlignment="1">
      <alignment horizontal="left" vertical="center"/>
    </xf>
    <xf numFmtId="44" fontId="30" fillId="0" borderId="38" xfId="2" applyFont="1" applyBorder="1" applyAlignment="1">
      <alignment horizontal="left" vertical="center"/>
    </xf>
    <xf numFmtId="44" fontId="30" fillId="0" borderId="19" xfId="2" applyFont="1" applyBorder="1" applyAlignment="1">
      <alignment horizontal="left" vertical="center"/>
    </xf>
    <xf numFmtId="44" fontId="30" fillId="0" borderId="20" xfId="2" applyFont="1" applyBorder="1" applyAlignment="1">
      <alignment horizontal="left" vertical="center"/>
    </xf>
    <xf numFmtId="0" fontId="46" fillId="0" borderId="9" xfId="0" applyFont="1" applyBorder="1" applyAlignment="1">
      <alignment horizontal="center" vertical="center" wrapText="1"/>
    </xf>
    <xf numFmtId="0" fontId="46" fillId="0" borderId="10" xfId="0" applyFont="1" applyBorder="1" applyAlignment="1">
      <alignment horizontal="center" vertical="center" wrapText="1"/>
    </xf>
    <xf numFmtId="0" fontId="46" fillId="0" borderId="11" xfId="0" applyFont="1" applyBorder="1" applyAlignment="1">
      <alignment horizontal="center" vertical="center" wrapText="1"/>
    </xf>
    <xf numFmtId="0" fontId="29" fillId="19" borderId="9" xfId="0" applyFont="1" applyFill="1" applyBorder="1" applyAlignment="1">
      <alignment horizontal="left" vertical="center" wrapText="1"/>
    </xf>
    <xf numFmtId="0" fontId="29" fillId="19" borderId="10" xfId="0" applyFont="1" applyFill="1" applyBorder="1" applyAlignment="1">
      <alignment horizontal="left" vertical="center" wrapText="1"/>
    </xf>
    <xf numFmtId="44" fontId="30" fillId="19" borderId="44" xfId="2" applyFont="1" applyFill="1" applyBorder="1" applyAlignment="1">
      <alignment horizontal="left" vertical="center"/>
    </xf>
    <xf numFmtId="44" fontId="30" fillId="19" borderId="34" xfId="2" applyFont="1" applyFill="1" applyBorder="1" applyAlignment="1">
      <alignment horizontal="left" vertical="center"/>
    </xf>
    <xf numFmtId="44" fontId="30" fillId="19" borderId="11" xfId="2" applyFont="1" applyFill="1" applyBorder="1" applyAlignment="1">
      <alignment horizontal="left" vertical="center"/>
    </xf>
    <xf numFmtId="0" fontId="29" fillId="11" borderId="9" xfId="0" applyFont="1" applyFill="1" applyBorder="1" applyAlignment="1">
      <alignment horizontal="left" vertical="center"/>
    </xf>
    <xf numFmtId="0" fontId="29" fillId="11" borderId="10" xfId="0" applyFont="1" applyFill="1" applyBorder="1" applyAlignment="1">
      <alignment horizontal="left" vertical="center"/>
    </xf>
    <xf numFmtId="0" fontId="29" fillId="11" borderId="34" xfId="0" applyFont="1" applyFill="1" applyBorder="1" applyAlignment="1">
      <alignment horizontal="left" vertical="center"/>
    </xf>
    <xf numFmtId="44" fontId="30" fillId="11" borderId="44" xfId="2" applyFont="1" applyFill="1" applyBorder="1" applyAlignment="1">
      <alignment horizontal="left" vertical="center"/>
    </xf>
    <xf numFmtId="44" fontId="30" fillId="11" borderId="34" xfId="2" applyFont="1" applyFill="1" applyBorder="1" applyAlignment="1">
      <alignment horizontal="left" vertical="center"/>
    </xf>
    <xf numFmtId="44" fontId="30" fillId="11" borderId="11" xfId="2" applyFont="1" applyFill="1" applyBorder="1" applyAlignment="1">
      <alignment horizontal="left" vertical="center"/>
    </xf>
    <xf numFmtId="44" fontId="30" fillId="0" borderId="36" xfId="2" applyFont="1" applyBorder="1" applyAlignment="1">
      <alignment horizontal="left" vertical="center"/>
    </xf>
    <xf numFmtId="44" fontId="30" fillId="0" borderId="37" xfId="2" applyFont="1" applyBorder="1" applyAlignment="1">
      <alignment horizontal="left" vertical="center"/>
    </xf>
    <xf numFmtId="44" fontId="30" fillId="0" borderId="30" xfId="2" applyFont="1" applyBorder="1" applyAlignment="1">
      <alignment horizontal="left" vertical="center"/>
    </xf>
    <xf numFmtId="0" fontId="29" fillId="10" borderId="9" xfId="0" applyFont="1" applyFill="1" applyBorder="1" applyAlignment="1">
      <alignment horizontal="center" vertical="center"/>
    </xf>
    <xf numFmtId="0" fontId="29" fillId="10" borderId="10" xfId="0" applyFont="1" applyFill="1" applyBorder="1" applyAlignment="1">
      <alignment horizontal="center" vertical="center"/>
    </xf>
    <xf numFmtId="0" fontId="29" fillId="10" borderId="34" xfId="0" applyFont="1" applyFill="1" applyBorder="1" applyAlignment="1">
      <alignment horizontal="center" vertical="center"/>
    </xf>
    <xf numFmtId="0" fontId="29" fillId="10" borderId="9" xfId="0" applyFont="1" applyFill="1" applyBorder="1" applyAlignment="1">
      <alignment horizontal="center" vertical="center" wrapText="1"/>
    </xf>
    <xf numFmtId="0" fontId="29" fillId="10" borderId="11" xfId="0" applyFont="1" applyFill="1" applyBorder="1" applyAlignment="1">
      <alignment horizontal="center" vertical="center" wrapText="1"/>
    </xf>
    <xf numFmtId="0" fontId="0" fillId="10" borderId="11" xfId="0" applyFill="1" applyBorder="1" applyAlignment="1">
      <alignment horizontal="center" vertical="center" wrapText="1"/>
    </xf>
    <xf numFmtId="0" fontId="29" fillId="0" borderId="28" xfId="0" applyFont="1" applyBorder="1" applyAlignment="1">
      <alignment horizontal="left" vertical="center" wrapText="1"/>
    </xf>
    <xf numFmtId="0" fontId="29" fillId="0" borderId="29" xfId="0" applyFont="1" applyBorder="1" applyAlignment="1">
      <alignment horizontal="left" vertical="center" wrapText="1"/>
    </xf>
    <xf numFmtId="0" fontId="29" fillId="0" borderId="37" xfId="0" applyFont="1" applyBorder="1" applyAlignment="1">
      <alignment horizontal="left" vertical="center" wrapText="1"/>
    </xf>
    <xf numFmtId="0" fontId="29" fillId="0" borderId="31" xfId="0" applyFont="1" applyBorder="1" applyAlignment="1">
      <alignment horizontal="left" vertical="center"/>
    </xf>
    <xf numFmtId="0" fontId="29" fillId="0" borderId="32" xfId="0" applyFont="1" applyBorder="1" applyAlignment="1">
      <alignment horizontal="left" vertical="center"/>
    </xf>
    <xf numFmtId="44" fontId="30" fillId="0" borderId="50" xfId="2" applyFont="1" applyBorder="1" applyAlignment="1">
      <alignment horizontal="left" vertical="center"/>
    </xf>
    <xf numFmtId="44" fontId="30" fillId="0" borderId="69" xfId="2" applyFont="1" applyBorder="1" applyAlignment="1">
      <alignment horizontal="left" vertical="center"/>
    </xf>
    <xf numFmtId="44" fontId="30" fillId="0" borderId="33" xfId="2" applyFont="1" applyBorder="1" applyAlignment="1">
      <alignment horizontal="left" vertical="center"/>
    </xf>
    <xf numFmtId="0" fontId="29" fillId="27" borderId="9" xfId="0" applyFont="1" applyFill="1" applyBorder="1" applyAlignment="1">
      <alignment horizontal="left" vertical="center" wrapText="1"/>
    </xf>
    <xf numFmtId="0" fontId="29" fillId="27" borderId="10" xfId="0" applyFont="1" applyFill="1" applyBorder="1" applyAlignment="1">
      <alignment horizontal="left" vertical="center" wrapText="1"/>
    </xf>
    <xf numFmtId="44" fontId="30" fillId="27" borderId="44" xfId="2" applyFont="1" applyFill="1" applyBorder="1" applyAlignment="1">
      <alignment horizontal="left" vertical="center"/>
    </xf>
    <xf numFmtId="44" fontId="30" fillId="27" borderId="34" xfId="2" applyFont="1" applyFill="1" applyBorder="1" applyAlignment="1">
      <alignment horizontal="left" vertical="center"/>
    </xf>
    <xf numFmtId="44" fontId="30" fillId="27" borderId="11" xfId="2" applyFont="1" applyFill="1" applyBorder="1" applyAlignment="1">
      <alignment horizontal="left" vertical="center"/>
    </xf>
    <xf numFmtId="0" fontId="29" fillId="6" borderId="4" xfId="0" applyFont="1" applyFill="1" applyBorder="1" applyAlignment="1">
      <alignment horizontal="center" vertical="center"/>
    </xf>
    <xf numFmtId="0" fontId="29" fillId="6" borderId="0" xfId="0" applyFont="1" applyFill="1" applyAlignment="1">
      <alignment horizontal="center" vertical="center"/>
    </xf>
    <xf numFmtId="0" fontId="29" fillId="6" borderId="5" xfId="0" applyFont="1" applyFill="1" applyBorder="1" applyAlignment="1">
      <alignment horizontal="center" vertical="center"/>
    </xf>
    <xf numFmtId="0" fontId="29" fillId="16" borderId="31" xfId="0" applyFont="1" applyFill="1" applyBorder="1" applyAlignment="1">
      <alignment vertical="center" wrapText="1"/>
    </xf>
    <xf numFmtId="0" fontId="29" fillId="16" borderId="32" xfId="0" applyFont="1" applyFill="1" applyBorder="1" applyAlignment="1">
      <alignment vertical="center" wrapText="1"/>
    </xf>
    <xf numFmtId="0" fontId="0" fillId="0" borderId="33" xfId="0" applyBorder="1" applyAlignment="1">
      <alignment vertical="center" wrapText="1"/>
    </xf>
    <xf numFmtId="44" fontId="30" fillId="16" borderId="29" xfId="0" applyNumberFormat="1" applyFont="1" applyFill="1" applyBorder="1" applyAlignment="1">
      <alignment vertical="top" wrapText="1"/>
    </xf>
    <xf numFmtId="0" fontId="0" fillId="0" borderId="29" xfId="0" applyBorder="1" applyAlignment="1">
      <alignment vertical="top" wrapText="1"/>
    </xf>
    <xf numFmtId="0" fontId="0" fillId="0" borderId="30" xfId="0" applyBorder="1" applyAlignment="1">
      <alignment vertical="top" wrapText="1"/>
    </xf>
    <xf numFmtId="0" fontId="29" fillId="0" borderId="17" xfId="0" applyFont="1" applyBorder="1" applyAlignment="1">
      <alignment vertical="center" wrapText="1"/>
    </xf>
    <xf numFmtId="0" fontId="29" fillId="0" borderId="18" xfId="0" applyFont="1" applyBorder="1" applyAlignment="1">
      <alignment vertical="center" wrapText="1"/>
    </xf>
    <xf numFmtId="0" fontId="0" fillId="0" borderId="20" xfId="0" applyBorder="1" applyAlignment="1">
      <alignment vertical="center" wrapText="1"/>
    </xf>
    <xf numFmtId="44" fontId="30" fillId="0" borderId="18" xfId="0" applyNumberFormat="1" applyFont="1" applyBorder="1" applyAlignment="1">
      <alignment vertical="top" wrapText="1"/>
    </xf>
    <xf numFmtId="0" fontId="0" fillId="0" borderId="18" xfId="0" applyBorder="1" applyAlignment="1">
      <alignment vertical="top" wrapText="1"/>
    </xf>
    <xf numFmtId="0" fontId="0" fillId="0" borderId="20" xfId="0" applyBorder="1" applyAlignment="1">
      <alignment vertical="top" wrapText="1"/>
    </xf>
    <xf numFmtId="0" fontId="29" fillId="16" borderId="12" xfId="0" applyFont="1" applyFill="1" applyBorder="1" applyAlignment="1">
      <alignment vertical="center" wrapText="1"/>
    </xf>
    <xf numFmtId="0" fontId="29" fillId="16" borderId="13" xfId="0" applyFont="1" applyFill="1" applyBorder="1" applyAlignment="1">
      <alignment vertical="center" wrapText="1"/>
    </xf>
    <xf numFmtId="0" fontId="29" fillId="16" borderId="14" xfId="0" applyFont="1" applyFill="1" applyBorder="1" applyAlignment="1">
      <alignment vertical="center" wrapText="1"/>
    </xf>
    <xf numFmtId="44" fontId="30" fillId="16" borderId="9" xfId="0" applyNumberFormat="1" applyFont="1" applyFill="1" applyBorder="1" applyAlignment="1">
      <alignment vertical="top" wrapText="1"/>
    </xf>
    <xf numFmtId="44" fontId="30" fillId="16" borderId="10" xfId="0" applyNumberFormat="1" applyFont="1" applyFill="1" applyBorder="1" applyAlignment="1">
      <alignment vertical="top" wrapText="1"/>
    </xf>
    <xf numFmtId="44" fontId="30" fillId="16" borderId="11" xfId="0" applyNumberFormat="1" applyFont="1" applyFill="1" applyBorder="1" applyAlignment="1">
      <alignment vertical="top" wrapText="1"/>
    </xf>
    <xf numFmtId="0" fontId="29" fillId="16" borderId="28" xfId="0" applyFont="1" applyFill="1" applyBorder="1" applyAlignment="1">
      <alignment vertical="center" wrapText="1"/>
    </xf>
    <xf numFmtId="0" fontId="29" fillId="16" borderId="29" xfId="0" applyFont="1" applyFill="1" applyBorder="1" applyAlignment="1">
      <alignment vertical="center" wrapText="1"/>
    </xf>
    <xf numFmtId="0" fontId="0" fillId="0" borderId="30" xfId="0" applyBorder="1" applyAlignment="1">
      <alignment vertical="center" wrapText="1"/>
    </xf>
    <xf numFmtId="44" fontId="30" fillId="16" borderId="28" xfId="0" applyNumberFormat="1" applyFont="1" applyFill="1" applyBorder="1" applyAlignment="1">
      <alignment vertical="top" wrapText="1"/>
    </xf>
    <xf numFmtId="44" fontId="30" fillId="16" borderId="30" xfId="0" applyNumberFormat="1" applyFont="1" applyFill="1" applyBorder="1" applyAlignment="1">
      <alignment vertical="top" wrapText="1"/>
    </xf>
    <xf numFmtId="0" fontId="29" fillId="3" borderId="9" xfId="0" applyFont="1" applyFill="1" applyBorder="1" applyAlignment="1" applyProtection="1">
      <alignment horizontal="center" vertical="center"/>
      <protection locked="0"/>
    </xf>
    <xf numFmtId="0" fontId="29" fillId="3" borderId="10" xfId="0" applyFont="1" applyFill="1" applyBorder="1" applyAlignment="1" applyProtection="1">
      <alignment horizontal="center" vertical="center"/>
      <protection locked="0"/>
    </xf>
    <xf numFmtId="0" fontId="29" fillId="3" borderId="34" xfId="0" applyFont="1" applyFill="1" applyBorder="1" applyAlignment="1" applyProtection="1">
      <alignment horizontal="center" vertical="center"/>
      <protection locked="0"/>
    </xf>
    <xf numFmtId="0" fontId="29" fillId="3" borderId="44" xfId="0" applyFont="1" applyFill="1" applyBorder="1" applyAlignment="1" applyProtection="1">
      <alignment horizontal="center" vertical="center"/>
      <protection locked="0"/>
    </xf>
    <xf numFmtId="0" fontId="29" fillId="3" borderId="11" xfId="0" applyFont="1" applyFill="1" applyBorder="1" applyAlignment="1" applyProtection="1">
      <alignment horizontal="center" vertical="center"/>
      <protection locked="0"/>
    </xf>
    <xf numFmtId="0" fontId="29" fillId="0" borderId="9" xfId="0" applyFont="1" applyBorder="1" applyAlignment="1">
      <alignment horizontal="center" vertical="top" wrapText="1"/>
    </xf>
    <xf numFmtId="0" fontId="29" fillId="0" borderId="10" xfId="0" applyFont="1" applyBorder="1" applyAlignment="1">
      <alignment horizontal="center" vertical="top" wrapText="1"/>
    </xf>
    <xf numFmtId="0" fontId="0" fillId="0" borderId="11" xfId="0" applyBorder="1" applyAlignment="1">
      <alignment horizontal="center" vertical="top" wrapText="1"/>
    </xf>
    <xf numFmtId="0" fontId="0" fillId="0" borderId="10" xfId="0" applyBorder="1" applyAlignment="1">
      <alignment horizontal="center" vertical="top" wrapText="1"/>
    </xf>
    <xf numFmtId="0" fontId="29" fillId="0" borderId="12" xfId="0" applyFont="1" applyBorder="1" applyAlignment="1">
      <alignment vertical="center" wrapText="1"/>
    </xf>
    <xf numFmtId="0" fontId="29" fillId="0" borderId="13" xfId="0" applyFont="1" applyBorder="1" applyAlignment="1">
      <alignment vertical="center" wrapText="1"/>
    </xf>
    <xf numFmtId="0" fontId="29" fillId="0" borderId="14" xfId="0" applyFont="1" applyBorder="1" applyAlignment="1">
      <alignment vertical="center" wrapText="1"/>
    </xf>
    <xf numFmtId="44" fontId="30" fillId="0" borderId="12" xfId="0" applyNumberFormat="1" applyFont="1" applyBorder="1" applyAlignment="1">
      <alignment vertical="top" wrapText="1"/>
    </xf>
    <xf numFmtId="7" fontId="30" fillId="0" borderId="13" xfId="0" applyNumberFormat="1" applyFont="1" applyBorder="1" applyAlignment="1">
      <alignment vertical="top" wrapText="1"/>
    </xf>
    <xf numFmtId="7" fontId="30" fillId="0" borderId="14" xfId="0" applyNumberFormat="1" applyFont="1" applyBorder="1" applyAlignment="1">
      <alignment vertical="top" wrapText="1"/>
    </xf>
    <xf numFmtId="0" fontId="29" fillId="0" borderId="4" xfId="0" applyFont="1" applyBorder="1" applyAlignment="1">
      <alignment horizontal="center" vertical="top" wrapText="1"/>
    </xf>
    <xf numFmtId="0" fontId="29" fillId="0" borderId="0" xfId="0" applyFont="1" applyAlignment="1">
      <alignment horizontal="center" vertical="top" wrapText="1"/>
    </xf>
    <xf numFmtId="0" fontId="2" fillId="0" borderId="0" xfId="0" applyFont="1" applyAlignment="1">
      <alignment vertical="top" wrapText="1"/>
    </xf>
    <xf numFmtId="0" fontId="29" fillId="18" borderId="12" xfId="0" applyFont="1" applyFill="1" applyBorder="1" applyAlignment="1">
      <alignment horizontal="center" vertical="center"/>
    </xf>
    <xf numFmtId="0" fontId="29" fillId="18" borderId="13" xfId="0" applyFont="1" applyFill="1" applyBorder="1" applyAlignment="1">
      <alignment horizontal="center" vertical="center"/>
    </xf>
    <xf numFmtId="0" fontId="29" fillId="18" borderId="2" xfId="0" applyFont="1" applyFill="1" applyBorder="1" applyAlignment="1">
      <alignment horizontal="center" vertical="center"/>
    </xf>
    <xf numFmtId="0" fontId="29" fillId="18" borderId="14" xfId="0" applyFont="1" applyFill="1" applyBorder="1" applyAlignment="1">
      <alignment horizontal="center" vertical="center"/>
    </xf>
    <xf numFmtId="0" fontId="28" fillId="12" borderId="17" xfId="0" applyFont="1" applyFill="1" applyBorder="1" applyAlignment="1">
      <alignment horizontal="center" vertical="top" wrapText="1"/>
    </xf>
    <xf numFmtId="0" fontId="28" fillId="12" borderId="18" xfId="0" applyFont="1" applyFill="1" applyBorder="1" applyAlignment="1">
      <alignment horizontal="center" vertical="top" wrapText="1"/>
    </xf>
    <xf numFmtId="0" fontId="28" fillId="12" borderId="20" xfId="0" applyFont="1" applyFill="1" applyBorder="1" applyAlignment="1">
      <alignment horizontal="center" vertical="top" wrapText="1"/>
    </xf>
    <xf numFmtId="0" fontId="28" fillId="12" borderId="17" xfId="0" applyFont="1" applyFill="1" applyBorder="1" applyAlignment="1">
      <alignment horizontal="center" vertical="top"/>
    </xf>
    <xf numFmtId="0" fontId="28" fillId="12" borderId="18" xfId="0" applyFont="1" applyFill="1" applyBorder="1" applyAlignment="1">
      <alignment horizontal="center" vertical="top"/>
    </xf>
    <xf numFmtId="0" fontId="28" fillId="12" borderId="20" xfId="0" applyFont="1" applyFill="1" applyBorder="1" applyAlignment="1">
      <alignment horizontal="center" vertical="top"/>
    </xf>
    <xf numFmtId="0" fontId="29" fillId="0" borderId="1" xfId="0" applyFont="1" applyBorder="1" applyAlignment="1">
      <alignment horizontal="center" vertical="top" wrapText="1"/>
    </xf>
    <xf numFmtId="0" fontId="29" fillId="0" borderId="2" xfId="0" applyFont="1" applyBorder="1" applyAlignment="1">
      <alignment horizontal="center" vertical="top" wrapText="1"/>
    </xf>
    <xf numFmtId="0" fontId="29" fillId="0" borderId="3" xfId="0" applyFont="1" applyBorder="1" applyAlignment="1">
      <alignment horizontal="center" vertical="top" wrapText="1"/>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9" fillId="0" borderId="0" xfId="0" applyFont="1" applyAlignment="1">
      <alignment horizontal="left"/>
    </xf>
    <xf numFmtId="0" fontId="5" fillId="35" borderId="1" xfId="0" applyFont="1" applyFill="1" applyBorder="1" applyAlignment="1">
      <alignment horizontal="center" vertical="center"/>
    </xf>
    <xf numFmtId="0" fontId="5" fillId="35" borderId="2" xfId="0" applyFont="1" applyFill="1" applyBorder="1" applyAlignment="1">
      <alignment horizontal="center" vertical="center"/>
    </xf>
    <xf numFmtId="0" fontId="5" fillId="35" borderId="3" xfId="0" applyFont="1" applyFill="1" applyBorder="1" applyAlignment="1">
      <alignment horizontal="center" vertical="center"/>
    </xf>
    <xf numFmtId="0" fontId="5" fillId="35" borderId="6" xfId="0" applyFont="1" applyFill="1" applyBorder="1" applyAlignment="1">
      <alignment horizontal="center" vertical="center"/>
    </xf>
    <xf numFmtId="0" fontId="5" fillId="35" borderId="7" xfId="0" applyFont="1" applyFill="1" applyBorder="1" applyAlignment="1">
      <alignment horizontal="center" vertical="center"/>
    </xf>
    <xf numFmtId="0" fontId="5" fillId="35" borderId="8" xfId="0" applyFont="1" applyFill="1" applyBorder="1" applyAlignment="1">
      <alignment horizontal="center" vertical="center"/>
    </xf>
    <xf numFmtId="0" fontId="9" fillId="0" borderId="4" xfId="0" applyFont="1" applyBorder="1" applyAlignment="1">
      <alignment horizontal="left"/>
    </xf>
    <xf numFmtId="0" fontId="29" fillId="0" borderId="9" xfId="0" applyFont="1" applyBorder="1" applyAlignment="1">
      <alignment horizontal="center"/>
    </xf>
    <xf numFmtId="0" fontId="29" fillId="0" borderId="34" xfId="0" applyFont="1" applyBorder="1" applyAlignment="1">
      <alignment horizontal="center"/>
    </xf>
    <xf numFmtId="0" fontId="29" fillId="0" borderId="4" xfId="0" applyFont="1" applyBorder="1" applyAlignment="1">
      <alignment horizontal="center"/>
    </xf>
    <xf numFmtId="0" fontId="29" fillId="0" borderId="0" xfId="0" applyFont="1" applyBorder="1" applyAlignment="1">
      <alignment horizontal="center"/>
    </xf>
    <xf numFmtId="0" fontId="29" fillId="0" borderId="5" xfId="0" applyFont="1" applyBorder="1" applyAlignment="1">
      <alignment horizontal="center"/>
    </xf>
    <xf numFmtId="0" fontId="29" fillId="0" borderId="6" xfId="0" applyFont="1" applyBorder="1" applyAlignment="1">
      <alignment horizontal="center"/>
    </xf>
    <xf numFmtId="0" fontId="29" fillId="0" borderId="7" xfId="0" applyFont="1" applyBorder="1" applyAlignment="1">
      <alignment horizontal="center"/>
    </xf>
    <xf numFmtId="0" fontId="29" fillId="0" borderId="8" xfId="0" applyFont="1" applyBorder="1" applyAlignment="1">
      <alignment horizontal="center"/>
    </xf>
    <xf numFmtId="0" fontId="29" fillId="0" borderId="9" xfId="0" applyFont="1" applyBorder="1" applyAlignment="1">
      <alignment horizontal="right"/>
    </xf>
    <xf numFmtId="0" fontId="29" fillId="0" borderId="10" xfId="0" applyFont="1" applyBorder="1" applyAlignment="1">
      <alignment horizontal="right"/>
    </xf>
    <xf numFmtId="0" fontId="29" fillId="0" borderId="34" xfId="0" applyFont="1" applyBorder="1" applyAlignment="1">
      <alignment horizontal="right"/>
    </xf>
    <xf numFmtId="0" fontId="29" fillId="19" borderId="9" xfId="0" applyFont="1" applyFill="1" applyBorder="1" applyAlignment="1">
      <alignment horizontal="right"/>
    </xf>
    <xf numFmtId="0" fontId="29" fillId="19" borderId="34" xfId="0" applyFont="1" applyFill="1" applyBorder="1" applyAlignment="1">
      <alignment horizontal="right"/>
    </xf>
    <xf numFmtId="0" fontId="50" fillId="0" borderId="4" xfId="0" applyFont="1" applyBorder="1" applyAlignment="1">
      <alignment horizontal="right"/>
    </xf>
    <xf numFmtId="0" fontId="50" fillId="0" borderId="0" xfId="0" applyFont="1" applyAlignment="1">
      <alignment horizontal="right"/>
    </xf>
    <xf numFmtId="0" fontId="50" fillId="0" borderId="57" xfId="0" applyFont="1" applyBorder="1" applyAlignment="1">
      <alignment horizontal="right"/>
    </xf>
    <xf numFmtId="0" fontId="29" fillId="0" borderId="11" xfId="0" applyFont="1" applyBorder="1" applyAlignment="1">
      <alignment horizontal="center"/>
    </xf>
    <xf numFmtId="0" fontId="29" fillId="0" borderId="10" xfId="0" applyFont="1" applyBorder="1" applyAlignment="1">
      <alignment horizontal="center"/>
    </xf>
    <xf numFmtId="0" fontId="31" fillId="34" borderId="9" xfId="0" applyFont="1" applyFill="1" applyBorder="1" applyAlignment="1">
      <alignment horizontal="left" wrapText="1"/>
    </xf>
    <xf numFmtId="0" fontId="31" fillId="34" borderId="10" xfId="0" applyFont="1" applyFill="1" applyBorder="1" applyAlignment="1">
      <alignment horizontal="left" wrapText="1"/>
    </xf>
    <xf numFmtId="0" fontId="31" fillId="34" borderId="11" xfId="0" applyFont="1" applyFill="1" applyBorder="1" applyAlignment="1">
      <alignment horizontal="left" wrapText="1"/>
    </xf>
    <xf numFmtId="0" fontId="30" fillId="0" borderId="4" xfId="0" applyFont="1"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left" vertical="top" wrapText="1"/>
    </xf>
    <xf numFmtId="0" fontId="29" fillId="0" borderId="4" xfId="0" applyFont="1" applyBorder="1" applyAlignment="1">
      <alignment horizontal="center" vertical="center"/>
    </xf>
    <xf numFmtId="0" fontId="29" fillId="0" borderId="0" xfId="0" applyFont="1" applyBorder="1" applyAlignment="1">
      <alignment horizontal="center" vertical="center"/>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9" fillId="0" borderId="4" xfId="0" applyFont="1" applyBorder="1" applyAlignment="1">
      <alignment horizontal="left" vertical="center"/>
    </xf>
    <xf numFmtId="0" fontId="29" fillId="0" borderId="0" xfId="0" applyFont="1" applyAlignment="1">
      <alignment horizontal="left" vertical="center"/>
    </xf>
    <xf numFmtId="0" fontId="29" fillId="0" borderId="5" xfId="0" applyFont="1" applyBorder="1" applyAlignment="1">
      <alignment horizontal="left" vertical="center"/>
    </xf>
    <xf numFmtId="0" fontId="42" fillId="0" borderId="6" xfId="0" applyFont="1" applyBorder="1" applyAlignment="1">
      <alignment horizontal="left"/>
    </xf>
    <xf numFmtId="0" fontId="42" fillId="0" borderId="7" xfId="0" applyFont="1" applyBorder="1" applyAlignment="1">
      <alignment horizontal="left"/>
    </xf>
    <xf numFmtId="0" fontId="29" fillId="0" borderId="4" xfId="0" applyFont="1" applyBorder="1" applyAlignment="1">
      <alignment horizontal="left" vertical="top" wrapText="1"/>
    </xf>
    <xf numFmtId="0" fontId="30" fillId="0" borderId="7" xfId="0" applyFont="1"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30" fillId="0" borderId="1" xfId="0" applyFont="1"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30" fillId="0" borderId="6" xfId="0" applyFont="1"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29" fillId="5" borderId="9" xfId="0" applyFont="1" applyFill="1" applyBorder="1" applyAlignment="1">
      <alignment horizontal="center" vertical="center" wrapText="1"/>
    </xf>
    <xf numFmtId="0" fontId="29" fillId="5" borderId="11" xfId="0" applyFont="1" applyFill="1" applyBorder="1" applyAlignment="1">
      <alignment horizontal="center" vertical="center" wrapText="1"/>
    </xf>
    <xf numFmtId="0" fontId="30" fillId="0" borderId="0" xfId="0" applyFont="1" applyAlignment="1">
      <alignment vertical="top" wrapText="1"/>
    </xf>
    <xf numFmtId="0" fontId="0" fillId="0" borderId="5" xfId="0" applyBorder="1" applyAlignment="1">
      <alignment vertical="top" wrapText="1"/>
    </xf>
    <xf numFmtId="0" fontId="30" fillId="0" borderId="5" xfId="0" applyFont="1" applyBorder="1" applyAlignment="1">
      <alignment vertical="top" wrapText="1"/>
    </xf>
    <xf numFmtId="0" fontId="30" fillId="0" borderId="0" xfId="0" applyFont="1" applyAlignment="1">
      <alignment horizontal="left" vertical="top" wrapText="1"/>
    </xf>
    <xf numFmtId="0" fontId="30" fillId="0" borderId="5" xfId="0" applyFont="1" applyBorder="1" applyAlignment="1">
      <alignment horizontal="left" vertical="top" wrapText="1"/>
    </xf>
    <xf numFmtId="0" fontId="29" fillId="0" borderId="10" xfId="0" applyFont="1" applyBorder="1" applyAlignment="1" applyProtection="1">
      <alignment horizontal="center" vertical="top" wrapText="1"/>
      <protection locked="0"/>
    </xf>
    <xf numFmtId="0" fontId="29" fillId="0" borderId="4" xfId="0" applyFont="1" applyBorder="1" applyAlignment="1">
      <alignment horizontal="left"/>
    </xf>
    <xf numFmtId="0" fontId="29" fillId="0" borderId="0" xfId="0" applyFont="1" applyAlignment="1">
      <alignment horizontal="left"/>
    </xf>
    <xf numFmtId="0" fontId="31" fillId="34" borderId="9" xfId="0" applyFont="1" applyFill="1" applyBorder="1" applyAlignment="1">
      <alignment horizontal="left"/>
    </xf>
    <xf numFmtId="0" fontId="31" fillId="34" borderId="10" xfId="0" applyFont="1" applyFill="1" applyBorder="1" applyAlignment="1">
      <alignment horizontal="left"/>
    </xf>
    <xf numFmtId="0" fontId="31" fillId="34" borderId="11" xfId="0" applyFont="1" applyFill="1" applyBorder="1" applyAlignment="1">
      <alignment horizontal="left"/>
    </xf>
    <xf numFmtId="0" fontId="46" fillId="0" borderId="0" xfId="0" applyFont="1" applyAlignment="1">
      <alignment horizontal="center" vertical="center" wrapText="1"/>
    </xf>
    <xf numFmtId="0" fontId="59" fillId="0" borderId="0" xfId="0" applyFont="1" applyAlignment="1">
      <alignment horizontal="center" vertical="center"/>
    </xf>
    <xf numFmtId="0" fontId="60" fillId="0" borderId="0" xfId="0" applyFont="1" applyAlignment="1">
      <alignment horizontal="center" vertical="center" wrapText="1"/>
    </xf>
    <xf numFmtId="0" fontId="2" fillId="0" borderId="10" xfId="0" applyFont="1" applyBorder="1" applyAlignment="1">
      <alignment horizontal="center" vertical="top" wrapText="1"/>
    </xf>
    <xf numFmtId="0" fontId="31" fillId="34" borderId="9" xfId="0" applyFont="1" applyFill="1" applyBorder="1" applyAlignment="1">
      <alignment horizontal="left" vertical="center"/>
    </xf>
    <xf numFmtId="0" fontId="31" fillId="34" borderId="10" xfId="0" applyFont="1" applyFill="1" applyBorder="1" applyAlignment="1">
      <alignment horizontal="left" vertical="center"/>
    </xf>
    <xf numFmtId="0" fontId="31" fillId="34" borderId="11" xfId="0" applyFont="1" applyFill="1" applyBorder="1" applyAlignment="1">
      <alignment horizontal="left" vertical="center"/>
    </xf>
    <xf numFmtId="0" fontId="29" fillId="5" borderId="9" xfId="0" applyFont="1" applyFill="1" applyBorder="1" applyAlignment="1">
      <alignment horizontal="center" vertical="top" wrapText="1"/>
    </xf>
    <xf numFmtId="0" fontId="29" fillId="5" borderId="67" xfId="0" applyFont="1" applyFill="1" applyBorder="1" applyAlignment="1">
      <alignment horizontal="center" vertical="center" wrapText="1"/>
    </xf>
    <xf numFmtId="0" fontId="0" fillId="0" borderId="56" xfId="0" applyBorder="1" applyAlignment="1">
      <alignment horizontal="center" vertical="center" wrapText="1"/>
    </xf>
    <xf numFmtId="0" fontId="0" fillId="0" borderId="11" xfId="0" applyBorder="1" applyAlignment="1">
      <alignment horizontal="center" vertical="center" wrapText="1"/>
    </xf>
    <xf numFmtId="0" fontId="0" fillId="0" borderId="10" xfId="0" applyBorder="1" applyAlignment="1">
      <alignment horizontal="center" vertical="center" wrapText="1"/>
    </xf>
    <xf numFmtId="0" fontId="29" fillId="0" borderId="1" xfId="0" applyFont="1"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30" fillId="3" borderId="46" xfId="0" applyFont="1" applyFill="1" applyBorder="1" applyAlignment="1" applyProtection="1">
      <alignment horizontal="center"/>
      <protection locked="0"/>
    </xf>
    <xf numFmtId="0" fontId="30" fillId="0" borderId="48" xfId="0" applyFont="1" applyBorder="1" applyAlignment="1" applyProtection="1">
      <alignment horizontal="center"/>
      <protection locked="0"/>
    </xf>
    <xf numFmtId="0" fontId="30" fillId="3" borderId="46" xfId="0" applyFont="1" applyFill="1" applyBorder="1" applyAlignment="1" applyProtection="1">
      <alignment horizontal="left" wrapText="1"/>
      <protection locked="0"/>
    </xf>
    <xf numFmtId="0" fontId="30" fillId="3" borderId="65" xfId="0" applyFont="1" applyFill="1" applyBorder="1" applyAlignment="1" applyProtection="1">
      <alignment horizontal="left" wrapText="1"/>
      <protection locked="0"/>
    </xf>
    <xf numFmtId="0" fontId="30" fillId="0" borderId="16" xfId="0" applyFont="1" applyBorder="1" applyAlignment="1" applyProtection="1">
      <alignment horizontal="center"/>
      <protection locked="0"/>
    </xf>
    <xf numFmtId="49" fontId="50" fillId="0" borderId="1" xfId="0" applyNumberFormat="1" applyFont="1" applyBorder="1" applyAlignment="1">
      <alignment horizontal="right" indent="1"/>
    </xf>
    <xf numFmtId="49" fontId="50" fillId="0" borderId="2" xfId="0" applyNumberFormat="1" applyFont="1" applyBorder="1" applyAlignment="1">
      <alignment horizontal="right" indent="1"/>
    </xf>
    <xf numFmtId="49" fontId="50" fillId="0" borderId="3" xfId="0" applyNumberFormat="1" applyFont="1" applyBorder="1" applyAlignment="1">
      <alignment horizontal="right" indent="1"/>
    </xf>
    <xf numFmtId="0" fontId="42" fillId="0" borderId="1" xfId="0" applyFont="1" applyBorder="1" applyAlignment="1">
      <alignment horizontal="left"/>
    </xf>
    <xf numFmtId="0" fontId="42" fillId="0" borderId="2" xfId="0" applyFont="1" applyBorder="1" applyAlignment="1">
      <alignment horizontal="left"/>
    </xf>
    <xf numFmtId="0" fontId="30" fillId="0" borderId="48" xfId="0" applyFont="1" applyBorder="1" applyAlignment="1" applyProtection="1">
      <alignment horizontal="left" wrapText="1"/>
      <protection locked="0"/>
    </xf>
    <xf numFmtId="0" fontId="30" fillId="0" borderId="63" xfId="0" applyFont="1" applyBorder="1" applyAlignment="1" applyProtection="1">
      <alignment horizontal="left" wrapText="1"/>
      <protection locked="0"/>
    </xf>
    <xf numFmtId="0" fontId="30" fillId="0" borderId="46" xfId="0" applyFont="1" applyBorder="1" applyAlignment="1" applyProtection="1">
      <alignment horizontal="left" wrapText="1"/>
      <protection locked="0"/>
    </xf>
    <xf numFmtId="0" fontId="30" fillId="0" borderId="65" xfId="0" applyFont="1" applyBorder="1" applyAlignment="1" applyProtection="1">
      <alignment horizontal="left" wrapText="1"/>
      <protection locked="0"/>
    </xf>
    <xf numFmtId="0" fontId="55" fillId="0" borderId="4" xfId="0" applyFont="1" applyBorder="1" applyAlignment="1">
      <alignment horizontal="left" vertical="top" wrapText="1"/>
    </xf>
    <xf numFmtId="0" fontId="55" fillId="0" borderId="0" xfId="0" applyFont="1" applyAlignment="1">
      <alignment horizontal="left" vertical="top" wrapText="1"/>
    </xf>
    <xf numFmtId="0" fontId="55" fillId="0" borderId="5" xfId="0" applyFont="1" applyBorder="1" applyAlignment="1">
      <alignment horizontal="left" vertical="top" wrapText="1"/>
    </xf>
    <xf numFmtId="0" fontId="34" fillId="0" borderId="9" xfId="0" applyFont="1" applyBorder="1" applyAlignment="1">
      <alignment horizontal="left" vertical="top" wrapText="1"/>
    </xf>
    <xf numFmtId="0" fontId="34" fillId="0" borderId="10" xfId="0" applyFont="1" applyBorder="1" applyAlignment="1">
      <alignment horizontal="left" vertical="top"/>
    </xf>
    <xf numFmtId="0" fontId="34" fillId="0" borderId="11" xfId="0" applyFont="1" applyBorder="1" applyAlignment="1">
      <alignment horizontal="left" vertical="top"/>
    </xf>
    <xf numFmtId="0" fontId="35" fillId="0" borderId="4" xfId="0" applyFont="1" applyBorder="1" applyAlignment="1">
      <alignment horizontal="left" vertical="top" wrapText="1"/>
    </xf>
    <xf numFmtId="0" fontId="35" fillId="0" borderId="0" xfId="0" applyFont="1" applyAlignment="1">
      <alignment horizontal="left" vertical="top" wrapText="1"/>
    </xf>
    <xf numFmtId="0" fontId="35" fillId="0" borderId="5" xfId="0" applyFont="1" applyBorder="1" applyAlignment="1">
      <alignment horizontal="left" vertical="top" wrapText="1"/>
    </xf>
    <xf numFmtId="0" fontId="29" fillId="5" borderId="9" xfId="0" applyFont="1" applyFill="1" applyBorder="1" applyAlignment="1">
      <alignment horizontal="center" wrapText="1"/>
    </xf>
    <xf numFmtId="0" fontId="29" fillId="5" borderId="11" xfId="0" applyFont="1" applyFill="1" applyBorder="1" applyAlignment="1">
      <alignment horizontal="center" wrapText="1"/>
    </xf>
    <xf numFmtId="49" fontId="30" fillId="3" borderId="23" xfId="0" applyNumberFormat="1" applyFont="1" applyFill="1" applyBorder="1" applyAlignment="1" applyProtection="1">
      <alignment horizontal="left" wrapText="1"/>
      <protection locked="0"/>
    </xf>
    <xf numFmtId="49" fontId="30" fillId="3" borderId="25" xfId="0" applyNumberFormat="1" applyFont="1" applyFill="1" applyBorder="1" applyAlignment="1" applyProtection="1">
      <alignment horizontal="left" wrapText="1"/>
      <protection locked="0"/>
    </xf>
    <xf numFmtId="49" fontId="30" fillId="0" borderId="28" xfId="0" applyNumberFormat="1" applyFont="1" applyBorder="1" applyAlignment="1" applyProtection="1">
      <alignment horizontal="left" wrapText="1"/>
      <protection locked="0"/>
    </xf>
    <xf numFmtId="49" fontId="30" fillId="0" borderId="37" xfId="0" applyNumberFormat="1" applyFont="1" applyBorder="1" applyAlignment="1" applyProtection="1">
      <alignment horizontal="left" wrapText="1"/>
      <protection locked="0"/>
    </xf>
    <xf numFmtId="0" fontId="35" fillId="0" borderId="1" xfId="0" applyFont="1" applyBorder="1" applyAlignment="1">
      <alignment horizontal="left" wrapText="1"/>
    </xf>
    <xf numFmtId="0" fontId="35" fillId="0" borderId="2" xfId="0" applyFont="1" applyBorder="1" applyAlignment="1">
      <alignment horizontal="left" wrapText="1"/>
    </xf>
    <xf numFmtId="0" fontId="35" fillId="0" borderId="3" xfId="0" applyFont="1" applyBorder="1" applyAlignment="1">
      <alignment horizontal="left" wrapText="1"/>
    </xf>
    <xf numFmtId="0" fontId="35" fillId="0" borderId="4" xfId="0" applyFont="1" applyBorder="1" applyAlignment="1">
      <alignment horizontal="left" wrapText="1"/>
    </xf>
    <xf numFmtId="0" fontId="35" fillId="0" borderId="0" xfId="0" applyFont="1" applyBorder="1" applyAlignment="1">
      <alignment horizontal="left" wrapText="1"/>
    </xf>
    <xf numFmtId="0" fontId="35" fillId="0" borderId="5" xfId="0" applyFont="1" applyBorder="1" applyAlignment="1">
      <alignment horizontal="left" wrapText="1"/>
    </xf>
    <xf numFmtId="0" fontId="67" fillId="0" borderId="6" xfId="0" applyFont="1" applyBorder="1" applyAlignment="1">
      <alignment horizontal="center" wrapText="1"/>
    </xf>
    <xf numFmtId="0" fontId="67" fillId="0" borderId="7" xfId="0" applyFont="1" applyBorder="1" applyAlignment="1">
      <alignment horizontal="center" wrapText="1"/>
    </xf>
    <xf numFmtId="0" fontId="67" fillId="0" borderId="8" xfId="0" applyFont="1" applyBorder="1" applyAlignment="1">
      <alignment horizontal="center" wrapText="1"/>
    </xf>
    <xf numFmtId="0" fontId="35" fillId="0" borderId="1" xfId="0" applyFont="1" applyBorder="1" applyAlignment="1">
      <alignment horizontal="left" vertical="top" wrapText="1"/>
    </xf>
    <xf numFmtId="0" fontId="35" fillId="0" borderId="2" xfId="0" applyFont="1" applyBorder="1" applyAlignment="1">
      <alignment horizontal="left" vertical="top" wrapText="1"/>
    </xf>
    <xf numFmtId="0" fontId="35" fillId="0" borderId="3" xfId="0" applyFont="1" applyBorder="1" applyAlignment="1">
      <alignment horizontal="left" vertical="top" wrapText="1"/>
    </xf>
    <xf numFmtId="0" fontId="39" fillId="0" borderId="6" xfId="0" applyFont="1" applyBorder="1" applyAlignment="1">
      <alignment horizontal="center"/>
    </xf>
    <xf numFmtId="0" fontId="39" fillId="0" borderId="7" xfId="0" applyFont="1" applyBorder="1" applyAlignment="1">
      <alignment horizontal="center"/>
    </xf>
    <xf numFmtId="0" fontId="39" fillId="0" borderId="8" xfId="0" applyFont="1" applyBorder="1" applyAlignment="1">
      <alignment horizontal="center"/>
    </xf>
    <xf numFmtId="0" fontId="29" fillId="0" borderId="0" xfId="0" applyFont="1" applyAlignment="1">
      <alignment horizontal="left" vertical="top" wrapText="1"/>
    </xf>
    <xf numFmtId="49" fontId="30" fillId="0" borderId="17" xfId="0" applyNumberFormat="1" applyFont="1" applyBorder="1" applyAlignment="1" applyProtection="1">
      <alignment horizontal="left" wrapText="1"/>
      <protection locked="0"/>
    </xf>
    <xf numFmtId="49" fontId="30" fillId="0" borderId="19" xfId="0" applyNumberFormat="1" applyFont="1" applyBorder="1" applyAlignment="1" applyProtection="1">
      <alignment horizontal="left" wrapText="1"/>
      <protection locked="0"/>
    </xf>
    <xf numFmtId="0" fontId="39" fillId="0" borderId="6" xfId="0" applyFont="1" applyBorder="1" applyAlignment="1">
      <alignment horizontal="left" vertical="center"/>
    </xf>
    <xf numFmtId="0" fontId="39" fillId="0" borderId="7" xfId="0" applyFont="1" applyBorder="1" applyAlignment="1">
      <alignment horizontal="left" vertical="center"/>
    </xf>
    <xf numFmtId="0" fontId="39" fillId="0" borderId="8" xfId="0" applyFont="1" applyBorder="1" applyAlignment="1">
      <alignment horizontal="left" vertical="center"/>
    </xf>
    <xf numFmtId="0" fontId="29" fillId="5" borderId="10" xfId="0" applyFont="1" applyFill="1" applyBorder="1" applyAlignment="1">
      <alignment horizontal="center" vertical="center" wrapText="1"/>
    </xf>
    <xf numFmtId="0" fontId="29" fillId="5" borderId="34" xfId="0" applyFont="1" applyFill="1" applyBorder="1" applyAlignment="1">
      <alignment horizontal="center" vertical="center" wrapText="1"/>
    </xf>
    <xf numFmtId="0" fontId="29" fillId="0" borderId="10" xfId="0" applyFont="1" applyBorder="1" applyAlignment="1" applyProtection="1">
      <alignment horizontal="center"/>
      <protection locked="0"/>
    </xf>
    <xf numFmtId="49" fontId="30" fillId="3" borderId="24" xfId="0" applyNumberFormat="1" applyFont="1" applyFill="1" applyBorder="1" applyAlignment="1" applyProtection="1">
      <alignment horizontal="left" wrapText="1"/>
      <protection locked="0"/>
    </xf>
    <xf numFmtId="49" fontId="30" fillId="0" borderId="29" xfId="0" applyNumberFormat="1" applyFont="1" applyBorder="1" applyAlignment="1" applyProtection="1">
      <alignment horizontal="left" wrapText="1"/>
      <protection locked="0"/>
    </xf>
    <xf numFmtId="49" fontId="30" fillId="0" borderId="18" xfId="0" applyNumberFormat="1" applyFont="1" applyBorder="1" applyAlignment="1" applyProtection="1">
      <alignment horizontal="left" wrapText="1"/>
      <protection locked="0"/>
    </xf>
    <xf numFmtId="49" fontId="30" fillId="0" borderId="4" xfId="0" applyNumberFormat="1" applyFont="1" applyBorder="1" applyAlignment="1" applyProtection="1">
      <alignment horizontal="center" wrapText="1"/>
      <protection locked="0"/>
    </xf>
    <xf numFmtId="49" fontId="30" fillId="0" borderId="0" xfId="0" applyNumberFormat="1" applyFont="1" applyAlignment="1" applyProtection="1">
      <alignment horizontal="center" wrapText="1"/>
      <protection locked="0"/>
    </xf>
    <xf numFmtId="49" fontId="30" fillId="0" borderId="6" xfId="0" applyNumberFormat="1" applyFont="1" applyBorder="1" applyAlignment="1" applyProtection="1">
      <alignment horizontal="center" wrapText="1"/>
      <protection locked="0"/>
    </xf>
    <xf numFmtId="49" fontId="30" fillId="0" borderId="7" xfId="0" applyNumberFormat="1" applyFont="1" applyBorder="1" applyAlignment="1" applyProtection="1">
      <alignment horizontal="center" wrapText="1"/>
      <protection locked="0"/>
    </xf>
    <xf numFmtId="49" fontId="30" fillId="0" borderId="8" xfId="0" applyNumberFormat="1" applyFont="1" applyBorder="1" applyAlignment="1" applyProtection="1">
      <alignment horizontal="center" wrapText="1"/>
      <protection locked="0"/>
    </xf>
    <xf numFmtId="0" fontId="35" fillId="19" borderId="1" xfId="0" applyFont="1" applyFill="1" applyBorder="1" applyAlignment="1">
      <alignment horizontal="left" vertical="top" wrapText="1"/>
    </xf>
    <xf numFmtId="0" fontId="35" fillId="19" borderId="2" xfId="0" applyFont="1" applyFill="1" applyBorder="1" applyAlignment="1">
      <alignment horizontal="left" vertical="top" wrapText="1"/>
    </xf>
    <xf numFmtId="0" fontId="35" fillId="19" borderId="3" xfId="0" applyFont="1" applyFill="1" applyBorder="1" applyAlignment="1">
      <alignment horizontal="left" vertical="top" wrapText="1"/>
    </xf>
    <xf numFmtId="0" fontId="35" fillId="19" borderId="4" xfId="0" applyFont="1" applyFill="1" applyBorder="1" applyAlignment="1">
      <alignment horizontal="left" vertical="top" wrapText="1"/>
    </xf>
    <xf numFmtId="0" fontId="35" fillId="19" borderId="0" xfId="0" applyFont="1" applyFill="1" applyAlignment="1">
      <alignment horizontal="left" vertical="top" wrapText="1"/>
    </xf>
    <xf numFmtId="0" fontId="35" fillId="19" borderId="5" xfId="0" applyFont="1" applyFill="1" applyBorder="1" applyAlignment="1">
      <alignment horizontal="left" vertical="top" wrapText="1"/>
    </xf>
    <xf numFmtId="0" fontId="35" fillId="19" borderId="6" xfId="0" applyFont="1" applyFill="1" applyBorder="1" applyAlignment="1">
      <alignment horizontal="left" vertical="top" wrapText="1"/>
    </xf>
    <xf numFmtId="0" fontId="35" fillId="19" borderId="7" xfId="0" applyFont="1" applyFill="1" applyBorder="1" applyAlignment="1">
      <alignment horizontal="left" vertical="top" wrapText="1"/>
    </xf>
    <xf numFmtId="0" fontId="35" fillId="19" borderId="8" xfId="0" applyFont="1" applyFill="1" applyBorder="1" applyAlignment="1">
      <alignment horizontal="left" vertical="top" wrapText="1"/>
    </xf>
    <xf numFmtId="49" fontId="30" fillId="3" borderId="28" xfId="0" applyNumberFormat="1" applyFont="1" applyFill="1" applyBorder="1" applyAlignment="1" applyProtection="1">
      <alignment horizontal="left" wrapText="1"/>
      <protection locked="0"/>
    </xf>
    <xf numFmtId="49" fontId="30" fillId="3" borderId="29" xfId="0" applyNumberFormat="1" applyFont="1" applyFill="1" applyBorder="1" applyAlignment="1" applyProtection="1">
      <alignment horizontal="left" wrapText="1"/>
      <protection locked="0"/>
    </xf>
    <xf numFmtId="49" fontId="30" fillId="3" borderId="37" xfId="0" applyNumberFormat="1" applyFont="1" applyFill="1" applyBorder="1" applyAlignment="1" applyProtection="1">
      <alignment horizontal="left" wrapText="1"/>
      <protection locked="0"/>
    </xf>
    <xf numFmtId="0" fontId="35" fillId="0" borderId="1" xfId="0" applyFont="1" applyBorder="1" applyAlignment="1">
      <alignment horizontal="center" vertical="top"/>
    </xf>
    <xf numFmtId="0" fontId="35" fillId="0" borderId="2" xfId="0" applyFont="1" applyBorder="1" applyAlignment="1">
      <alignment horizontal="center" vertical="top"/>
    </xf>
    <xf numFmtId="0" fontId="35" fillId="0" borderId="3" xfId="0" applyFont="1" applyBorder="1" applyAlignment="1">
      <alignment horizontal="center" vertical="top"/>
    </xf>
    <xf numFmtId="0" fontId="29" fillId="0" borderId="4" xfId="0" applyFont="1" applyBorder="1"/>
    <xf numFmtId="0" fontId="29" fillId="0" borderId="0" xfId="0" applyFont="1"/>
    <xf numFmtId="0" fontId="29" fillId="0" borderId="5" xfId="0" applyFont="1" applyBorder="1"/>
    <xf numFmtId="0" fontId="51" fillId="0" borderId="4" xfId="0" applyFont="1" applyBorder="1" applyAlignment="1">
      <alignment horizontal="left" wrapText="1"/>
    </xf>
    <xf numFmtId="0" fontId="78" fillId="0" borderId="0" xfId="0" applyFont="1" applyAlignment="1">
      <alignment horizontal="left" wrapText="1"/>
    </xf>
    <xf numFmtId="0" fontId="30" fillId="0" borderId="6" xfId="0" applyFont="1" applyBorder="1" applyAlignment="1" applyProtection="1">
      <alignment horizontal="left" wrapText="1"/>
      <protection locked="0"/>
    </xf>
    <xf numFmtId="0" fontId="30" fillId="0" borderId="7" xfId="0" applyFont="1" applyBorder="1" applyAlignment="1" applyProtection="1">
      <alignment horizontal="left" wrapText="1"/>
      <protection locked="0"/>
    </xf>
    <xf numFmtId="0" fontId="50" fillId="0" borderId="0" xfId="0" applyFont="1" applyAlignment="1">
      <alignment horizontal="center"/>
    </xf>
    <xf numFmtId="0" fontId="30" fillId="0" borderId="49" xfId="0" applyFont="1" applyBorder="1" applyAlignment="1" applyProtection="1">
      <alignment horizontal="left" wrapText="1"/>
      <protection locked="0"/>
    </xf>
    <xf numFmtId="0" fontId="50" fillId="5" borderId="9" xfId="0" applyFont="1" applyFill="1" applyBorder="1" applyAlignment="1">
      <alignment horizontal="left"/>
    </xf>
    <xf numFmtId="0" fontId="50" fillId="5" borderId="34" xfId="0" applyFont="1" applyFill="1" applyBorder="1" applyAlignment="1">
      <alignment horizontal="left"/>
    </xf>
    <xf numFmtId="0" fontId="30" fillId="3" borderId="60" xfId="0" applyFont="1" applyFill="1" applyBorder="1" applyAlignment="1" applyProtection="1">
      <alignment horizontal="left" wrapText="1"/>
      <protection locked="0"/>
    </xf>
    <xf numFmtId="0" fontId="30" fillId="3" borderId="61" xfId="0" applyFont="1" applyFill="1" applyBorder="1" applyAlignment="1" applyProtection="1">
      <alignment horizontal="left" wrapText="1"/>
      <protection locked="0"/>
    </xf>
    <xf numFmtId="0" fontId="29" fillId="0" borderId="5" xfId="0" applyFont="1" applyBorder="1" applyAlignment="1">
      <alignment horizontal="left" vertical="top" wrapText="1"/>
    </xf>
    <xf numFmtId="0" fontId="42" fillId="0" borderId="9" xfId="0" applyFont="1" applyBorder="1" applyAlignment="1">
      <alignment horizontal="left"/>
    </xf>
    <xf numFmtId="0" fontId="42" fillId="0" borderId="10" xfId="0" applyFont="1" applyBorder="1" applyAlignment="1">
      <alignment horizontal="left"/>
    </xf>
    <xf numFmtId="0" fontId="39" fillId="0" borderId="1" xfId="0" applyFont="1" applyBorder="1" applyAlignment="1">
      <alignment horizontal="left"/>
    </xf>
    <xf numFmtId="0" fontId="39" fillId="0" borderId="2" xfId="0" applyFont="1" applyBorder="1" applyAlignment="1">
      <alignment horizontal="left"/>
    </xf>
    <xf numFmtId="0" fontId="39" fillId="0" borderId="3" xfId="0" applyFont="1" applyBorder="1" applyAlignment="1">
      <alignment horizontal="left"/>
    </xf>
    <xf numFmtId="0" fontId="29" fillId="0" borderId="0" xfId="0" applyFont="1" applyBorder="1" applyAlignment="1">
      <alignment horizontal="left"/>
    </xf>
    <xf numFmtId="0" fontId="29" fillId="0" borderId="5" xfId="0" applyFont="1" applyBorder="1" applyAlignment="1">
      <alignment horizontal="left"/>
    </xf>
    <xf numFmtId="0" fontId="51" fillId="0" borderId="0" xfId="0" applyFont="1" applyAlignment="1">
      <alignment horizontal="center"/>
    </xf>
    <xf numFmtId="0" fontId="51" fillId="0" borderId="5" xfId="0" applyFont="1" applyBorder="1" applyAlignment="1">
      <alignment horizontal="center"/>
    </xf>
    <xf numFmtId="0" fontId="29" fillId="0" borderId="0" xfId="0" applyFont="1" applyAlignment="1">
      <alignment vertical="top" wrapText="1"/>
    </xf>
    <xf numFmtId="0" fontId="30" fillId="0" borderId="4" xfId="0" applyFont="1" applyBorder="1" applyAlignment="1">
      <alignment horizontal="left" wrapText="1"/>
    </xf>
    <xf numFmtId="0" fontId="30" fillId="0" borderId="0" xfId="0" applyFont="1" applyAlignment="1">
      <alignment horizontal="left" wrapText="1"/>
    </xf>
    <xf numFmtId="0" fontId="30" fillId="0" borderId="5" xfId="0" applyFont="1" applyBorder="1" applyAlignment="1">
      <alignment horizontal="left" wrapText="1"/>
    </xf>
    <xf numFmtId="0" fontId="29" fillId="0" borderId="40" xfId="0" applyFont="1" applyBorder="1" applyAlignment="1">
      <alignment horizontal="center"/>
    </xf>
    <xf numFmtId="0" fontId="29" fillId="0" borderId="42" xfId="0" applyFont="1" applyBorder="1" applyAlignment="1">
      <alignment horizontal="center"/>
    </xf>
    <xf numFmtId="0" fontId="2" fillId="0" borderId="0" xfId="0" applyFont="1" applyAlignment="1">
      <alignment horizontal="left" wrapText="1"/>
    </xf>
    <xf numFmtId="0" fontId="2" fillId="0" borderId="5" xfId="0" applyFont="1" applyBorder="1" applyAlignment="1">
      <alignment horizontal="left" wrapText="1"/>
    </xf>
    <xf numFmtId="0" fontId="39" fillId="0" borderId="6" xfId="0" applyFont="1" applyBorder="1" applyAlignment="1">
      <alignment horizontal="left" wrapText="1"/>
    </xf>
    <xf numFmtId="0" fontId="39" fillId="0" borderId="7" xfId="0" applyFont="1" applyBorder="1" applyAlignment="1">
      <alignment horizontal="left" wrapText="1"/>
    </xf>
    <xf numFmtId="0" fontId="29" fillId="0" borderId="0" xfId="0" applyFont="1" applyAlignment="1">
      <alignment horizontal="center" vertical="top"/>
    </xf>
    <xf numFmtId="0" fontId="51" fillId="0" borderId="0" xfId="0" applyFont="1" applyAlignment="1">
      <alignment horizontal="left" wrapText="1"/>
    </xf>
    <xf numFmtId="0" fontId="0" fillId="0" borderId="0" xfId="0"/>
    <xf numFmtId="0" fontId="0" fillId="0" borderId="5" xfId="0" applyBorder="1"/>
    <xf numFmtId="0" fontId="0" fillId="0" borderId="4" xfId="0" applyBorder="1"/>
    <xf numFmtId="0" fontId="39" fillId="0" borderId="4" xfId="0" applyFont="1" applyBorder="1" applyAlignment="1">
      <alignment horizontal="left" wrapText="1"/>
    </xf>
    <xf numFmtId="0" fontId="39" fillId="0" borderId="0" xfId="0" applyFont="1" applyAlignment="1">
      <alignment horizontal="left" wrapText="1"/>
    </xf>
    <xf numFmtId="0" fontId="39" fillId="0" borderId="5" xfId="0" applyFont="1" applyBorder="1" applyAlignment="1">
      <alignment horizontal="left" wrapText="1"/>
    </xf>
    <xf numFmtId="0" fontId="39" fillId="0" borderId="8" xfId="0" applyFont="1" applyBorder="1" applyAlignment="1">
      <alignment horizontal="left" wrapText="1"/>
    </xf>
    <xf numFmtId="0" fontId="31" fillId="34" borderId="6" xfId="0" applyFont="1" applyFill="1" applyBorder="1" applyAlignment="1" applyProtection="1">
      <alignment horizontal="left" vertical="top" wrapText="1"/>
      <protection locked="0"/>
    </xf>
    <xf numFmtId="0" fontId="31" fillId="34" borderId="10" xfId="0" applyFont="1" applyFill="1" applyBorder="1" applyAlignment="1" applyProtection="1">
      <alignment horizontal="left" vertical="top" wrapText="1"/>
      <protection locked="0"/>
    </xf>
    <xf numFmtId="0" fontId="20" fillId="34" borderId="10" xfId="0" applyFont="1" applyFill="1" applyBorder="1" applyAlignment="1" applyProtection="1">
      <alignment horizontal="left"/>
      <protection locked="0"/>
    </xf>
    <xf numFmtId="0" fontId="20" fillId="34" borderId="11" xfId="0" applyFont="1" applyFill="1" applyBorder="1" applyAlignment="1" applyProtection="1">
      <alignment horizontal="left"/>
      <protection locked="0"/>
    </xf>
    <xf numFmtId="0" fontId="30" fillId="0" borderId="9" xfId="0" applyFont="1" applyBorder="1" applyAlignment="1">
      <alignment horizontal="left" vertical="center" wrapText="1"/>
    </xf>
    <xf numFmtId="0" fontId="30" fillId="0" borderId="10" xfId="0" applyFont="1" applyBorder="1" applyAlignment="1">
      <alignment horizontal="left" vertical="center" wrapText="1"/>
    </xf>
    <xf numFmtId="0" fontId="30" fillId="0" borderId="11" xfId="0" applyFont="1" applyBorder="1" applyAlignment="1">
      <alignment horizontal="left" vertical="center" wrapText="1"/>
    </xf>
    <xf numFmtId="0" fontId="30" fillId="0" borderId="4" xfId="0" applyFont="1" applyBorder="1" applyAlignment="1">
      <alignment vertical="top" wrapText="1"/>
    </xf>
    <xf numFmtId="0" fontId="51" fillId="0" borderId="4" xfId="0" applyFont="1" applyBorder="1" applyAlignment="1" applyProtection="1">
      <alignment horizontal="left" vertical="top" wrapText="1"/>
      <protection locked="0"/>
    </xf>
    <xf numFmtId="0" fontId="51" fillId="0" borderId="0" xfId="0" applyFont="1" applyAlignment="1" applyProtection="1">
      <alignment horizontal="left" vertical="top" wrapText="1"/>
      <protection locked="0"/>
    </xf>
    <xf numFmtId="0" fontId="51" fillId="0" borderId="5" xfId="0" applyFont="1" applyBorder="1" applyAlignment="1" applyProtection="1">
      <alignment horizontal="left" vertical="top" wrapText="1"/>
      <protection locked="0"/>
    </xf>
    <xf numFmtId="0" fontId="12" fillId="0" borderId="9" xfId="0" applyFont="1" applyBorder="1" applyAlignment="1">
      <alignment horizontal="center"/>
    </xf>
    <xf numFmtId="0" fontId="12" fillId="0" borderId="10" xfId="0" applyFont="1" applyBorder="1" applyAlignment="1">
      <alignment horizontal="center"/>
    </xf>
    <xf numFmtId="0" fontId="9" fillId="0" borderId="9" xfId="0" applyFont="1" applyBorder="1" applyAlignment="1">
      <alignment horizontal="center"/>
    </xf>
    <xf numFmtId="0" fontId="9" fillId="0" borderId="10" xfId="0" applyFont="1" applyBorder="1" applyAlignment="1">
      <alignment horizontal="center"/>
    </xf>
    <xf numFmtId="0" fontId="9" fillId="0" borderId="11" xfId="0" applyFont="1" applyBorder="1" applyAlignment="1">
      <alignment horizontal="center"/>
    </xf>
    <xf numFmtId="0" fontId="2" fillId="0" borderId="6" xfId="0" applyFont="1" applyBorder="1" applyAlignment="1" applyProtection="1">
      <alignment horizontal="center" vertical="center" wrapText="1"/>
    </xf>
    <xf numFmtId="0" fontId="2" fillId="0" borderId="7" xfId="0" applyFont="1" applyBorder="1" applyAlignment="1" applyProtection="1">
      <alignment vertical="center"/>
    </xf>
    <xf numFmtId="0" fontId="2" fillId="0" borderId="8" xfId="0" applyFont="1" applyBorder="1" applyAlignment="1" applyProtection="1">
      <alignment vertical="center"/>
    </xf>
    <xf numFmtId="0" fontId="2" fillId="0" borderId="10" xfId="0" applyFont="1" applyBorder="1" applyAlignment="1">
      <alignment horizontal="center"/>
    </xf>
    <xf numFmtId="0" fontId="39" fillId="0" borderId="9" xfId="0" applyFont="1" applyBorder="1" applyAlignment="1">
      <alignment horizontal="left"/>
    </xf>
    <xf numFmtId="0" fontId="39" fillId="0" borderId="10" xfId="0" applyFont="1" applyBorder="1" applyAlignment="1">
      <alignment horizontal="left"/>
    </xf>
    <xf numFmtId="0" fontId="39" fillId="0" borderId="11" xfId="0" applyFont="1" applyBorder="1" applyAlignment="1">
      <alignment horizontal="left"/>
    </xf>
    <xf numFmtId="0" fontId="31" fillId="34" borderId="9" xfId="0" applyFont="1" applyFill="1" applyBorder="1" applyAlignment="1">
      <alignment horizontal="left" vertical="top" wrapText="1"/>
    </xf>
    <xf numFmtId="0" fontId="32" fillId="34" borderId="10" xfId="0" applyFont="1" applyFill="1" applyBorder="1" applyAlignment="1">
      <alignment horizontal="left" vertical="top" wrapText="1"/>
    </xf>
    <xf numFmtId="0" fontId="32" fillId="34" borderId="10" xfId="0" applyFont="1" applyFill="1" applyBorder="1" applyAlignment="1">
      <alignment horizontal="left"/>
    </xf>
    <xf numFmtId="0" fontId="32" fillId="34" borderId="11" xfId="0" applyFont="1" applyFill="1" applyBorder="1" applyAlignment="1">
      <alignment horizontal="left"/>
    </xf>
    <xf numFmtId="0" fontId="30" fillId="0" borderId="0" xfId="0" applyFont="1" applyAlignment="1">
      <alignment horizontal="right"/>
    </xf>
    <xf numFmtId="0" fontId="30" fillId="0" borderId="5" xfId="0" applyFont="1" applyBorder="1" applyAlignment="1">
      <alignment horizontal="right"/>
    </xf>
    <xf numFmtId="0" fontId="29" fillId="0" borderId="1" xfId="0" applyFont="1" applyBorder="1" applyAlignment="1">
      <alignment horizontal="left"/>
    </xf>
    <xf numFmtId="0" fontId="29" fillId="0" borderId="2" xfId="0" applyFont="1" applyBorder="1" applyAlignment="1">
      <alignment horizontal="left"/>
    </xf>
    <xf numFmtId="0" fontId="29" fillId="0" borderId="3" xfId="0" applyFont="1" applyBorder="1" applyAlignment="1">
      <alignment horizontal="left"/>
    </xf>
    <xf numFmtId="0" fontId="51" fillId="0" borderId="5" xfId="0" applyFont="1" applyBorder="1" applyAlignment="1">
      <alignment horizontal="left" wrapText="1"/>
    </xf>
    <xf numFmtId="0" fontId="35" fillId="0" borderId="9" xfId="0" applyFont="1" applyBorder="1" applyAlignment="1">
      <alignment horizontal="left" vertical="top" wrapText="1"/>
    </xf>
    <xf numFmtId="0" fontId="35" fillId="0" borderId="10" xfId="0" applyFont="1" applyBorder="1" applyAlignment="1">
      <alignment horizontal="left" vertical="top" wrapText="1"/>
    </xf>
    <xf numFmtId="0" fontId="35" fillId="0" borderId="11" xfId="0" applyFont="1" applyBorder="1" applyAlignment="1">
      <alignment horizontal="left" vertical="top" wrapText="1"/>
    </xf>
    <xf numFmtId="0" fontId="0" fillId="0" borderId="4" xfId="0" applyBorder="1" applyAlignment="1">
      <alignment horizontal="center"/>
    </xf>
    <xf numFmtId="0" fontId="34" fillId="0" borderId="4" xfId="0" applyFont="1" applyBorder="1" applyAlignment="1">
      <alignment horizontal="left"/>
    </xf>
    <xf numFmtId="0" fontId="2" fillId="0" borderId="0" xfId="0" applyFont="1" applyAlignment="1">
      <alignment horizontal="left"/>
    </xf>
    <xf numFmtId="0" fontId="35" fillId="0" borderId="4" xfId="0" applyFont="1" applyBorder="1" applyAlignment="1">
      <alignment horizontal="left"/>
    </xf>
    <xf numFmtId="0" fontId="0" fillId="0" borderId="0" xfId="0" applyAlignment="1">
      <alignment horizontal="left"/>
    </xf>
    <xf numFmtId="0" fontId="35" fillId="0" borderId="0" xfId="0" applyFont="1" applyAlignment="1">
      <alignment horizontal="left" wrapText="1"/>
    </xf>
    <xf numFmtId="0" fontId="29" fillId="0" borderId="9" xfId="0" applyFont="1" applyBorder="1" applyAlignment="1">
      <alignment horizontal="center" wrapText="1"/>
    </xf>
    <xf numFmtId="0" fontId="29" fillId="0" borderId="10" xfId="0" applyFont="1" applyBorder="1" applyAlignment="1">
      <alignment horizontal="center" wrapText="1"/>
    </xf>
    <xf numFmtId="0" fontId="29" fillId="0" borderId="11" xfId="0" applyFont="1" applyBorder="1" applyAlignment="1">
      <alignment horizontal="center" wrapText="1"/>
    </xf>
    <xf numFmtId="0" fontId="35" fillId="0" borderId="4" xfId="0" applyFont="1" applyBorder="1" applyAlignment="1">
      <alignment horizontal="left" vertical="top" wrapText="1" indent="1"/>
    </xf>
    <xf numFmtId="0" fontId="0" fillId="0" borderId="0" xfId="0" applyAlignment="1">
      <alignment horizontal="left" vertical="top" wrapText="1" indent="1"/>
    </xf>
    <xf numFmtId="0" fontId="30" fillId="0" borderId="37" xfId="0" applyFont="1" applyBorder="1" applyProtection="1">
      <protection locked="0"/>
    </xf>
    <xf numFmtId="49" fontId="36" fillId="5" borderId="9" xfId="0" applyNumberFormat="1" applyFont="1" applyFill="1" applyBorder="1" applyAlignment="1">
      <alignment horizontal="left" wrapText="1"/>
    </xf>
    <xf numFmtId="0" fontId="0" fillId="0" borderId="11" xfId="0" applyBorder="1"/>
    <xf numFmtId="49" fontId="30" fillId="3" borderId="1" xfId="0" applyNumberFormat="1" applyFont="1" applyFill="1" applyBorder="1" applyAlignment="1" applyProtection="1">
      <alignment horizontal="left" wrapText="1"/>
      <protection locked="0"/>
    </xf>
    <xf numFmtId="0" fontId="30" fillId="3" borderId="21" xfId="0" applyFont="1" applyFill="1" applyBorder="1" applyProtection="1">
      <protection locked="0"/>
    </xf>
    <xf numFmtId="0" fontId="29" fillId="10" borderId="9" xfId="0" applyFont="1" applyFill="1" applyBorder="1" applyAlignment="1">
      <alignment horizontal="center" vertical="top" wrapText="1"/>
    </xf>
    <xf numFmtId="0" fontId="29" fillId="10" borderId="34" xfId="0" applyFont="1" applyFill="1" applyBorder="1" applyAlignment="1">
      <alignment horizontal="center" vertical="top" wrapText="1"/>
    </xf>
    <xf numFmtId="0" fontId="29" fillId="0" borderId="1" xfId="0" applyFont="1" applyBorder="1" applyAlignment="1">
      <alignment horizontal="left" vertical="center"/>
    </xf>
    <xf numFmtId="0" fontId="2" fillId="0" borderId="2" xfId="0" applyFont="1" applyBorder="1" applyAlignment="1">
      <alignment horizontal="left"/>
    </xf>
    <xf numFmtId="0" fontId="30" fillId="0" borderId="19" xfId="0" applyFont="1" applyBorder="1" applyProtection="1">
      <protection locked="0"/>
    </xf>
    <xf numFmtId="0" fontId="30" fillId="0" borderId="1" xfId="0" applyFont="1" applyBorder="1" applyAlignment="1">
      <alignment vertical="top" wrapText="1"/>
    </xf>
    <xf numFmtId="0" fontId="0" fillId="19" borderId="1" xfId="0" applyFill="1" applyBorder="1" applyAlignment="1">
      <alignment horizontal="left" vertical="top" wrapText="1"/>
    </xf>
    <xf numFmtId="0" fontId="0" fillId="19" borderId="2" xfId="0" applyFill="1" applyBorder="1" applyAlignment="1">
      <alignment horizontal="left" vertical="top" wrapText="1"/>
    </xf>
    <xf numFmtId="0" fontId="0" fillId="19" borderId="3" xfId="0" applyFill="1" applyBorder="1" applyAlignment="1">
      <alignment horizontal="left" vertical="top" wrapText="1"/>
    </xf>
    <xf numFmtId="0" fontId="0" fillId="19" borderId="4" xfId="0" applyFill="1" applyBorder="1" applyAlignment="1">
      <alignment horizontal="left" vertical="top" wrapText="1"/>
    </xf>
    <xf numFmtId="0" fontId="0" fillId="19" borderId="0" xfId="0" applyFill="1" applyBorder="1" applyAlignment="1">
      <alignment horizontal="left" vertical="top" wrapText="1"/>
    </xf>
    <xf numFmtId="0" fontId="0" fillId="19" borderId="5" xfId="0" applyFill="1" applyBorder="1" applyAlignment="1">
      <alignment horizontal="left" vertical="top" wrapText="1"/>
    </xf>
    <xf numFmtId="0" fontId="0" fillId="19" borderId="6" xfId="0" applyFill="1" applyBorder="1" applyAlignment="1">
      <alignment horizontal="left" vertical="top" wrapText="1"/>
    </xf>
    <xf numFmtId="0" fontId="0" fillId="19" borderId="7" xfId="0" applyFill="1" applyBorder="1" applyAlignment="1">
      <alignment horizontal="left" vertical="top" wrapText="1"/>
    </xf>
    <xf numFmtId="0" fontId="0" fillId="19" borderId="8" xfId="0" applyFill="1" applyBorder="1" applyAlignment="1">
      <alignment horizontal="left" vertical="top" wrapText="1"/>
    </xf>
    <xf numFmtId="0" fontId="29" fillId="0" borderId="31" xfId="0" applyFont="1" applyBorder="1" applyAlignment="1">
      <alignment horizontal="left" wrapText="1"/>
    </xf>
    <xf numFmtId="0" fontId="29" fillId="0" borderId="32" xfId="0" applyFont="1" applyBorder="1" applyAlignment="1">
      <alignment horizontal="left" wrapText="1"/>
    </xf>
    <xf numFmtId="0" fontId="29" fillId="0" borderId="33" xfId="0" applyFont="1" applyBorder="1" applyAlignment="1">
      <alignment horizontal="left" wrapText="1"/>
    </xf>
    <xf numFmtId="0" fontId="29" fillId="0" borderId="0" xfId="0" applyFont="1" applyAlignment="1">
      <alignment vertical="center" wrapText="1"/>
    </xf>
    <xf numFmtId="0" fontId="0" fillId="0" borderId="0" xfId="0" applyAlignment="1">
      <alignment vertical="center" wrapText="1"/>
    </xf>
    <xf numFmtId="0" fontId="0" fillId="0" borderId="5" xfId="0" applyBorder="1" applyAlignment="1">
      <alignment vertical="center" wrapText="1"/>
    </xf>
    <xf numFmtId="0" fontId="29" fillId="0" borderId="4" xfId="0" applyFont="1" applyBorder="1" applyAlignment="1">
      <alignment horizontal="left" wrapText="1"/>
    </xf>
    <xf numFmtId="0" fontId="29" fillId="0" borderId="0" xfId="0" applyFont="1" applyBorder="1" applyAlignment="1">
      <alignment horizontal="left" wrapText="1"/>
    </xf>
    <xf numFmtId="0" fontId="29" fillId="0" borderId="5" xfId="0" applyFont="1" applyBorder="1" applyAlignment="1">
      <alignment horizontal="left" wrapText="1"/>
    </xf>
    <xf numFmtId="0" fontId="29" fillId="0" borderId="0" xfId="0" applyFont="1" applyAlignment="1">
      <alignment horizontal="left" wrapText="1"/>
    </xf>
    <xf numFmtId="0" fontId="51" fillId="0" borderId="4" xfId="0" applyFont="1" applyBorder="1" applyAlignment="1">
      <alignment wrapText="1"/>
    </xf>
    <xf numFmtId="0" fontId="51" fillId="0" borderId="0" xfId="0" applyFont="1" applyAlignment="1">
      <alignment wrapText="1"/>
    </xf>
    <xf numFmtId="0" fontId="34" fillId="0" borderId="0" xfId="0" applyFont="1" applyAlignment="1">
      <alignment horizontal="left"/>
    </xf>
    <xf numFmtId="0" fontId="34" fillId="0" borderId="2" xfId="0" applyFont="1" applyBorder="1" applyAlignment="1">
      <alignment horizontal="left"/>
    </xf>
    <xf numFmtId="0" fontId="34" fillId="0" borderId="5" xfId="0" applyFont="1" applyBorder="1" applyAlignment="1">
      <alignment horizontal="left"/>
    </xf>
    <xf numFmtId="0" fontId="29" fillId="0" borderId="17" xfId="0" applyFont="1" applyBorder="1" applyAlignment="1">
      <alignment horizontal="left"/>
    </xf>
    <xf numFmtId="0" fontId="39" fillId="0" borderId="18" xfId="0" applyFont="1" applyBorder="1" applyAlignment="1">
      <alignment horizontal="left"/>
    </xf>
    <xf numFmtId="0" fontId="39" fillId="0" borderId="19" xfId="0" applyFont="1" applyBorder="1" applyAlignment="1">
      <alignment horizontal="left"/>
    </xf>
    <xf numFmtId="0" fontId="2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21"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39" fillId="0" borderId="39" xfId="0" applyFont="1" applyBorder="1" applyAlignment="1">
      <alignment horizontal="center" vertical="center"/>
    </xf>
    <xf numFmtId="0" fontId="29" fillId="0" borderId="12" xfId="0" applyFont="1" applyBorder="1" applyAlignment="1">
      <alignment horizontal="left" vertical="center" wrapText="1"/>
    </xf>
    <xf numFmtId="0" fontId="29" fillId="0" borderId="13" xfId="0" applyFont="1" applyBorder="1" applyAlignment="1">
      <alignment horizontal="left" vertical="center"/>
    </xf>
    <xf numFmtId="0" fontId="29" fillId="0" borderId="35" xfId="0" applyFont="1" applyBorder="1" applyAlignment="1">
      <alignment horizontal="left" vertical="center"/>
    </xf>
    <xf numFmtId="0" fontId="29" fillId="0" borderId="28" xfId="0" applyFont="1" applyBorder="1" applyAlignment="1">
      <alignment horizontal="left"/>
    </xf>
    <xf numFmtId="0" fontId="39" fillId="0" borderId="29" xfId="0" applyFont="1" applyBorder="1" applyAlignment="1">
      <alignment horizontal="left"/>
    </xf>
    <xf numFmtId="0" fontId="39" fillId="0" borderId="37" xfId="0" applyFont="1" applyBorder="1" applyAlignment="1">
      <alignment horizontal="left"/>
    </xf>
    <xf numFmtId="0" fontId="92" fillId="0" borderId="9" xfId="0" applyFont="1" applyBorder="1" applyAlignment="1">
      <alignment vertical="top" wrapText="1"/>
    </xf>
    <xf numFmtId="0" fontId="94" fillId="0" borderId="10" xfId="0" applyFont="1" applyBorder="1" applyAlignment="1">
      <alignment vertical="top" wrapText="1"/>
    </xf>
    <xf numFmtId="0" fontId="94" fillId="0" borderId="11" xfId="0" applyFont="1" applyBorder="1" applyAlignment="1">
      <alignment vertical="top" wrapText="1"/>
    </xf>
    <xf numFmtId="0" fontId="0" fillId="0" borderId="34" xfId="0" applyBorder="1" applyAlignment="1">
      <alignment horizontal="center" vertical="center" wrapText="1"/>
    </xf>
    <xf numFmtId="0" fontId="30" fillId="0" borderId="0" xfId="0" applyFont="1" applyAlignment="1">
      <alignment horizontal="left" vertical="center" wrapText="1"/>
    </xf>
    <xf numFmtId="0" fontId="30" fillId="0" borderId="5" xfId="0" applyFont="1" applyBorder="1" applyAlignment="1">
      <alignment horizontal="left" vertical="center" wrapText="1"/>
    </xf>
    <xf numFmtId="49" fontId="36" fillId="5" borderId="9" xfId="0" applyNumberFormat="1" applyFont="1" applyFill="1" applyBorder="1" applyAlignment="1">
      <alignment horizontal="center" wrapText="1"/>
    </xf>
    <xf numFmtId="49" fontId="36" fillId="5" borderId="10" xfId="0" applyNumberFormat="1" applyFont="1" applyFill="1" applyBorder="1" applyAlignment="1">
      <alignment horizontal="center" wrapText="1"/>
    </xf>
    <xf numFmtId="49" fontId="36" fillId="5" borderId="34" xfId="0" applyNumberFormat="1" applyFont="1" applyFill="1" applyBorder="1" applyAlignment="1">
      <alignment horizontal="center" wrapText="1"/>
    </xf>
    <xf numFmtId="0" fontId="29" fillId="0" borderId="0" xfId="0" applyFont="1" applyAlignment="1">
      <alignment horizontal="left" vertical="center" wrapText="1"/>
    </xf>
    <xf numFmtId="0" fontId="29" fillId="0" borderId="5" xfId="0" applyFont="1" applyBorder="1" applyAlignment="1">
      <alignment horizontal="left" vertical="center" wrapText="1"/>
    </xf>
    <xf numFmtId="0" fontId="29" fillId="0" borderId="15" xfId="0" applyFont="1" applyFill="1" applyBorder="1" applyAlignment="1">
      <alignment horizontal="left" vertical="center" wrapText="1"/>
    </xf>
    <xf numFmtId="0" fontId="29" fillId="0" borderId="16" xfId="0" applyFont="1" applyFill="1" applyBorder="1" applyAlignment="1">
      <alignment horizontal="left" vertical="center" wrapText="1"/>
    </xf>
    <xf numFmtId="0" fontId="29" fillId="0" borderId="60" xfId="0" applyFont="1" applyFill="1" applyBorder="1" applyAlignment="1">
      <alignment horizontal="center" vertical="center"/>
    </xf>
    <xf numFmtId="0" fontId="29" fillId="0" borderId="61" xfId="0" applyFont="1" applyFill="1" applyBorder="1" applyAlignment="1">
      <alignment horizontal="center" vertical="center"/>
    </xf>
    <xf numFmtId="0" fontId="29" fillId="0" borderId="43" xfId="0" applyFont="1" applyFill="1" applyBorder="1" applyAlignment="1">
      <alignment horizontal="center" vertical="center"/>
    </xf>
    <xf numFmtId="0" fontId="29" fillId="0" borderId="49" xfId="0" applyFont="1" applyFill="1" applyBorder="1" applyAlignment="1">
      <alignment horizontal="center" vertical="center"/>
    </xf>
    <xf numFmtId="0" fontId="29" fillId="0" borderId="48" xfId="0" applyFont="1" applyFill="1" applyBorder="1" applyAlignment="1">
      <alignment horizontal="center" vertical="center"/>
    </xf>
    <xf numFmtId="0" fontId="29" fillId="0" borderId="36" xfId="0" applyFont="1" applyFill="1" applyBorder="1" applyAlignment="1">
      <alignment horizontal="center" vertical="center"/>
    </xf>
    <xf numFmtId="0" fontId="30" fillId="0" borderId="49" xfId="0" applyFont="1" applyFill="1" applyBorder="1" applyAlignment="1">
      <alignment horizontal="left" vertical="top" wrapText="1"/>
    </xf>
    <xf numFmtId="0" fontId="30" fillId="0" borderId="48" xfId="0" applyFont="1" applyFill="1" applyBorder="1" applyAlignment="1">
      <alignment horizontal="left" vertical="top" wrapText="1"/>
    </xf>
    <xf numFmtId="0" fontId="29" fillId="0" borderId="49" xfId="0" applyFont="1" applyFill="1" applyBorder="1" applyAlignment="1">
      <alignment horizontal="left"/>
    </xf>
    <xf numFmtId="0" fontId="29" fillId="0" borderId="48" xfId="0" applyFont="1" applyFill="1" applyBorder="1" applyAlignment="1">
      <alignment horizontal="left"/>
    </xf>
    <xf numFmtId="0" fontId="29" fillId="0" borderId="49" xfId="0" applyFont="1" applyFill="1" applyBorder="1" applyAlignment="1">
      <alignment horizontal="left" vertical="center" wrapText="1"/>
    </xf>
    <xf numFmtId="0" fontId="29" fillId="0" borderId="48" xfId="0" applyFont="1" applyFill="1" applyBorder="1" applyAlignment="1">
      <alignment horizontal="left" vertical="center" wrapText="1"/>
    </xf>
    <xf numFmtId="0" fontId="69" fillId="0" borderId="9" xfId="0" applyFont="1" applyBorder="1" applyAlignment="1">
      <alignment horizontal="center" wrapText="1"/>
    </xf>
    <xf numFmtId="0" fontId="34" fillId="0" borderId="10" xfId="0" applyFont="1" applyBorder="1" applyAlignment="1">
      <alignment horizontal="center" wrapText="1"/>
    </xf>
    <xf numFmtId="0" fontId="34" fillId="0" borderId="11" xfId="0" applyFont="1" applyBorder="1" applyAlignment="1">
      <alignment horizontal="center" wrapText="1"/>
    </xf>
    <xf numFmtId="0" fontId="29" fillId="5" borderId="10" xfId="0" applyFont="1" applyFill="1" applyBorder="1" applyAlignment="1">
      <alignment horizontal="center" wrapText="1"/>
    </xf>
    <xf numFmtId="0" fontId="29" fillId="5" borderId="34" xfId="0" applyFont="1" applyFill="1" applyBorder="1" applyAlignment="1">
      <alignment horizontal="center" wrapText="1"/>
    </xf>
    <xf numFmtId="0" fontId="39" fillId="0" borderId="6" xfId="0" applyFont="1" applyBorder="1" applyAlignment="1">
      <alignment horizontal="left"/>
    </xf>
    <xf numFmtId="0" fontId="39" fillId="0" borderId="7" xfId="0" applyFont="1" applyBorder="1" applyAlignment="1">
      <alignment horizontal="left"/>
    </xf>
    <xf numFmtId="0" fontId="39" fillId="0" borderId="8" xfId="0" applyFont="1" applyBorder="1" applyAlignment="1">
      <alignment horizontal="left"/>
    </xf>
    <xf numFmtId="0" fontId="51" fillId="0" borderId="4" xfId="0" applyFont="1" applyBorder="1" applyAlignment="1">
      <alignment horizontal="left"/>
    </xf>
    <xf numFmtId="0" fontId="51" fillId="0" borderId="0" xfId="0" applyFont="1" applyAlignment="1">
      <alignment horizontal="left"/>
    </xf>
    <xf numFmtId="0" fontId="51" fillId="0" borderId="5" xfId="0" applyFont="1" applyBorder="1" applyAlignment="1">
      <alignment horizontal="left"/>
    </xf>
    <xf numFmtId="0" fontId="2" fillId="0" borderId="2" xfId="0" applyFont="1" applyBorder="1" applyAlignment="1">
      <alignment horizontal="left" vertical="center"/>
    </xf>
    <xf numFmtId="0" fontId="51" fillId="0" borderId="1" xfId="0" applyFont="1" applyBorder="1" applyAlignment="1">
      <alignment horizontal="left" wrapText="1"/>
    </xf>
    <xf numFmtId="0" fontId="51" fillId="0" borderId="2" xfId="0" applyFont="1" applyBorder="1" applyAlignment="1">
      <alignment horizontal="left" wrapText="1"/>
    </xf>
    <xf numFmtId="0" fontId="51" fillId="0" borderId="3" xfId="0" applyFont="1" applyBorder="1" applyAlignment="1">
      <alignment horizontal="left" wrapText="1"/>
    </xf>
    <xf numFmtId="0" fontId="39" fillId="0" borderId="9" xfId="0" applyFont="1" applyBorder="1" applyAlignment="1">
      <alignment horizontal="center"/>
    </xf>
    <xf numFmtId="0" fontId="39" fillId="0" borderId="10" xfId="0" applyFont="1" applyBorder="1" applyAlignment="1">
      <alignment horizontal="center"/>
    </xf>
    <xf numFmtId="0" fontId="39" fillId="0" borderId="11" xfId="0" applyFont="1" applyBorder="1" applyAlignment="1">
      <alignment horizontal="center"/>
    </xf>
    <xf numFmtId="0" fontId="30" fillId="0" borderId="4" xfId="0" applyFont="1" applyBorder="1" applyAlignment="1">
      <alignment horizontal="left" vertical="center" wrapText="1"/>
    </xf>
    <xf numFmtId="0" fontId="29" fillId="0" borderId="4" xfId="0" applyFont="1" applyBorder="1" applyAlignment="1">
      <alignment horizontal="left" vertical="center" wrapText="1"/>
    </xf>
    <xf numFmtId="0" fontId="30" fillId="0" borderId="9" xfId="0" applyFont="1" applyBorder="1" applyAlignment="1">
      <alignment vertical="top" wrapText="1"/>
    </xf>
    <xf numFmtId="0" fontId="0" fillId="0" borderId="10" xfId="0" applyFont="1" applyBorder="1" applyAlignment="1">
      <alignment vertical="top" wrapText="1"/>
    </xf>
    <xf numFmtId="0" fontId="0" fillId="0" borderId="11" xfId="0" applyFont="1" applyBorder="1" applyAlignment="1">
      <alignment vertical="top" wrapText="1"/>
    </xf>
    <xf numFmtId="0" fontId="29" fillId="5" borderId="12" xfId="0" applyFont="1" applyFill="1" applyBorder="1" applyAlignment="1">
      <alignment horizontal="center" vertical="center" wrapText="1"/>
    </xf>
    <xf numFmtId="0" fontId="29" fillId="5" borderId="13" xfId="0" applyFont="1" applyFill="1" applyBorder="1" applyAlignment="1">
      <alignment horizontal="center" vertical="center" wrapText="1"/>
    </xf>
    <xf numFmtId="0" fontId="29" fillId="5" borderId="35" xfId="0" applyFont="1" applyFill="1" applyBorder="1" applyAlignment="1">
      <alignment horizontal="center" vertical="center" wrapText="1"/>
    </xf>
    <xf numFmtId="0" fontId="0" fillId="19" borderId="0" xfId="0" applyFill="1" applyAlignment="1">
      <alignment horizontal="left" vertical="top" wrapText="1"/>
    </xf>
    <xf numFmtId="0" fontId="51" fillId="0" borderId="4" xfId="0" quotePrefix="1" applyFont="1" applyBorder="1" applyAlignment="1">
      <alignment horizontal="left" wrapText="1"/>
    </xf>
    <xf numFmtId="0" fontId="2" fillId="0" borderId="0" xfId="0" applyFont="1" applyAlignment="1">
      <alignment horizontal="left" vertical="top" wrapText="1"/>
    </xf>
    <xf numFmtId="49" fontId="30" fillId="0" borderId="23" xfId="0" applyNumberFormat="1" applyFont="1" applyBorder="1" applyAlignment="1" applyProtection="1">
      <alignment horizontal="left" wrapText="1"/>
      <protection locked="0"/>
    </xf>
    <xf numFmtId="49" fontId="30" fillId="0" borderId="24" xfId="0" applyNumberFormat="1" applyFont="1" applyBorder="1" applyAlignment="1" applyProtection="1">
      <alignment horizontal="left" wrapText="1"/>
      <protection locked="0"/>
    </xf>
    <xf numFmtId="49" fontId="30" fillId="0" borderId="25" xfId="0" applyNumberFormat="1" applyFont="1" applyBorder="1" applyAlignment="1" applyProtection="1">
      <alignment horizontal="left" wrapText="1"/>
      <protection locked="0"/>
    </xf>
    <xf numFmtId="49" fontId="30" fillId="0" borderId="6" xfId="0" applyNumberFormat="1" applyFont="1" applyBorder="1" applyAlignment="1" applyProtection="1">
      <alignment horizontal="left" wrapText="1"/>
      <protection locked="0"/>
    </xf>
    <xf numFmtId="49" fontId="30" fillId="0" borderId="7" xfId="0" applyNumberFormat="1" applyFont="1" applyBorder="1" applyAlignment="1" applyProtection="1">
      <alignment horizontal="left" wrapText="1"/>
      <protection locked="0"/>
    </xf>
    <xf numFmtId="49" fontId="30" fillId="0" borderId="39" xfId="0" applyNumberFormat="1" applyFont="1" applyBorder="1" applyAlignment="1" applyProtection="1">
      <alignment horizontal="left" wrapText="1"/>
      <protection locked="0"/>
    </xf>
    <xf numFmtId="0" fontId="0" fillId="0" borderId="10" xfId="0" applyBorder="1" applyAlignment="1">
      <alignment horizontal="center" wrapText="1"/>
    </xf>
    <xf numFmtId="0" fontId="35" fillId="0" borderId="9" xfId="0" applyFont="1" applyBorder="1" applyAlignment="1">
      <alignment vertical="top" wrapText="1"/>
    </xf>
    <xf numFmtId="0" fontId="29" fillId="5" borderId="44" xfId="0" applyFont="1" applyFill="1" applyBorder="1" applyAlignment="1">
      <alignment horizontal="center" vertical="center" wrapText="1"/>
    </xf>
    <xf numFmtId="49" fontId="36" fillId="5" borderId="12" xfId="0" applyNumberFormat="1" applyFont="1" applyFill="1" applyBorder="1" applyAlignment="1">
      <alignment horizontal="left" wrapText="1"/>
    </xf>
    <xf numFmtId="49" fontId="36" fillId="5" borderId="13" xfId="0" applyNumberFormat="1" applyFont="1" applyFill="1" applyBorder="1" applyAlignment="1">
      <alignment horizontal="left" wrapText="1"/>
    </xf>
    <xf numFmtId="49" fontId="36" fillId="5" borderId="35" xfId="0" applyNumberFormat="1" applyFont="1" applyFill="1" applyBorder="1" applyAlignment="1">
      <alignment horizontal="left" wrapText="1"/>
    </xf>
    <xf numFmtId="0" fontId="39" fillId="0" borderId="9" xfId="0" applyFont="1" applyBorder="1" applyAlignment="1">
      <alignment horizontal="left" vertical="center"/>
    </xf>
    <xf numFmtId="0" fontId="39" fillId="0" borderId="10" xfId="0" applyFont="1" applyBorder="1" applyAlignment="1">
      <alignment horizontal="left" vertical="center"/>
    </xf>
    <xf numFmtId="0" fontId="39" fillId="0" borderId="11" xfId="0" applyFont="1" applyBorder="1" applyAlignment="1">
      <alignment horizontal="left" vertical="center"/>
    </xf>
    <xf numFmtId="0" fontId="51" fillId="0" borderId="4" xfId="0" quotePrefix="1" applyFont="1" applyBorder="1" applyAlignment="1">
      <alignment wrapText="1"/>
    </xf>
    <xf numFmtId="0" fontId="51" fillId="0" borderId="0" xfId="0" quotePrefix="1" applyFont="1" applyAlignment="1">
      <alignment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29" fillId="0" borderId="1" xfId="0" applyFont="1" applyBorder="1" applyAlignment="1">
      <alignment horizontal="left" wrapText="1"/>
    </xf>
    <xf numFmtId="0" fontId="30" fillId="0" borderId="28" xfId="0" applyFont="1" applyBorder="1" applyAlignment="1" applyProtection="1">
      <alignment horizontal="left"/>
      <protection locked="0"/>
    </xf>
    <xf numFmtId="0" fontId="30" fillId="0" borderId="37" xfId="0" applyFont="1" applyBorder="1" applyAlignment="1" applyProtection="1">
      <alignment horizontal="left"/>
      <protection locked="0"/>
    </xf>
    <xf numFmtId="0" fontId="51" fillId="0" borderId="4" xfId="0" quotePrefix="1" applyFont="1" applyBorder="1" applyAlignment="1">
      <alignment horizontal="left"/>
    </xf>
    <xf numFmtId="0" fontId="51" fillId="0" borderId="0" xfId="0" applyFont="1" applyBorder="1" applyAlignment="1">
      <alignment horizontal="left"/>
    </xf>
    <xf numFmtId="0" fontId="29" fillId="5" borderId="40" xfId="0" applyFont="1" applyFill="1" applyBorder="1" applyAlignment="1">
      <alignment horizontal="center" vertical="center" wrapText="1"/>
    </xf>
    <xf numFmtId="0" fontId="29" fillId="5" borderId="41" xfId="0" applyFont="1" applyFill="1" applyBorder="1" applyAlignment="1">
      <alignment horizontal="center" vertical="center" wrapText="1"/>
    </xf>
    <xf numFmtId="0" fontId="30" fillId="8" borderId="28" xfId="0" applyFont="1" applyFill="1" applyBorder="1" applyAlignment="1" applyProtection="1">
      <alignment horizontal="left"/>
      <protection locked="0"/>
    </xf>
    <xf numFmtId="0" fontId="30" fillId="8" borderId="37" xfId="0" applyFont="1" applyFill="1" applyBorder="1" applyAlignment="1" applyProtection="1">
      <alignment horizontal="left"/>
      <protection locked="0"/>
    </xf>
    <xf numFmtId="0" fontId="30" fillId="0" borderId="17" xfId="0" applyFont="1" applyBorder="1" applyAlignment="1" applyProtection="1">
      <alignment horizontal="left"/>
      <protection locked="0"/>
    </xf>
    <xf numFmtId="0" fontId="30" fillId="0" borderId="19" xfId="0" applyFont="1" applyBorder="1" applyAlignment="1" applyProtection="1">
      <alignment horizontal="left"/>
      <protection locked="0"/>
    </xf>
    <xf numFmtId="0" fontId="35" fillId="0" borderId="0" xfId="0" applyFont="1" applyBorder="1" applyAlignment="1">
      <alignment horizontal="left" vertical="center" wrapText="1"/>
    </xf>
    <xf numFmtId="0" fontId="35" fillId="0" borderId="5" xfId="0" applyFont="1" applyBorder="1" applyAlignment="1">
      <alignment horizontal="left" vertical="center" wrapText="1"/>
    </xf>
    <xf numFmtId="0" fontId="2" fillId="0" borderId="4" xfId="0" applyFont="1" applyBorder="1" applyAlignment="1">
      <alignment horizontal="left"/>
    </xf>
    <xf numFmtId="0" fontId="0" fillId="0" borderId="0" xfId="0" applyBorder="1" applyAlignment="1">
      <alignment horizontal="left"/>
    </xf>
    <xf numFmtId="0" fontId="0" fillId="0" borderId="5" xfId="0" applyBorder="1" applyAlignment="1">
      <alignment horizontal="left"/>
    </xf>
    <xf numFmtId="0" fontId="0" fillId="0" borderId="0" xfId="0" applyBorder="1"/>
    <xf numFmtId="0" fontId="34" fillId="0" borderId="1" xfId="0" applyFont="1" applyBorder="1" applyAlignment="1">
      <alignment horizontal="left"/>
    </xf>
    <xf numFmtId="0" fontId="34" fillId="0" borderId="3" xfId="0" applyFont="1" applyBorder="1" applyAlignment="1">
      <alignment horizontal="left"/>
    </xf>
    <xf numFmtId="0" fontId="35" fillId="0" borderId="1" xfId="0" applyFont="1" applyBorder="1" applyAlignment="1">
      <alignment horizontal="left" vertical="center" wrapText="1" indent="1"/>
    </xf>
    <xf numFmtId="0" fontId="35" fillId="0" borderId="2" xfId="0" applyFont="1" applyBorder="1" applyAlignment="1">
      <alignment horizontal="left" vertical="center" wrapText="1" indent="1"/>
    </xf>
    <xf numFmtId="0" fontId="30" fillId="0" borderId="2" xfId="0" applyFont="1" applyBorder="1" applyAlignment="1">
      <alignment horizontal="left" vertical="center" wrapText="1" indent="1"/>
    </xf>
    <xf numFmtId="0" fontId="35" fillId="0" borderId="3" xfId="0" applyFont="1" applyBorder="1" applyAlignment="1">
      <alignment horizontal="left" vertical="center" wrapText="1" indent="1"/>
    </xf>
    <xf numFmtId="0" fontId="54" fillId="0" borderId="7" xfId="0" applyFont="1" applyBorder="1" applyAlignment="1">
      <alignment horizontal="right"/>
    </xf>
    <xf numFmtId="0" fontId="54" fillId="0" borderId="8" xfId="0" applyFont="1" applyBorder="1" applyAlignment="1">
      <alignment horizontal="right"/>
    </xf>
    <xf numFmtId="0" fontId="29" fillId="0" borderId="10" xfId="0" applyFont="1" applyBorder="1" applyAlignment="1" applyProtection="1">
      <alignment horizontal="center" vertical="center" wrapText="1"/>
      <protection locked="0"/>
    </xf>
    <xf numFmtId="0" fontId="29" fillId="10" borderId="10" xfId="0" applyFont="1" applyFill="1" applyBorder="1" applyAlignment="1">
      <alignment horizontal="center" vertical="top" wrapText="1"/>
    </xf>
    <xf numFmtId="49" fontId="36" fillId="5" borderId="23" xfId="0" applyNumberFormat="1" applyFont="1" applyFill="1" applyBorder="1" applyAlignment="1">
      <alignment horizontal="left" wrapText="1"/>
    </xf>
    <xf numFmtId="49" fontId="36" fillId="5" borderId="24" xfId="0" applyNumberFormat="1" applyFont="1" applyFill="1" applyBorder="1" applyAlignment="1">
      <alignment horizontal="left" wrapText="1"/>
    </xf>
    <xf numFmtId="0" fontId="31" fillId="9" borderId="9" xfId="0" applyFont="1" applyFill="1" applyBorder="1" applyAlignment="1">
      <alignment horizontal="left" vertical="center"/>
    </xf>
    <xf numFmtId="0" fontId="31" fillId="9" borderId="10" xfId="0" applyFont="1" applyFill="1" applyBorder="1" applyAlignment="1">
      <alignment horizontal="left" vertical="center"/>
    </xf>
    <xf numFmtId="0" fontId="31" fillId="9" borderId="11" xfId="0" applyFont="1" applyFill="1" applyBorder="1" applyAlignment="1">
      <alignment horizontal="left" vertical="center"/>
    </xf>
    <xf numFmtId="0" fontId="2" fillId="0" borderId="1" xfId="0" applyFont="1" applyBorder="1" applyAlignment="1">
      <alignment horizontal="left"/>
    </xf>
    <xf numFmtId="0" fontId="2" fillId="0" borderId="3" xfId="0" applyFont="1" applyBorder="1" applyAlignment="1">
      <alignment horizontal="left"/>
    </xf>
    <xf numFmtId="0" fontId="51" fillId="0" borderId="4" xfId="0" quotePrefix="1" applyFont="1" applyBorder="1" applyAlignment="1">
      <alignment horizontal="left" indent="1"/>
    </xf>
    <xf numFmtId="0" fontId="51" fillId="0" borderId="0" xfId="0" quotePrefix="1" applyFont="1" applyBorder="1" applyAlignment="1">
      <alignment horizontal="left" indent="1"/>
    </xf>
    <xf numFmtId="0" fontId="51" fillId="0" borderId="5" xfId="0" quotePrefix="1" applyFont="1" applyBorder="1" applyAlignment="1">
      <alignment horizontal="left" indent="1"/>
    </xf>
    <xf numFmtId="0" fontId="41" fillId="0" borderId="4" xfId="0" applyFont="1" applyBorder="1" applyAlignment="1">
      <alignment horizontal="left"/>
    </xf>
    <xf numFmtId="0" fontId="41" fillId="0" borderId="0" xfId="0" applyFont="1" applyAlignment="1">
      <alignment horizontal="left"/>
    </xf>
    <xf numFmtId="0" fontId="41" fillId="0" borderId="5" xfId="0" applyFont="1" applyBorder="1" applyAlignment="1">
      <alignment horizontal="left"/>
    </xf>
    <xf numFmtId="49" fontId="30" fillId="0" borderId="28" xfId="0" applyNumberFormat="1" applyFont="1" applyBorder="1" applyAlignment="1" applyProtection="1">
      <alignment wrapText="1"/>
      <protection locked="0"/>
    </xf>
    <xf numFmtId="49" fontId="30" fillId="0" borderId="29" xfId="0" applyNumberFormat="1" applyFont="1" applyBorder="1" applyAlignment="1" applyProtection="1">
      <alignment wrapText="1"/>
      <protection locked="0"/>
    </xf>
    <xf numFmtId="49" fontId="30" fillId="0" borderId="37" xfId="0" applyNumberFormat="1" applyFont="1" applyBorder="1" applyAlignment="1" applyProtection="1">
      <alignment wrapText="1"/>
      <protection locked="0"/>
    </xf>
    <xf numFmtId="49" fontId="36" fillId="3" borderId="12" xfId="0" applyNumberFormat="1" applyFont="1" applyFill="1" applyBorder="1" applyAlignment="1" applyProtection="1">
      <alignment wrapText="1"/>
      <protection locked="0"/>
    </xf>
    <xf numFmtId="49" fontId="36" fillId="3" borderId="13" xfId="0" applyNumberFormat="1" applyFont="1" applyFill="1" applyBorder="1" applyAlignment="1" applyProtection="1">
      <alignment wrapText="1"/>
      <protection locked="0"/>
    </xf>
    <xf numFmtId="49" fontId="36" fillId="3" borderId="35" xfId="0" applyNumberFormat="1" applyFont="1" applyFill="1" applyBorder="1" applyAlignment="1" applyProtection="1">
      <alignment wrapText="1"/>
      <protection locked="0"/>
    </xf>
    <xf numFmtId="49" fontId="30" fillId="0" borderId="17" xfId="0" applyNumberFormat="1" applyFont="1" applyBorder="1" applyAlignment="1" applyProtection="1">
      <alignment wrapText="1"/>
      <protection locked="0"/>
    </xf>
    <xf numFmtId="49" fontId="30" fillId="0" borderId="18" xfId="0" applyNumberFormat="1" applyFont="1" applyBorder="1" applyAlignment="1" applyProtection="1">
      <alignment wrapText="1"/>
      <protection locked="0"/>
    </xf>
    <xf numFmtId="49" fontId="30" fillId="0" borderId="19" xfId="0" applyNumberFormat="1" applyFont="1" applyBorder="1" applyAlignment="1" applyProtection="1">
      <alignment wrapText="1"/>
      <protection locked="0"/>
    </xf>
    <xf numFmtId="0" fontId="2" fillId="0" borderId="0" xfId="0" applyFont="1"/>
    <xf numFmtId="0" fontId="2" fillId="0" borderId="5" xfId="0" applyFont="1" applyBorder="1"/>
    <xf numFmtId="49" fontId="30" fillId="0" borderId="49" xfId="0" applyNumberFormat="1" applyFont="1" applyBorder="1" applyAlignment="1" applyProtection="1">
      <alignment wrapText="1"/>
      <protection locked="0"/>
    </xf>
    <xf numFmtId="49" fontId="30" fillId="0" borderId="48" xfId="0" applyNumberFormat="1" applyFont="1" applyBorder="1" applyAlignment="1" applyProtection="1">
      <alignment wrapText="1"/>
      <protection locked="0"/>
    </xf>
    <xf numFmtId="0" fontId="31" fillId="34" borderId="1" xfId="0" applyFont="1" applyFill="1" applyBorder="1" applyAlignment="1">
      <alignment horizontal="left"/>
    </xf>
    <xf numFmtId="0" fontId="31" fillId="34" borderId="2" xfId="0" applyFont="1" applyFill="1" applyBorder="1" applyAlignment="1">
      <alignment horizontal="left"/>
    </xf>
    <xf numFmtId="0" fontId="31" fillId="34" borderId="3" xfId="0" applyFont="1" applyFill="1" applyBorder="1" applyAlignment="1">
      <alignment horizontal="left"/>
    </xf>
    <xf numFmtId="49" fontId="30" fillId="8" borderId="60" xfId="0" applyNumberFormat="1" applyFont="1" applyFill="1" applyBorder="1" applyAlignment="1" applyProtection="1">
      <alignment wrapText="1"/>
      <protection locked="0"/>
    </xf>
    <xf numFmtId="49" fontId="30" fillId="8" borderId="61" xfId="0" applyNumberFormat="1" applyFont="1" applyFill="1" applyBorder="1" applyAlignment="1" applyProtection="1">
      <alignment wrapText="1"/>
      <protection locked="0"/>
    </xf>
    <xf numFmtId="0" fontId="2" fillId="0" borderId="2" xfId="0" applyFont="1" applyBorder="1"/>
    <xf numFmtId="0" fontId="2" fillId="0" borderId="3" xfId="0" applyFont="1" applyBorder="1"/>
    <xf numFmtId="49" fontId="30" fillId="0" borderId="15" xfId="0" applyNumberFormat="1" applyFont="1" applyBorder="1" applyAlignment="1" applyProtection="1">
      <alignment wrapText="1"/>
      <protection locked="0"/>
    </xf>
    <xf numFmtId="49" fontId="30" fillId="0" borderId="16" xfId="0" applyNumberFormat="1" applyFont="1" applyBorder="1" applyAlignment="1" applyProtection="1">
      <alignment wrapText="1"/>
      <protection locked="0"/>
    </xf>
    <xf numFmtId="49" fontId="30" fillId="8" borderId="12" xfId="0" applyNumberFormat="1" applyFont="1" applyFill="1" applyBorder="1" applyAlignment="1" applyProtection="1">
      <alignment horizontal="left" wrapText="1"/>
      <protection locked="0"/>
    </xf>
    <xf numFmtId="49" fontId="30" fillId="8" borderId="13" xfId="0" applyNumberFormat="1" applyFont="1" applyFill="1" applyBorder="1" applyAlignment="1" applyProtection="1">
      <alignment horizontal="left" wrapText="1"/>
      <protection locked="0"/>
    </xf>
    <xf numFmtId="49" fontId="30" fillId="8" borderId="35" xfId="0" applyNumberFormat="1" applyFont="1" applyFill="1" applyBorder="1" applyAlignment="1" applyProtection="1">
      <alignment horizontal="left" wrapText="1"/>
      <protection locked="0"/>
    </xf>
    <xf numFmtId="0" fontId="34" fillId="0" borderId="0" xfId="0" applyFont="1" applyAlignment="1">
      <alignment horizontal="left" wrapText="1"/>
    </xf>
    <xf numFmtId="0" fontId="34" fillId="0" borderId="5" xfId="0" applyFont="1" applyBorder="1" applyAlignment="1">
      <alignment horizontal="left" wrapText="1"/>
    </xf>
    <xf numFmtId="0" fontId="29" fillId="34" borderId="9" xfId="0" applyFont="1" applyFill="1" applyBorder="1" applyAlignment="1">
      <alignment horizontal="left"/>
    </xf>
    <xf numFmtId="0" fontId="48" fillId="34" borderId="10" xfId="0" applyFont="1" applyFill="1" applyBorder="1" applyAlignment="1">
      <alignment horizontal="left"/>
    </xf>
    <xf numFmtId="0" fontId="48" fillId="34" borderId="11" xfId="0" applyFont="1" applyFill="1" applyBorder="1" applyAlignment="1">
      <alignment horizontal="left"/>
    </xf>
    <xf numFmtId="0" fontId="49" fillId="0" borderId="9" xfId="0" applyFont="1" applyBorder="1" applyAlignment="1">
      <alignment vertical="top" wrapText="1"/>
    </xf>
    <xf numFmtId="0" fontId="49" fillId="19" borderId="1" xfId="0" applyFont="1" applyFill="1" applyBorder="1" applyAlignment="1">
      <alignment horizontal="left" vertical="top" wrapText="1"/>
    </xf>
    <xf numFmtId="0" fontId="49" fillId="19" borderId="2" xfId="0" applyFont="1" applyFill="1" applyBorder="1" applyAlignment="1">
      <alignment horizontal="left" vertical="top" wrapText="1"/>
    </xf>
    <xf numFmtId="0" fontId="49" fillId="19" borderId="3" xfId="0" applyFont="1" applyFill="1" applyBorder="1" applyAlignment="1">
      <alignment horizontal="left" vertical="top" wrapText="1"/>
    </xf>
    <xf numFmtId="0" fontId="49" fillId="19" borderId="4" xfId="0" applyFont="1" applyFill="1" applyBorder="1" applyAlignment="1">
      <alignment horizontal="left" vertical="top" wrapText="1"/>
    </xf>
    <xf numFmtId="0" fontId="49" fillId="19" borderId="0" xfId="0" applyFont="1" applyFill="1" applyAlignment="1">
      <alignment horizontal="left" vertical="top" wrapText="1"/>
    </xf>
    <xf numFmtId="0" fontId="49" fillId="19" borderId="5" xfId="0" applyFont="1" applyFill="1" applyBorder="1" applyAlignment="1">
      <alignment horizontal="left" vertical="top" wrapText="1"/>
    </xf>
    <xf numFmtId="0" fontId="49" fillId="19" borderId="6" xfId="0" applyFont="1" applyFill="1" applyBorder="1" applyAlignment="1">
      <alignment horizontal="left" vertical="top" wrapText="1"/>
    </xf>
    <xf numFmtId="0" fontId="49" fillId="19" borderId="7" xfId="0" applyFont="1" applyFill="1" applyBorder="1" applyAlignment="1">
      <alignment horizontal="left" vertical="top" wrapText="1"/>
    </xf>
    <xf numFmtId="0" fontId="49" fillId="19" borderId="8" xfId="0" applyFont="1" applyFill="1" applyBorder="1" applyAlignment="1">
      <alignment horizontal="left" vertical="top" wrapText="1"/>
    </xf>
    <xf numFmtId="0" fontId="41" fillId="0" borderId="6" xfId="0" applyFont="1" applyBorder="1" applyAlignment="1">
      <alignment wrapText="1"/>
    </xf>
    <xf numFmtId="0" fontId="41" fillId="0" borderId="7" xfId="0" applyFont="1" applyBorder="1" applyAlignment="1">
      <alignment wrapText="1"/>
    </xf>
    <xf numFmtId="0" fontId="41" fillId="0" borderId="8" xfId="0" applyFont="1" applyBorder="1" applyAlignment="1">
      <alignment wrapText="1"/>
    </xf>
    <xf numFmtId="0" fontId="30" fillId="0" borderId="28" xfId="0" applyFont="1" applyBorder="1" applyAlignment="1" applyProtection="1">
      <alignment horizontal="left" wrapText="1"/>
      <protection locked="0"/>
    </xf>
    <xf numFmtId="0" fontId="30" fillId="0" borderId="29" xfId="0" applyFont="1" applyBorder="1" applyAlignment="1" applyProtection="1">
      <alignment horizontal="left" wrapText="1"/>
      <protection locked="0"/>
    </xf>
    <xf numFmtId="0" fontId="30" fillId="0" borderId="37" xfId="0" applyFont="1" applyBorder="1" applyAlignment="1" applyProtection="1">
      <alignment horizontal="left" wrapText="1"/>
      <protection locked="0"/>
    </xf>
    <xf numFmtId="0" fontId="29" fillId="0" borderId="10" xfId="0" applyFont="1" applyBorder="1" applyAlignment="1" applyProtection="1">
      <alignment horizontal="center"/>
    </xf>
    <xf numFmtId="0" fontId="31" fillId="34" borderId="9" xfId="0" applyFont="1" applyFill="1" applyBorder="1" applyAlignment="1" applyProtection="1">
      <alignment horizontal="left"/>
    </xf>
    <xf numFmtId="0" fontId="31" fillId="34" borderId="10" xfId="0" applyFont="1" applyFill="1" applyBorder="1" applyAlignment="1" applyProtection="1">
      <alignment horizontal="left"/>
    </xf>
    <xf numFmtId="0" fontId="31" fillId="34" borderId="11" xfId="0" applyFont="1" applyFill="1" applyBorder="1" applyAlignment="1" applyProtection="1">
      <alignment horizontal="left"/>
    </xf>
    <xf numFmtId="0" fontId="69" fillId="0" borderId="9" xfId="0" applyFont="1" applyBorder="1" applyAlignment="1" applyProtection="1">
      <alignment horizontal="center" wrapText="1"/>
    </xf>
    <xf numFmtId="0" fontId="34" fillId="0" borderId="10" xfId="0" applyFont="1" applyBorder="1" applyAlignment="1" applyProtection="1">
      <alignment horizontal="center" wrapText="1"/>
    </xf>
    <xf numFmtId="0" fontId="34" fillId="0" borderId="11" xfId="0" applyFont="1" applyBorder="1" applyAlignment="1" applyProtection="1">
      <alignment horizontal="center" wrapText="1"/>
    </xf>
    <xf numFmtId="0" fontId="29" fillId="0" borderId="9" xfId="0" applyFont="1" applyBorder="1" applyAlignment="1" applyProtection="1">
      <alignment horizontal="center"/>
    </xf>
    <xf numFmtId="0" fontId="29" fillId="5" borderId="9" xfId="0" applyFont="1" applyFill="1" applyBorder="1" applyAlignment="1" applyProtection="1">
      <alignment horizontal="center" wrapText="1"/>
    </xf>
    <xf numFmtId="0" fontId="29" fillId="5" borderId="10" xfId="0" applyFont="1" applyFill="1" applyBorder="1" applyAlignment="1" applyProtection="1">
      <alignment horizontal="center" wrapText="1"/>
    </xf>
    <xf numFmtId="0" fontId="29" fillId="5" borderId="34" xfId="0" applyFont="1" applyFill="1" applyBorder="1" applyAlignment="1" applyProtection="1">
      <alignment horizontal="center" wrapText="1"/>
    </xf>
    <xf numFmtId="0" fontId="30" fillId="3" borderId="12" xfId="0" applyFont="1" applyFill="1" applyBorder="1" applyAlignment="1" applyProtection="1">
      <alignment horizontal="left" wrapText="1"/>
      <protection locked="0"/>
    </xf>
    <xf numFmtId="0" fontId="30" fillId="3" borderId="13" xfId="0" applyFont="1" applyFill="1" applyBorder="1" applyAlignment="1" applyProtection="1">
      <alignment horizontal="left" wrapText="1"/>
      <protection locked="0"/>
    </xf>
    <xf numFmtId="0" fontId="30" fillId="3" borderId="35" xfId="0" applyFont="1" applyFill="1" applyBorder="1" applyAlignment="1" applyProtection="1">
      <alignment horizontal="left" wrapText="1"/>
      <protection locked="0"/>
    </xf>
    <xf numFmtId="0" fontId="42" fillId="0" borderId="9" xfId="0" applyFont="1" applyBorder="1" applyAlignment="1" applyProtection="1">
      <alignment horizontal="left"/>
    </xf>
    <xf numFmtId="0" fontId="42" fillId="0" borderId="10" xfId="0" applyFont="1" applyBorder="1" applyAlignment="1" applyProtection="1">
      <alignment horizontal="left"/>
    </xf>
    <xf numFmtId="0" fontId="30" fillId="0" borderId="17" xfId="0" applyFont="1" applyBorder="1" applyAlignment="1" applyProtection="1">
      <alignment horizontal="left" wrapText="1"/>
      <protection locked="0"/>
    </xf>
    <xf numFmtId="0" fontId="30" fillId="0" borderId="18" xfId="0" applyFont="1" applyBorder="1" applyAlignment="1" applyProtection="1">
      <alignment horizontal="left" wrapText="1"/>
      <protection locked="0"/>
    </xf>
    <xf numFmtId="0" fontId="30" fillId="0" borderId="19" xfId="0" applyFont="1" applyBorder="1" applyAlignment="1" applyProtection="1">
      <alignment horizontal="left" wrapText="1"/>
      <protection locked="0"/>
    </xf>
    <xf numFmtId="0" fontId="35" fillId="19" borderId="1" xfId="0" applyFont="1" applyFill="1" applyBorder="1" applyAlignment="1" applyProtection="1">
      <alignment horizontal="left" vertical="top" wrapText="1"/>
      <protection locked="0"/>
    </xf>
    <xf numFmtId="0" fontId="35" fillId="19" borderId="2" xfId="0" applyFont="1" applyFill="1" applyBorder="1" applyAlignment="1" applyProtection="1">
      <alignment horizontal="left" vertical="top" wrapText="1"/>
      <protection locked="0"/>
    </xf>
    <xf numFmtId="0" fontId="35" fillId="19" borderId="3" xfId="0" applyFont="1" applyFill="1" applyBorder="1" applyAlignment="1" applyProtection="1">
      <alignment horizontal="left" vertical="top" wrapText="1"/>
      <protection locked="0"/>
    </xf>
    <xf numFmtId="0" fontId="35" fillId="19" borderId="4" xfId="0" applyFont="1" applyFill="1" applyBorder="1" applyAlignment="1" applyProtection="1">
      <alignment horizontal="left" vertical="top" wrapText="1"/>
      <protection locked="0"/>
    </xf>
    <xf numFmtId="0" fontId="35" fillId="19" borderId="0" xfId="0" applyFont="1" applyFill="1" applyAlignment="1" applyProtection="1">
      <alignment horizontal="left" vertical="top" wrapText="1"/>
      <protection locked="0"/>
    </xf>
    <xf numFmtId="0" fontId="35" fillId="19" borderId="5" xfId="0" applyFont="1" applyFill="1" applyBorder="1" applyAlignment="1" applyProtection="1">
      <alignment horizontal="left" vertical="top" wrapText="1"/>
      <protection locked="0"/>
    </xf>
    <xf numFmtId="0" fontId="35" fillId="19" borderId="6" xfId="0" applyFont="1" applyFill="1" applyBorder="1" applyAlignment="1" applyProtection="1">
      <alignment horizontal="left" vertical="top" wrapText="1"/>
      <protection locked="0"/>
    </xf>
    <xf numFmtId="0" fontId="35" fillId="19" borderId="7" xfId="0" applyFont="1" applyFill="1" applyBorder="1" applyAlignment="1" applyProtection="1">
      <alignment horizontal="left" vertical="top" wrapText="1"/>
      <protection locked="0"/>
    </xf>
    <xf numFmtId="0" fontId="35" fillId="19" borderId="8" xfId="0" applyFont="1" applyFill="1" applyBorder="1" applyAlignment="1" applyProtection="1">
      <alignment horizontal="left" vertical="top" wrapText="1"/>
      <protection locked="0"/>
    </xf>
    <xf numFmtId="0" fontId="29" fillId="0" borderId="0" xfId="0" applyFont="1" applyAlignment="1" applyProtection="1">
      <alignment horizontal="left" vertical="top" wrapText="1"/>
    </xf>
    <xf numFmtId="0" fontId="29" fillId="0" borderId="5" xfId="0" applyFont="1" applyBorder="1" applyAlignment="1" applyProtection="1">
      <alignment horizontal="left" vertical="top" wrapText="1"/>
    </xf>
    <xf numFmtId="0" fontId="39" fillId="0" borderId="9" xfId="0" applyFont="1" applyBorder="1" applyAlignment="1" applyProtection="1">
      <alignment horizontal="left"/>
    </xf>
    <xf numFmtId="0" fontId="39" fillId="0" borderId="10" xfId="0" applyFont="1" applyBorder="1" applyAlignment="1" applyProtection="1">
      <alignment horizontal="left"/>
    </xf>
    <xf numFmtId="0" fontId="39" fillId="0" borderId="11" xfId="0" applyFont="1" applyBorder="1" applyAlignment="1" applyProtection="1">
      <alignment horizontal="left"/>
    </xf>
    <xf numFmtId="0" fontId="29" fillId="0" borderId="4" xfId="0" applyFont="1" applyBorder="1" applyAlignment="1" applyProtection="1">
      <alignment horizontal="left"/>
    </xf>
    <xf numFmtId="0" fontId="29" fillId="0" borderId="0" xfId="0" applyFont="1" applyBorder="1" applyAlignment="1" applyProtection="1">
      <alignment horizontal="left"/>
    </xf>
    <xf numFmtId="0" fontId="29" fillId="0" borderId="5" xfId="0" applyFont="1" applyBorder="1" applyAlignment="1" applyProtection="1">
      <alignment horizontal="left"/>
    </xf>
    <xf numFmtId="0" fontId="35" fillId="0" borderId="7" xfId="0" applyFont="1" applyBorder="1" applyAlignment="1">
      <alignment horizontal="left" wrapText="1"/>
    </xf>
    <xf numFmtId="0" fontId="35" fillId="0" borderId="8" xfId="0" applyFont="1" applyBorder="1" applyAlignment="1">
      <alignment horizontal="left" wrapText="1"/>
    </xf>
    <xf numFmtId="0" fontId="48" fillId="0" borderId="1" xfId="0" applyFont="1" applyBorder="1" applyAlignment="1">
      <alignment horizontal="center"/>
    </xf>
    <xf numFmtId="0" fontId="48" fillId="0" borderId="2" xfId="0" applyFont="1" applyBorder="1" applyAlignment="1">
      <alignment horizontal="center"/>
    </xf>
    <xf numFmtId="0" fontId="49" fillId="0" borderId="9" xfId="0" applyFont="1" applyBorder="1" applyAlignment="1">
      <alignment horizontal="left" vertical="top" wrapText="1"/>
    </xf>
    <xf numFmtId="0" fontId="49" fillId="0" borderId="10" xfId="0" applyFont="1" applyBorder="1" applyAlignment="1">
      <alignment horizontal="left" vertical="top" wrapText="1"/>
    </xf>
    <xf numFmtId="0" fontId="49" fillId="0" borderId="11" xfId="0" applyFont="1" applyBorder="1" applyAlignment="1">
      <alignment horizontal="left" vertical="top" wrapText="1"/>
    </xf>
    <xf numFmtId="0" fontId="49" fillId="0" borderId="0" xfId="0" applyFont="1" applyAlignment="1">
      <alignment horizontal="left"/>
    </xf>
    <xf numFmtId="0" fontId="49" fillId="0" borderId="7" xfId="0" applyFont="1" applyBorder="1" applyAlignment="1">
      <alignment horizontal="left" wrapText="1"/>
    </xf>
    <xf numFmtId="0" fontId="49" fillId="0" borderId="8" xfId="0" applyFont="1" applyBorder="1" applyAlignment="1">
      <alignment horizontal="left" wrapText="1"/>
    </xf>
    <xf numFmtId="0" fontId="48" fillId="0" borderId="9" xfId="0" applyFont="1" applyBorder="1" applyAlignment="1">
      <alignment horizontal="center" wrapText="1"/>
    </xf>
    <xf numFmtId="0" fontId="48" fillId="0" borderId="10" xfId="0" applyFont="1" applyBorder="1" applyAlignment="1">
      <alignment horizontal="center" wrapText="1"/>
    </xf>
    <xf numFmtId="0" fontId="48" fillId="0" borderId="11" xfId="0" applyFont="1" applyBorder="1" applyAlignment="1">
      <alignment horizontal="center" wrapText="1"/>
    </xf>
    <xf numFmtId="0" fontId="29" fillId="22" borderId="9" xfId="0" applyFont="1" applyFill="1" applyBorder="1" applyAlignment="1">
      <alignment horizontal="center" vertical="center" wrapText="1"/>
    </xf>
    <xf numFmtId="0" fontId="29" fillId="22" borderId="10" xfId="0" applyFont="1" applyFill="1" applyBorder="1" applyAlignment="1">
      <alignment horizontal="center" vertical="center" wrapText="1"/>
    </xf>
    <xf numFmtId="0" fontId="29" fillId="22" borderId="34" xfId="0" applyFont="1" applyFill="1" applyBorder="1" applyAlignment="1">
      <alignment horizontal="center" vertical="center" wrapText="1"/>
    </xf>
    <xf numFmtId="44" fontId="49" fillId="21" borderId="9" xfId="0" applyNumberFormat="1" applyFont="1" applyFill="1" applyBorder="1" applyAlignment="1" applyProtection="1">
      <alignment horizontal="right" wrapText="1"/>
      <protection locked="0"/>
    </xf>
    <xf numFmtId="44" fontId="49" fillId="21" borderId="10" xfId="0" applyNumberFormat="1" applyFont="1" applyFill="1" applyBorder="1" applyAlignment="1" applyProtection="1">
      <alignment horizontal="right" wrapText="1"/>
      <protection locked="0"/>
    </xf>
    <xf numFmtId="44" fontId="49" fillId="21" borderId="11" xfId="0" applyNumberFormat="1" applyFont="1" applyFill="1" applyBorder="1" applyAlignment="1" applyProtection="1">
      <alignment horizontal="right" wrapText="1"/>
      <protection locked="0"/>
    </xf>
    <xf numFmtId="0" fontId="48" fillId="0" borderId="0" xfId="0" applyFont="1" applyAlignment="1">
      <alignment horizontal="right" wrapText="1"/>
    </xf>
    <xf numFmtId="0" fontId="41" fillId="0" borderId="9" xfId="0" applyFont="1" applyBorder="1" applyAlignment="1">
      <alignment horizontal="left" vertical="center"/>
    </xf>
    <xf numFmtId="0" fontId="41" fillId="0" borderId="10" xfId="0" applyFont="1" applyBorder="1" applyAlignment="1">
      <alignment horizontal="left" vertical="center"/>
    </xf>
    <xf numFmtId="0" fontId="41" fillId="0" borderId="11" xfId="0" applyFont="1" applyBorder="1" applyAlignment="1">
      <alignment horizontal="left" vertical="center"/>
    </xf>
    <xf numFmtId="0" fontId="29" fillId="0" borderId="31" xfId="0" applyFont="1" applyBorder="1" applyAlignment="1">
      <alignment horizontal="left"/>
    </xf>
    <xf numFmtId="0" fontId="29" fillId="0" borderId="32" xfId="0" applyFont="1" applyBorder="1" applyAlignment="1">
      <alignment horizontal="left"/>
    </xf>
    <xf numFmtId="0" fontId="29" fillId="0" borderId="33" xfId="0" applyFont="1" applyBorder="1" applyAlignment="1">
      <alignment horizontal="left"/>
    </xf>
    <xf numFmtId="0" fontId="14" fillId="0" borderId="31" xfId="0" applyFont="1" applyBorder="1" applyAlignment="1" applyProtection="1">
      <alignment horizontal="left" vertical="center" wrapText="1" indent="1"/>
    </xf>
    <xf numFmtId="0" fontId="14" fillId="0" borderId="32" xfId="0" applyFont="1" applyBorder="1" applyAlignment="1" applyProtection="1">
      <alignment horizontal="left" vertical="center" wrapText="1" indent="1"/>
    </xf>
    <xf numFmtId="0" fontId="14" fillId="0" borderId="33" xfId="0" applyFont="1" applyBorder="1" applyAlignment="1" applyProtection="1">
      <alignment horizontal="left" vertical="center" wrapText="1" indent="1"/>
    </xf>
    <xf numFmtId="0" fontId="16" fillId="0" borderId="1" xfId="0" applyFont="1" applyBorder="1" applyAlignment="1">
      <alignment horizontal="center"/>
    </xf>
    <xf numFmtId="0" fontId="16" fillId="0" borderId="2" xfId="0" applyFont="1" applyBorder="1" applyAlignment="1">
      <alignment horizontal="center"/>
    </xf>
    <xf numFmtId="0" fontId="16" fillId="0" borderId="3" xfId="0" applyFont="1" applyBorder="1" applyAlignment="1">
      <alignment horizontal="center"/>
    </xf>
    <xf numFmtId="0" fontId="80" fillId="0" borderId="4" xfId="0" applyFont="1" applyBorder="1" applyAlignment="1">
      <alignment horizontal="left" vertical="center" wrapText="1"/>
    </xf>
    <xf numFmtId="0" fontId="80" fillId="0" borderId="0" xfId="0" applyFont="1" applyAlignment="1">
      <alignment horizontal="left" vertical="center" wrapText="1"/>
    </xf>
    <xf numFmtId="0" fontId="80" fillId="0" borderId="5" xfId="0" applyFont="1" applyBorder="1" applyAlignment="1">
      <alignment horizontal="left" vertical="center" wrapText="1"/>
    </xf>
    <xf numFmtId="0" fontId="14" fillId="0" borderId="45" xfId="0" applyFont="1" applyBorder="1" applyAlignment="1" applyProtection="1">
      <alignment vertical="center" wrapText="1"/>
      <protection locked="0"/>
    </xf>
    <xf numFmtId="0" fontId="14" fillId="0" borderId="46" xfId="0" applyFont="1" applyBorder="1" applyAlignment="1" applyProtection="1">
      <alignment vertical="center" wrapText="1"/>
      <protection locked="0"/>
    </xf>
    <xf numFmtId="0" fontId="14" fillId="0" borderId="65" xfId="0" applyFont="1" applyBorder="1" applyAlignment="1" applyProtection="1">
      <alignment vertical="center" wrapText="1"/>
      <protection locked="0"/>
    </xf>
    <xf numFmtId="0" fontId="14" fillId="0" borderId="4" xfId="0" applyFont="1" applyBorder="1" applyAlignment="1" applyProtection="1">
      <alignment wrapText="1"/>
    </xf>
    <xf numFmtId="0" fontId="14" fillId="0" borderId="0" xfId="0" applyFont="1" applyAlignment="1" applyProtection="1">
      <alignment wrapText="1"/>
    </xf>
    <xf numFmtId="0" fontId="14" fillId="0" borderId="5" xfId="0" applyFont="1" applyBorder="1" applyAlignment="1" applyProtection="1">
      <alignment wrapText="1"/>
    </xf>
    <xf numFmtId="49" fontId="81" fillId="36" borderId="78" xfId="0" applyNumberFormat="1" applyFont="1" applyFill="1" applyBorder="1" applyAlignment="1" applyProtection="1">
      <alignment horizontal="left" vertical="top" wrapText="1"/>
      <protection locked="0"/>
    </xf>
    <xf numFmtId="49" fontId="81" fillId="36" borderId="79" xfId="0" applyNumberFormat="1" applyFont="1" applyFill="1" applyBorder="1" applyAlignment="1" applyProtection="1">
      <alignment horizontal="left" vertical="top" wrapText="1"/>
      <protection locked="0"/>
    </xf>
    <xf numFmtId="49" fontId="81" fillId="36" borderId="80" xfId="0" applyNumberFormat="1" applyFont="1" applyFill="1" applyBorder="1" applyAlignment="1" applyProtection="1">
      <alignment horizontal="left" vertical="top" wrapText="1"/>
      <protection locked="0"/>
    </xf>
    <xf numFmtId="0" fontId="14" fillId="0" borderId="23" xfId="0" applyFont="1" applyBorder="1" applyAlignment="1" applyProtection="1">
      <alignment wrapText="1"/>
    </xf>
    <xf numFmtId="0" fontId="14" fillId="0" borderId="24" xfId="0" applyFont="1" applyBorder="1" applyAlignment="1" applyProtection="1">
      <alignment wrapText="1"/>
    </xf>
    <xf numFmtId="0" fontId="14" fillId="0" borderId="27" xfId="0" applyFont="1" applyBorder="1" applyAlignment="1" applyProtection="1">
      <alignment wrapText="1"/>
    </xf>
    <xf numFmtId="0" fontId="14" fillId="0" borderId="4" xfId="0" applyFont="1" applyBorder="1" applyAlignment="1" applyProtection="1">
      <alignment horizontal="left" wrapText="1" indent="1"/>
    </xf>
    <xf numFmtId="0" fontId="14" fillId="0" borderId="0" xfId="0" applyFont="1" applyAlignment="1" applyProtection="1">
      <alignment horizontal="left" wrapText="1" indent="1"/>
    </xf>
    <xf numFmtId="0" fontId="14" fillId="0" borderId="5" xfId="0" applyFont="1" applyBorder="1" applyAlignment="1" applyProtection="1">
      <alignment horizontal="left" wrapText="1" indent="1"/>
    </xf>
    <xf numFmtId="0" fontId="80" fillId="0" borderId="4" xfId="0" applyFont="1" applyBorder="1" applyAlignment="1">
      <alignment horizontal="left" vertical="top" wrapText="1"/>
    </xf>
    <xf numFmtId="0" fontId="80" fillId="0" borderId="0" xfId="0" applyFont="1" applyAlignment="1">
      <alignment horizontal="left" vertical="top" wrapText="1"/>
    </xf>
    <xf numFmtId="0" fontId="80" fillId="0" borderId="5" xfId="0" applyFont="1" applyBorder="1" applyAlignment="1">
      <alignment horizontal="left" vertical="top" wrapText="1"/>
    </xf>
    <xf numFmtId="0" fontId="82" fillId="0" borderId="9" xfId="0" applyFont="1" applyBorder="1" applyAlignment="1" applyProtection="1">
      <alignment wrapText="1"/>
      <protection locked="0"/>
    </xf>
    <xf numFmtId="0" fontId="82" fillId="0" borderId="10" xfId="0" applyFont="1" applyBorder="1" applyAlignment="1" applyProtection="1">
      <alignment wrapText="1"/>
      <protection locked="0"/>
    </xf>
    <xf numFmtId="0" fontId="84" fillId="4" borderId="0" xfId="0" applyFont="1" applyFill="1" applyAlignment="1">
      <alignment horizontal="center" wrapText="1"/>
    </xf>
    <xf numFmtId="0" fontId="84" fillId="4" borderId="57" xfId="0" applyFont="1" applyFill="1" applyBorder="1" applyAlignment="1">
      <alignment horizontal="center" wrapText="1"/>
    </xf>
    <xf numFmtId="0" fontId="82" fillId="4" borderId="28" xfId="0" applyFont="1" applyFill="1" applyBorder="1" applyAlignment="1" applyProtection="1">
      <alignment horizontal="center" vertical="top" wrapText="1"/>
    </xf>
    <xf numFmtId="0" fontId="82" fillId="4" borderId="29" xfId="0" applyFont="1" applyFill="1" applyBorder="1" applyAlignment="1" applyProtection="1">
      <alignment horizontal="center" vertical="top" wrapText="1"/>
    </xf>
    <xf numFmtId="0" fontId="82" fillId="4" borderId="30" xfId="0" applyFont="1" applyFill="1" applyBorder="1" applyAlignment="1" applyProtection="1">
      <alignment horizontal="center" vertical="top" wrapText="1"/>
    </xf>
    <xf numFmtId="0" fontId="82" fillId="15" borderId="28" xfId="0" applyFont="1" applyFill="1" applyBorder="1" applyAlignment="1" applyProtection="1">
      <alignment horizontal="center" vertical="center" wrapText="1"/>
    </xf>
    <xf numFmtId="0" fontId="82" fillId="15" borderId="29" xfId="0" applyFont="1" applyFill="1" applyBorder="1" applyAlignment="1" applyProtection="1">
      <alignment horizontal="center" vertical="center" wrapText="1"/>
    </xf>
    <xf numFmtId="0" fontId="82" fillId="15" borderId="30" xfId="0" applyFont="1" applyFill="1" applyBorder="1" applyAlignment="1" applyProtection="1">
      <alignment horizontal="center" vertical="center" wrapText="1"/>
    </xf>
    <xf numFmtId="164" fontId="82" fillId="0" borderId="36" xfId="0" applyNumberFormat="1" applyFont="1" applyBorder="1" applyAlignment="1">
      <alignment horizontal="left" vertical="center" wrapText="1"/>
    </xf>
    <xf numFmtId="164" fontId="82" fillId="0" borderId="29" xfId="0" applyNumberFormat="1" applyFont="1" applyBorder="1" applyAlignment="1">
      <alignment horizontal="left" vertical="center" wrapText="1"/>
    </xf>
    <xf numFmtId="164" fontId="82" fillId="0" borderId="30" xfId="0" applyNumberFormat="1" applyFont="1" applyBorder="1" applyAlignment="1">
      <alignment horizontal="left" vertical="center" wrapText="1"/>
    </xf>
    <xf numFmtId="0" fontId="82" fillId="15" borderId="28" xfId="0" applyFont="1" applyFill="1" applyBorder="1" applyAlignment="1">
      <alignment horizontal="center" vertical="center" wrapText="1"/>
    </xf>
    <xf numFmtId="0" fontId="82" fillId="15" borderId="29" xfId="0" applyFont="1" applyFill="1" applyBorder="1" applyAlignment="1">
      <alignment horizontal="center" vertical="center" wrapText="1"/>
    </xf>
    <xf numFmtId="0" fontId="82" fillId="15" borderId="30" xfId="0" applyFont="1" applyFill="1" applyBorder="1" applyAlignment="1">
      <alignment horizontal="center" vertical="center" wrapText="1"/>
    </xf>
    <xf numFmtId="49" fontId="81" fillId="36" borderId="31" xfId="0" applyNumberFormat="1" applyFont="1" applyFill="1" applyBorder="1" applyAlignment="1" applyProtection="1">
      <alignment horizontal="left" vertical="top" wrapText="1"/>
      <protection locked="0"/>
    </xf>
    <xf numFmtId="49" fontId="81" fillId="36" borderId="32" xfId="0" applyNumberFormat="1" applyFont="1" applyFill="1" applyBorder="1" applyAlignment="1" applyProtection="1">
      <alignment horizontal="left" vertical="top" wrapText="1"/>
      <protection locked="0"/>
    </xf>
    <xf numFmtId="49" fontId="81" fillId="36" borderId="33" xfId="0" applyNumberFormat="1" applyFont="1" applyFill="1" applyBorder="1" applyAlignment="1" applyProtection="1">
      <alignment horizontal="left" vertical="top" wrapText="1"/>
      <protection locked="0"/>
    </xf>
    <xf numFmtId="49" fontId="81" fillId="36" borderId="4" xfId="0" applyNumberFormat="1" applyFont="1" applyFill="1" applyBorder="1" applyAlignment="1" applyProtection="1">
      <alignment horizontal="left" vertical="top" wrapText="1"/>
      <protection locked="0"/>
    </xf>
    <xf numFmtId="49" fontId="81" fillId="36" borderId="0" xfId="0" applyNumberFormat="1" applyFont="1" applyFill="1" applyAlignment="1" applyProtection="1">
      <alignment horizontal="left" vertical="top" wrapText="1"/>
      <protection locked="0"/>
    </xf>
    <xf numFmtId="49" fontId="81" fillId="36" borderId="5" xfId="0" applyNumberFormat="1" applyFont="1" applyFill="1" applyBorder="1" applyAlignment="1" applyProtection="1">
      <alignment horizontal="left" vertical="top" wrapText="1"/>
      <protection locked="0"/>
    </xf>
    <xf numFmtId="49" fontId="81" fillId="36" borderId="23" xfId="0" applyNumberFormat="1" applyFont="1" applyFill="1" applyBorder="1" applyAlignment="1" applyProtection="1">
      <alignment horizontal="left" vertical="top" wrapText="1"/>
      <protection locked="0"/>
    </xf>
    <xf numFmtId="49" fontId="81" fillId="36" borderId="24" xfId="0" applyNumberFormat="1" applyFont="1" applyFill="1" applyBorder="1" applyAlignment="1" applyProtection="1">
      <alignment horizontal="left" vertical="top" wrapText="1"/>
      <protection locked="0"/>
    </xf>
    <xf numFmtId="49" fontId="81" fillId="36" borderId="27" xfId="0" applyNumberFormat="1" applyFont="1" applyFill="1" applyBorder="1" applyAlignment="1" applyProtection="1">
      <alignment horizontal="left" vertical="top" wrapText="1"/>
      <protection locked="0"/>
    </xf>
    <xf numFmtId="0" fontId="86" fillId="15" borderId="9" xfId="0" applyFont="1" applyFill="1" applyBorder="1" applyAlignment="1">
      <alignment horizontal="center"/>
    </xf>
    <xf numFmtId="0" fontId="86" fillId="15" borderId="10" xfId="0" applyFont="1" applyFill="1" applyBorder="1" applyAlignment="1">
      <alignment horizontal="center"/>
    </xf>
    <xf numFmtId="0" fontId="86" fillId="15" borderId="11" xfId="0" applyFont="1" applyFill="1" applyBorder="1" applyAlignment="1">
      <alignment horizontal="center"/>
    </xf>
  </cellXfs>
  <cellStyles count="6">
    <cellStyle name="Comma" xfId="1" builtinId="3"/>
    <cellStyle name="Currency" xfId="2" builtinId="4"/>
    <cellStyle name="Heading 2" xfId="5" builtinId="17"/>
    <cellStyle name="Hyperlink" xfId="4" builtinId="8"/>
    <cellStyle name="Normal" xfId="0" builtinId="0"/>
    <cellStyle name="Percent" xfId="3" builtinId="5"/>
  </cellStyles>
  <dxfs count="36">
    <dxf>
      <font>
        <color theme="0"/>
      </font>
    </dxf>
    <dxf>
      <font>
        <color theme="0"/>
      </font>
    </dxf>
    <dxf>
      <font>
        <color theme="0"/>
      </font>
    </dxf>
    <dxf>
      <font>
        <color theme="0"/>
      </font>
    </dxf>
    <dxf>
      <font>
        <color theme="0"/>
      </font>
    </dxf>
    <dxf>
      <font>
        <color theme="0"/>
      </font>
    </dxf>
    <dxf>
      <font>
        <color theme="0"/>
      </font>
    </dxf>
    <dxf>
      <font>
        <color theme="0"/>
      </font>
      <fill>
        <patternFill patternType="none">
          <bgColor auto="1"/>
        </patternFill>
      </fill>
      <border>
        <vertical/>
        <horizontal/>
      </border>
    </dxf>
    <dxf>
      <font>
        <color theme="0"/>
      </font>
      <fill>
        <patternFill patternType="none">
          <bgColor auto="1"/>
        </patternFill>
      </fill>
    </dxf>
    <dxf>
      <font>
        <color theme="0"/>
      </font>
    </dxf>
    <dxf>
      <font>
        <color theme="0"/>
      </font>
    </dxf>
    <dxf>
      <font>
        <color theme="0"/>
      </font>
    </dxf>
    <dxf>
      <font>
        <color rgb="FFC00000"/>
      </font>
    </dxf>
    <dxf>
      <fill>
        <patternFill>
          <bgColor indexed="35"/>
        </patternFill>
      </fill>
    </dxf>
    <dxf>
      <font>
        <color theme="0"/>
      </font>
    </dxf>
    <dxf>
      <font>
        <color theme="0"/>
      </font>
    </dxf>
    <dxf>
      <font>
        <color theme="0"/>
      </font>
    </dxf>
    <dxf>
      <font>
        <color theme="0"/>
      </font>
    </dxf>
    <dxf>
      <font>
        <color theme="0"/>
      </font>
    </dxf>
    <dxf>
      <font>
        <color theme="0"/>
      </font>
      <fill>
        <patternFill patternType="none">
          <bgColor auto="1"/>
        </patternFill>
      </fill>
      <border>
        <vertical/>
        <horizontal/>
      </border>
    </dxf>
    <dxf>
      <font>
        <color theme="0"/>
      </font>
      <fill>
        <patternFill patternType="none">
          <bgColor auto="1"/>
        </patternFill>
      </fill>
    </dxf>
    <dxf>
      <font>
        <color theme="0"/>
      </font>
    </dxf>
    <dxf>
      <font>
        <color theme="0"/>
      </font>
    </dxf>
    <dxf>
      <font>
        <color theme="0"/>
      </font>
      <fill>
        <patternFill patternType="none">
          <bgColor auto="1"/>
        </patternFill>
      </fill>
      <border>
        <left/>
        <right/>
        <top/>
        <bottom/>
        <vertical/>
        <horizontal/>
      </border>
    </dxf>
    <dxf>
      <font>
        <color theme="1"/>
      </font>
    </dxf>
    <dxf>
      <font>
        <color theme="0"/>
      </font>
      <fill>
        <patternFill patternType="none">
          <bgColor auto="1"/>
        </patternFill>
      </fill>
      <border>
        <left/>
        <right/>
        <top/>
        <bottom/>
        <vertical/>
        <horizontal/>
      </border>
    </dxf>
    <dxf>
      <font>
        <color rgb="FF9C0006"/>
      </font>
      <fill>
        <patternFill>
          <bgColor rgb="FFFFC7CE"/>
        </patternFill>
      </fill>
      <border>
        <left style="thin">
          <color auto="1"/>
        </left>
        <right style="thin">
          <color auto="1"/>
        </right>
        <top style="thin">
          <color auto="1"/>
        </top>
        <bottom style="thin">
          <color auto="1"/>
        </bottom>
      </border>
    </dxf>
    <dxf>
      <font>
        <b/>
        <i val="0"/>
        <color auto="1"/>
      </font>
      <fill>
        <patternFill>
          <bgColor rgb="FFFFFF99"/>
        </patternFill>
      </fill>
      <border>
        <left style="thin">
          <color auto="1"/>
        </left>
        <right style="thin">
          <color auto="1"/>
        </right>
        <top style="thin">
          <color auto="1"/>
        </top>
        <bottom style="thin">
          <color auto="1"/>
        </bottom>
      </border>
    </dxf>
    <dxf>
      <font>
        <color rgb="FFC80000"/>
      </font>
      <fill>
        <patternFill>
          <bgColor rgb="FFDDEBF7"/>
        </patternFill>
      </fill>
      <border>
        <left style="thin">
          <color auto="1"/>
        </left>
        <right style="thin">
          <color auto="1"/>
        </right>
        <top style="thin">
          <color auto="1"/>
        </top>
        <bottom style="thin">
          <color auto="1"/>
        </bottom>
      </border>
    </dxf>
    <dxf>
      <font>
        <color rgb="FFC00000"/>
      </font>
    </dxf>
    <dxf>
      <font>
        <color rgb="FF9C0006"/>
      </font>
      <fill>
        <patternFill>
          <bgColor rgb="FFFFC7CE"/>
        </patternFill>
      </fill>
      <border>
        <left style="thin">
          <color auto="1"/>
        </left>
        <right style="thin">
          <color auto="1"/>
        </right>
        <top style="thin">
          <color auto="1"/>
        </top>
        <bottom style="thin">
          <color auto="1"/>
        </bottom>
      </border>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s>
  <tableStyles count="0" defaultTableStyle="TableStyleMedium2" defaultPivotStyle="PivotStyleLight16"/>
  <colors>
    <mruColors>
      <color rgb="FF99CCFF"/>
      <color rgb="FFB9DCFF"/>
      <color rgb="FFA40000"/>
      <color rgb="FF6C0000"/>
      <color rgb="FFFFE699"/>
      <color rgb="FFFFFF99"/>
      <color rgb="FFC6E0B4"/>
      <color rgb="FFC80000"/>
      <color rgb="FFDDEBF7"/>
      <color rgb="FF00B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Drop" dropStyle="combo" dx="16" fmlaRange="$K1:$K10" noThreeD="1" sel="1" val="0"/>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8" Type="http://schemas.openxmlformats.org/officeDocument/2006/relationships/image" Target="../media/image16.emf"/><Relationship Id="rId13" Type="http://schemas.openxmlformats.org/officeDocument/2006/relationships/image" Target="../media/image21.emf"/><Relationship Id="rId18" Type="http://schemas.openxmlformats.org/officeDocument/2006/relationships/image" Target="../media/image26.emf"/><Relationship Id="rId26" Type="http://schemas.openxmlformats.org/officeDocument/2006/relationships/image" Target="../media/image4.emf"/><Relationship Id="rId3" Type="http://schemas.openxmlformats.org/officeDocument/2006/relationships/image" Target="../media/image11.emf"/><Relationship Id="rId21" Type="http://schemas.openxmlformats.org/officeDocument/2006/relationships/image" Target="../media/image29.emf"/><Relationship Id="rId7" Type="http://schemas.openxmlformats.org/officeDocument/2006/relationships/image" Target="../media/image15.emf"/><Relationship Id="rId12" Type="http://schemas.openxmlformats.org/officeDocument/2006/relationships/image" Target="../media/image20.emf"/><Relationship Id="rId17" Type="http://schemas.openxmlformats.org/officeDocument/2006/relationships/image" Target="../media/image25.emf"/><Relationship Id="rId25" Type="http://schemas.openxmlformats.org/officeDocument/2006/relationships/image" Target="../media/image5.emf"/><Relationship Id="rId2" Type="http://schemas.openxmlformats.org/officeDocument/2006/relationships/image" Target="../media/image10.emf"/><Relationship Id="rId16" Type="http://schemas.openxmlformats.org/officeDocument/2006/relationships/image" Target="../media/image24.emf"/><Relationship Id="rId20" Type="http://schemas.openxmlformats.org/officeDocument/2006/relationships/image" Target="../media/image28.emf"/><Relationship Id="rId29" Type="http://schemas.openxmlformats.org/officeDocument/2006/relationships/image" Target="../media/image1.emf"/><Relationship Id="rId1" Type="http://schemas.openxmlformats.org/officeDocument/2006/relationships/image" Target="../media/image9.emf"/><Relationship Id="rId6" Type="http://schemas.openxmlformats.org/officeDocument/2006/relationships/image" Target="../media/image14.emf"/><Relationship Id="rId11" Type="http://schemas.openxmlformats.org/officeDocument/2006/relationships/image" Target="../media/image19.emf"/><Relationship Id="rId24" Type="http://schemas.openxmlformats.org/officeDocument/2006/relationships/image" Target="../media/image6.emf"/><Relationship Id="rId5" Type="http://schemas.openxmlformats.org/officeDocument/2006/relationships/image" Target="../media/image13.emf"/><Relationship Id="rId15" Type="http://schemas.openxmlformats.org/officeDocument/2006/relationships/image" Target="../media/image23.emf"/><Relationship Id="rId23" Type="http://schemas.openxmlformats.org/officeDocument/2006/relationships/image" Target="../media/image7.emf"/><Relationship Id="rId28" Type="http://schemas.openxmlformats.org/officeDocument/2006/relationships/image" Target="../media/image2.emf"/><Relationship Id="rId10" Type="http://schemas.openxmlformats.org/officeDocument/2006/relationships/image" Target="../media/image18.emf"/><Relationship Id="rId19" Type="http://schemas.openxmlformats.org/officeDocument/2006/relationships/image" Target="../media/image27.emf"/><Relationship Id="rId4" Type="http://schemas.openxmlformats.org/officeDocument/2006/relationships/image" Target="../media/image12.emf"/><Relationship Id="rId9" Type="http://schemas.openxmlformats.org/officeDocument/2006/relationships/image" Target="../media/image17.emf"/><Relationship Id="rId14" Type="http://schemas.openxmlformats.org/officeDocument/2006/relationships/image" Target="../media/image22.emf"/><Relationship Id="rId22" Type="http://schemas.openxmlformats.org/officeDocument/2006/relationships/image" Target="../media/image8.emf"/><Relationship Id="rId27"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175260</xdr:colOff>
          <xdr:row>0</xdr:row>
          <xdr:rowOff>22860</xdr:rowOff>
        </xdr:from>
        <xdr:to>
          <xdr:col>9</xdr:col>
          <xdr:colOff>449580</xdr:colOff>
          <xdr:row>1</xdr:row>
          <xdr:rowOff>0</xdr:rowOff>
        </xdr:to>
        <xdr:sp macro="" textlink="">
          <xdr:nvSpPr>
            <xdr:cNvPr id="130049" name="Drop Down 1" hidden="1">
              <a:extLst>
                <a:ext uri="{63B3BB69-23CF-44E3-9099-C40C66FF867C}">
                  <a14:compatExt spid="_x0000_s130049"/>
                </a:ext>
                <a:ext uri="{FF2B5EF4-FFF2-40B4-BE49-F238E27FC236}">
                  <a16:creationId xmlns:a16="http://schemas.microsoft.com/office/drawing/2014/main" id="{00000000-0008-0000-0200-000001F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60</xdr:row>
          <xdr:rowOff>175260</xdr:rowOff>
        </xdr:from>
        <xdr:to>
          <xdr:col>3</xdr:col>
          <xdr:colOff>327660</xdr:colOff>
          <xdr:row>62</xdr:row>
          <xdr:rowOff>0</xdr:rowOff>
        </xdr:to>
        <xdr:sp macro="" textlink="">
          <xdr:nvSpPr>
            <xdr:cNvPr id="76802" name="Check Box 2" hidden="1">
              <a:extLst>
                <a:ext uri="{63B3BB69-23CF-44E3-9099-C40C66FF867C}">
                  <a14:compatExt spid="_x0000_s76802"/>
                </a:ext>
                <a:ext uri="{FF2B5EF4-FFF2-40B4-BE49-F238E27FC236}">
                  <a16:creationId xmlns:a16="http://schemas.microsoft.com/office/drawing/2014/main" id="{00000000-0008-0000-0F00-00000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Invoice/Quote for rental/lease costs, if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63</xdr:row>
          <xdr:rowOff>175260</xdr:rowOff>
        </xdr:from>
        <xdr:to>
          <xdr:col>3</xdr:col>
          <xdr:colOff>327660</xdr:colOff>
          <xdr:row>65</xdr:row>
          <xdr:rowOff>0</xdr:rowOff>
        </xdr:to>
        <xdr:sp macro="" textlink="">
          <xdr:nvSpPr>
            <xdr:cNvPr id="76803" name="Check Box 3" hidden="1">
              <a:extLst>
                <a:ext uri="{63B3BB69-23CF-44E3-9099-C40C66FF867C}">
                  <a14:compatExt spid="_x0000_s76803"/>
                </a:ext>
                <a:ext uri="{FF2B5EF4-FFF2-40B4-BE49-F238E27FC236}">
                  <a16:creationId xmlns:a16="http://schemas.microsoft.com/office/drawing/2014/main" id="{00000000-0008-0000-0F00-00000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All of the above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65</xdr:row>
          <xdr:rowOff>175260</xdr:rowOff>
        </xdr:from>
        <xdr:to>
          <xdr:col>3</xdr:col>
          <xdr:colOff>327660</xdr:colOff>
          <xdr:row>67</xdr:row>
          <xdr:rowOff>0</xdr:rowOff>
        </xdr:to>
        <xdr:sp macro="" textlink="">
          <xdr:nvSpPr>
            <xdr:cNvPr id="76804" name="Check Box 4" hidden="1">
              <a:extLst>
                <a:ext uri="{63B3BB69-23CF-44E3-9099-C40C66FF867C}">
                  <a14:compatExt spid="_x0000_s76804"/>
                </a:ext>
                <a:ext uri="{FF2B5EF4-FFF2-40B4-BE49-F238E27FC236}">
                  <a16:creationId xmlns:a16="http://schemas.microsoft.com/office/drawing/2014/main" id="{00000000-0008-0000-0F00-00000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Mileage logs per FNS 796-2 Rev 4 VIII I 39(c)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61</xdr:row>
          <xdr:rowOff>175260</xdr:rowOff>
        </xdr:from>
        <xdr:to>
          <xdr:col>3</xdr:col>
          <xdr:colOff>327660</xdr:colOff>
          <xdr:row>62</xdr:row>
          <xdr:rowOff>182880</xdr:rowOff>
        </xdr:to>
        <xdr:sp macro="" textlink="">
          <xdr:nvSpPr>
            <xdr:cNvPr id="76805" name="Check Box 5" hidden="1">
              <a:extLst>
                <a:ext uri="{63B3BB69-23CF-44E3-9099-C40C66FF867C}">
                  <a14:compatExt spid="_x0000_s76805"/>
                </a:ext>
                <a:ext uri="{FF2B5EF4-FFF2-40B4-BE49-F238E27FC236}">
                  <a16:creationId xmlns:a16="http://schemas.microsoft.com/office/drawing/2014/main" id="{00000000-0008-0000-0F00-00000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Compensation Policy where travel reimbursement is addressed.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64</xdr:row>
          <xdr:rowOff>175260</xdr:rowOff>
        </xdr:from>
        <xdr:to>
          <xdr:col>3</xdr:col>
          <xdr:colOff>327660</xdr:colOff>
          <xdr:row>66</xdr:row>
          <xdr:rowOff>0</xdr:rowOff>
        </xdr:to>
        <xdr:sp macro="" textlink="">
          <xdr:nvSpPr>
            <xdr:cNvPr id="76806" name="Check Box 6" hidden="1">
              <a:extLst>
                <a:ext uri="{63B3BB69-23CF-44E3-9099-C40C66FF867C}">
                  <a14:compatExt spid="_x0000_s76806"/>
                </a:ext>
                <a:ext uri="{FF2B5EF4-FFF2-40B4-BE49-F238E27FC236}">
                  <a16:creationId xmlns:a16="http://schemas.microsoft.com/office/drawing/2014/main" id="{00000000-0008-0000-0F00-00000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Documentation of travel, lodging, and meal costs if applicable </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33</xdr:row>
          <xdr:rowOff>160020</xdr:rowOff>
        </xdr:from>
        <xdr:to>
          <xdr:col>4</xdr:col>
          <xdr:colOff>685800</xdr:colOff>
          <xdr:row>35</xdr:row>
          <xdr:rowOff>22860</xdr:rowOff>
        </xdr:to>
        <xdr:sp macro="" textlink="">
          <xdr:nvSpPr>
            <xdr:cNvPr id="57348" name="Check Box 4" hidden="1">
              <a:extLst>
                <a:ext uri="{63B3BB69-23CF-44E3-9099-C40C66FF867C}">
                  <a14:compatExt spid="_x0000_s57348"/>
                </a:ext>
                <a:ext uri="{FF2B5EF4-FFF2-40B4-BE49-F238E27FC236}">
                  <a16:creationId xmlns:a16="http://schemas.microsoft.com/office/drawing/2014/main" id="{00000000-0008-0000-1000-000004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Rental Lease Agreement/Contract for equipment costs.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0</xdr:rowOff>
        </xdr:from>
        <xdr:to>
          <xdr:col>6</xdr:col>
          <xdr:colOff>754380</xdr:colOff>
          <xdr:row>36</xdr:row>
          <xdr:rowOff>0</xdr:rowOff>
        </xdr:to>
        <xdr:sp macro="" textlink="">
          <xdr:nvSpPr>
            <xdr:cNvPr id="57349" name="Check Box 5" hidden="1">
              <a:extLst>
                <a:ext uri="{63B3BB69-23CF-44E3-9099-C40C66FF867C}">
                  <a14:compatExt spid="_x0000_s57349"/>
                </a:ext>
                <a:ext uri="{FF2B5EF4-FFF2-40B4-BE49-F238E27FC236}">
                  <a16:creationId xmlns:a16="http://schemas.microsoft.com/office/drawing/2014/main" id="{00000000-0008-0000-1000-000005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Procurement documentation including at least three bids or quotes for each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0</xdr:rowOff>
        </xdr:from>
        <xdr:to>
          <xdr:col>4</xdr:col>
          <xdr:colOff>137160</xdr:colOff>
          <xdr:row>37</xdr:row>
          <xdr:rowOff>0</xdr:rowOff>
        </xdr:to>
        <xdr:sp macro="" textlink="">
          <xdr:nvSpPr>
            <xdr:cNvPr id="57350" name="Check Box 6" hidden="1">
              <a:extLst>
                <a:ext uri="{63B3BB69-23CF-44E3-9099-C40C66FF867C}">
                  <a14:compatExt spid="_x0000_s57350"/>
                </a:ext>
                <a:ext uri="{FF2B5EF4-FFF2-40B4-BE49-F238E27FC236}">
                  <a16:creationId xmlns:a16="http://schemas.microsoft.com/office/drawing/2014/main" id="{00000000-0008-0000-1000-00000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SPWA form for each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175260</xdr:rowOff>
        </xdr:from>
        <xdr:to>
          <xdr:col>6</xdr:col>
          <xdr:colOff>312420</xdr:colOff>
          <xdr:row>39</xdr:row>
          <xdr:rowOff>45720</xdr:rowOff>
        </xdr:to>
        <xdr:sp macro="" textlink="">
          <xdr:nvSpPr>
            <xdr:cNvPr id="57351" name="Check Box 7" hidden="1">
              <a:extLst>
                <a:ext uri="{63B3BB69-23CF-44E3-9099-C40C66FF867C}">
                  <a14:compatExt spid="_x0000_s57351"/>
                </a:ext>
                <a:ext uri="{FF2B5EF4-FFF2-40B4-BE49-F238E27FC236}">
                  <a16:creationId xmlns:a16="http://schemas.microsoft.com/office/drawing/2014/main" id="{00000000-0008-0000-1000-000007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All of the above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175260</xdr:rowOff>
        </xdr:from>
        <xdr:to>
          <xdr:col>6</xdr:col>
          <xdr:colOff>312420</xdr:colOff>
          <xdr:row>40</xdr:row>
          <xdr:rowOff>45720</xdr:rowOff>
        </xdr:to>
        <xdr:sp macro="" textlink="">
          <xdr:nvSpPr>
            <xdr:cNvPr id="57352" name="Check Box 8" hidden="1">
              <a:extLst>
                <a:ext uri="{63B3BB69-23CF-44E3-9099-C40C66FF867C}">
                  <a14:compatExt spid="_x0000_s57352"/>
                </a:ext>
                <a:ext uri="{FF2B5EF4-FFF2-40B4-BE49-F238E27FC236}">
                  <a16:creationId xmlns:a16="http://schemas.microsoft.com/office/drawing/2014/main" id="{00000000-0008-0000-1000-00000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Inventory list of all Equipment purchased with CACFP funds including type of equipment, annual cost, and where purchased   </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37</xdr:row>
          <xdr:rowOff>175260</xdr:rowOff>
        </xdr:from>
        <xdr:to>
          <xdr:col>4</xdr:col>
          <xdr:colOff>495300</xdr:colOff>
          <xdr:row>38</xdr:row>
          <xdr:rowOff>175260</xdr:rowOff>
        </xdr:to>
        <xdr:sp macro="" textlink="">
          <xdr:nvSpPr>
            <xdr:cNvPr id="56329" name="Check Box 9" hidden="1">
              <a:extLst>
                <a:ext uri="{63B3BB69-23CF-44E3-9099-C40C66FF867C}">
                  <a14:compatExt spid="_x0000_s56329"/>
                </a:ext>
                <a:ext uri="{FF2B5EF4-FFF2-40B4-BE49-F238E27FC236}">
                  <a16:creationId xmlns:a16="http://schemas.microsoft.com/office/drawing/2014/main" id="{00000000-0008-0000-1100-00000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Cost Allocation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22860</xdr:rowOff>
        </xdr:from>
        <xdr:to>
          <xdr:col>7</xdr:col>
          <xdr:colOff>121920</xdr:colOff>
          <xdr:row>40</xdr:row>
          <xdr:rowOff>0</xdr:rowOff>
        </xdr:to>
        <xdr:sp macro="" textlink="">
          <xdr:nvSpPr>
            <xdr:cNvPr id="56330" name="Check Box 10" hidden="1">
              <a:extLst>
                <a:ext uri="{63B3BB69-23CF-44E3-9099-C40C66FF867C}">
                  <a14:compatExt spid="_x0000_s56330"/>
                </a:ext>
                <a:ext uri="{FF2B5EF4-FFF2-40B4-BE49-F238E27FC236}">
                  <a16:creationId xmlns:a16="http://schemas.microsoft.com/office/drawing/2014/main" id="{00000000-0008-0000-1100-00000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Equipment and Depreciation Record.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152400</xdr:rowOff>
        </xdr:from>
        <xdr:to>
          <xdr:col>3</xdr:col>
          <xdr:colOff>251460</xdr:colOff>
          <xdr:row>41</xdr:row>
          <xdr:rowOff>30480</xdr:rowOff>
        </xdr:to>
        <xdr:sp macro="" textlink="">
          <xdr:nvSpPr>
            <xdr:cNvPr id="56331" name="Check Box 11" hidden="1">
              <a:extLst>
                <a:ext uri="{63B3BB69-23CF-44E3-9099-C40C66FF867C}">
                  <a14:compatExt spid="_x0000_s56331"/>
                </a:ext>
                <a:ext uri="{FF2B5EF4-FFF2-40B4-BE49-F238E27FC236}">
                  <a16:creationId xmlns:a16="http://schemas.microsoft.com/office/drawing/2014/main" id="{00000000-0008-0000-1100-00000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SPWA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152400</xdr:rowOff>
        </xdr:from>
        <xdr:to>
          <xdr:col>7</xdr:col>
          <xdr:colOff>342900</xdr:colOff>
          <xdr:row>43</xdr:row>
          <xdr:rowOff>30480</xdr:rowOff>
        </xdr:to>
        <xdr:sp macro="" textlink="">
          <xdr:nvSpPr>
            <xdr:cNvPr id="56332" name="Check Box 12" hidden="1">
              <a:extLst>
                <a:ext uri="{63B3BB69-23CF-44E3-9099-C40C66FF867C}">
                  <a14:compatExt spid="_x0000_s56332"/>
                </a:ext>
                <a:ext uri="{FF2B5EF4-FFF2-40B4-BE49-F238E27FC236}">
                  <a16:creationId xmlns:a16="http://schemas.microsoft.com/office/drawing/2014/main" id="{00000000-0008-0000-1100-00000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All of the above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152400</xdr:rowOff>
        </xdr:from>
        <xdr:to>
          <xdr:col>7</xdr:col>
          <xdr:colOff>342900</xdr:colOff>
          <xdr:row>44</xdr:row>
          <xdr:rowOff>30480</xdr:rowOff>
        </xdr:to>
        <xdr:sp macro="" textlink="">
          <xdr:nvSpPr>
            <xdr:cNvPr id="56333" name="Check Box 13" hidden="1">
              <a:extLst>
                <a:ext uri="{63B3BB69-23CF-44E3-9099-C40C66FF867C}">
                  <a14:compatExt spid="_x0000_s56333"/>
                </a:ext>
                <a:ext uri="{FF2B5EF4-FFF2-40B4-BE49-F238E27FC236}">
                  <a16:creationId xmlns:a16="http://schemas.microsoft.com/office/drawing/2014/main" id="{00000000-0008-0000-1100-00000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Record of the maintenance, repair, and upkeep equipment </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35</xdr:row>
          <xdr:rowOff>137160</xdr:rowOff>
        </xdr:from>
        <xdr:to>
          <xdr:col>4</xdr:col>
          <xdr:colOff>502920</xdr:colOff>
          <xdr:row>37</xdr:row>
          <xdr:rowOff>22860</xdr:rowOff>
        </xdr:to>
        <xdr:sp macro="" textlink="">
          <xdr:nvSpPr>
            <xdr:cNvPr id="77827" name="Check Box 3" hidden="1">
              <a:extLst>
                <a:ext uri="{63B3BB69-23CF-44E3-9099-C40C66FF867C}">
                  <a14:compatExt spid="_x0000_s77827"/>
                </a:ext>
                <a:ext uri="{FF2B5EF4-FFF2-40B4-BE49-F238E27FC236}">
                  <a16:creationId xmlns:a16="http://schemas.microsoft.com/office/drawing/2014/main" id="{00000000-0008-0000-1200-00000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Cost Allocation Plan, if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160020</xdr:rowOff>
        </xdr:from>
        <xdr:to>
          <xdr:col>1</xdr:col>
          <xdr:colOff>746760</xdr:colOff>
          <xdr:row>38</xdr:row>
          <xdr:rowOff>22860</xdr:rowOff>
        </xdr:to>
        <xdr:sp macro="" textlink="">
          <xdr:nvSpPr>
            <xdr:cNvPr id="77828" name="Check Box 4" hidden="1">
              <a:extLst>
                <a:ext uri="{63B3BB69-23CF-44E3-9099-C40C66FF867C}">
                  <a14:compatExt spid="_x0000_s77828"/>
                </a:ext>
                <a:ext uri="{FF2B5EF4-FFF2-40B4-BE49-F238E27FC236}">
                  <a16:creationId xmlns:a16="http://schemas.microsoft.com/office/drawing/2014/main" id="{00000000-0008-0000-1200-00000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Current Contracts /invoices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175260</xdr:rowOff>
        </xdr:from>
        <xdr:to>
          <xdr:col>1</xdr:col>
          <xdr:colOff>746760</xdr:colOff>
          <xdr:row>41</xdr:row>
          <xdr:rowOff>38100</xdr:rowOff>
        </xdr:to>
        <xdr:sp macro="" textlink="">
          <xdr:nvSpPr>
            <xdr:cNvPr id="77829" name="Check Box 5" hidden="1">
              <a:extLst>
                <a:ext uri="{63B3BB69-23CF-44E3-9099-C40C66FF867C}">
                  <a14:compatExt spid="_x0000_s77829"/>
                </a:ext>
                <a:ext uri="{FF2B5EF4-FFF2-40B4-BE49-F238E27FC236}">
                  <a16:creationId xmlns:a16="http://schemas.microsoft.com/office/drawing/2014/main" id="{00000000-0008-0000-1200-000005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All of the above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0</xdr:rowOff>
        </xdr:from>
        <xdr:to>
          <xdr:col>3</xdr:col>
          <xdr:colOff>594360</xdr:colOff>
          <xdr:row>42</xdr:row>
          <xdr:rowOff>30480</xdr:rowOff>
        </xdr:to>
        <xdr:sp macro="" textlink="">
          <xdr:nvSpPr>
            <xdr:cNvPr id="77830" name="Check Box 6" hidden="1">
              <a:extLst>
                <a:ext uri="{63B3BB69-23CF-44E3-9099-C40C66FF867C}">
                  <a14:compatExt spid="_x0000_s77830"/>
                </a:ext>
                <a:ext uri="{FF2B5EF4-FFF2-40B4-BE49-F238E27FC236}">
                  <a16:creationId xmlns:a16="http://schemas.microsoft.com/office/drawing/2014/main" id="{00000000-0008-0000-1200-000006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Procurement documentation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160020</xdr:rowOff>
        </xdr:from>
        <xdr:to>
          <xdr:col>1</xdr:col>
          <xdr:colOff>746760</xdr:colOff>
          <xdr:row>39</xdr:row>
          <xdr:rowOff>22860</xdr:rowOff>
        </xdr:to>
        <xdr:sp macro="" textlink="">
          <xdr:nvSpPr>
            <xdr:cNvPr id="77831" name="Check Box 7" hidden="1">
              <a:extLst>
                <a:ext uri="{63B3BB69-23CF-44E3-9099-C40C66FF867C}">
                  <a14:compatExt spid="_x0000_s77831"/>
                </a:ext>
                <a:ext uri="{FF2B5EF4-FFF2-40B4-BE49-F238E27FC236}">
                  <a16:creationId xmlns:a16="http://schemas.microsoft.com/office/drawing/2014/main" id="{00000000-0008-0000-1200-000007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SPWA Form</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68</xdr:row>
          <xdr:rowOff>22860</xdr:rowOff>
        </xdr:from>
        <xdr:to>
          <xdr:col>3</xdr:col>
          <xdr:colOff>304800</xdr:colOff>
          <xdr:row>69</xdr:row>
          <xdr:rowOff>22860</xdr:rowOff>
        </xdr:to>
        <xdr:sp macro="" textlink="">
          <xdr:nvSpPr>
            <xdr:cNvPr id="227337" name="Check Box 9" hidden="1">
              <a:extLst>
                <a:ext uri="{63B3BB69-23CF-44E3-9099-C40C66FF867C}">
                  <a14:compatExt spid="_x0000_s227337"/>
                </a:ext>
                <a:ext uri="{FF2B5EF4-FFF2-40B4-BE49-F238E27FC236}">
                  <a16:creationId xmlns:a16="http://schemas.microsoft.com/office/drawing/2014/main" id="{00000000-0008-0000-1300-0000097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 copy of written compensation plan, if it has been updated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70</xdr:row>
          <xdr:rowOff>175260</xdr:rowOff>
        </xdr:from>
        <xdr:to>
          <xdr:col>2</xdr:col>
          <xdr:colOff>137160</xdr:colOff>
          <xdr:row>72</xdr:row>
          <xdr:rowOff>22860</xdr:rowOff>
        </xdr:to>
        <xdr:sp macro="" textlink="">
          <xdr:nvSpPr>
            <xdr:cNvPr id="227338" name="Check Box 10" hidden="1">
              <a:extLst>
                <a:ext uri="{63B3BB69-23CF-44E3-9099-C40C66FF867C}">
                  <a14:compatExt spid="_x0000_s227338"/>
                </a:ext>
                <a:ext uri="{FF2B5EF4-FFF2-40B4-BE49-F238E27FC236}">
                  <a16:creationId xmlns:a16="http://schemas.microsoft.com/office/drawing/2014/main" id="{00000000-0008-0000-1300-00000A7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Resumes for each employee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71</xdr:row>
          <xdr:rowOff>182880</xdr:rowOff>
        </xdr:from>
        <xdr:to>
          <xdr:col>4</xdr:col>
          <xdr:colOff>556260</xdr:colOff>
          <xdr:row>73</xdr:row>
          <xdr:rowOff>7620</xdr:rowOff>
        </xdr:to>
        <xdr:sp macro="" textlink="">
          <xdr:nvSpPr>
            <xdr:cNvPr id="227339" name="Check Box 11" hidden="1">
              <a:extLst>
                <a:ext uri="{63B3BB69-23CF-44E3-9099-C40C66FF867C}">
                  <a14:compatExt spid="_x0000_s227339"/>
                </a:ext>
                <a:ext uri="{FF2B5EF4-FFF2-40B4-BE49-F238E27FC236}">
                  <a16:creationId xmlns:a16="http://schemas.microsoft.com/office/drawing/2014/main" id="{00000000-0008-0000-1300-00000B7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Timesheets and work schedule for each employee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72</xdr:row>
          <xdr:rowOff>160020</xdr:rowOff>
        </xdr:from>
        <xdr:to>
          <xdr:col>2</xdr:col>
          <xdr:colOff>137160</xdr:colOff>
          <xdr:row>74</xdr:row>
          <xdr:rowOff>7620</xdr:rowOff>
        </xdr:to>
        <xdr:sp macro="" textlink="">
          <xdr:nvSpPr>
            <xdr:cNvPr id="227340" name="Check Box 12" hidden="1">
              <a:extLst>
                <a:ext uri="{63B3BB69-23CF-44E3-9099-C40C66FF867C}">
                  <a14:compatExt spid="_x0000_s227340"/>
                </a:ext>
                <a:ext uri="{FF2B5EF4-FFF2-40B4-BE49-F238E27FC236}">
                  <a16:creationId xmlns:a16="http://schemas.microsoft.com/office/drawing/2014/main" id="{00000000-0008-0000-1300-00000C7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Job descriptions for each position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73</xdr:row>
          <xdr:rowOff>160020</xdr:rowOff>
        </xdr:from>
        <xdr:to>
          <xdr:col>2</xdr:col>
          <xdr:colOff>137160</xdr:colOff>
          <xdr:row>75</xdr:row>
          <xdr:rowOff>7620</xdr:rowOff>
        </xdr:to>
        <xdr:sp macro="" textlink="">
          <xdr:nvSpPr>
            <xdr:cNvPr id="227341" name="Check Box 13" hidden="1">
              <a:extLst>
                <a:ext uri="{63B3BB69-23CF-44E3-9099-C40C66FF867C}">
                  <a14:compatExt spid="_x0000_s227341"/>
                </a:ext>
                <a:ext uri="{FF2B5EF4-FFF2-40B4-BE49-F238E27FC236}">
                  <a16:creationId xmlns:a16="http://schemas.microsoft.com/office/drawing/2014/main" id="{00000000-0008-0000-1300-00000D7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 written compensation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74</xdr:row>
          <xdr:rowOff>160020</xdr:rowOff>
        </xdr:from>
        <xdr:to>
          <xdr:col>6</xdr:col>
          <xdr:colOff>175260</xdr:colOff>
          <xdr:row>76</xdr:row>
          <xdr:rowOff>0</xdr:rowOff>
        </xdr:to>
        <xdr:sp macro="" textlink="">
          <xdr:nvSpPr>
            <xdr:cNvPr id="227342" name="Check Box 14" hidden="1">
              <a:extLst>
                <a:ext uri="{63B3BB69-23CF-44E3-9099-C40C66FF867C}">
                  <a14:compatExt spid="_x0000_s227342"/>
                </a:ext>
                <a:ext uri="{FF2B5EF4-FFF2-40B4-BE49-F238E27FC236}">
                  <a16:creationId xmlns:a16="http://schemas.microsoft.com/office/drawing/2014/main" id="{00000000-0008-0000-1300-00000E7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Payroll records, i.e. canceled checks, documents supporting payment of payroll taxes, bank statements, etc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75</xdr:row>
          <xdr:rowOff>175260</xdr:rowOff>
        </xdr:from>
        <xdr:to>
          <xdr:col>6</xdr:col>
          <xdr:colOff>647700</xdr:colOff>
          <xdr:row>77</xdr:row>
          <xdr:rowOff>0</xdr:rowOff>
        </xdr:to>
        <xdr:sp macro="" textlink="">
          <xdr:nvSpPr>
            <xdr:cNvPr id="227343" name="Check Box 15" hidden="1">
              <a:extLst>
                <a:ext uri="{63B3BB69-23CF-44E3-9099-C40C66FF867C}">
                  <a14:compatExt spid="_x0000_s227343"/>
                </a:ext>
                <a:ext uri="{FF2B5EF4-FFF2-40B4-BE49-F238E27FC236}">
                  <a16:creationId xmlns:a16="http://schemas.microsoft.com/office/drawing/2014/main" id="{00000000-0008-0000-1300-00000F7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Documentation to support the calculation of projected cost, and allocated percentage rate, if less than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69</xdr:row>
          <xdr:rowOff>0</xdr:rowOff>
        </xdr:from>
        <xdr:to>
          <xdr:col>5</xdr:col>
          <xdr:colOff>365760</xdr:colOff>
          <xdr:row>70</xdr:row>
          <xdr:rowOff>30480</xdr:rowOff>
        </xdr:to>
        <xdr:sp macro="" textlink="">
          <xdr:nvSpPr>
            <xdr:cNvPr id="227344" name="Check Box 16" hidden="1">
              <a:extLst>
                <a:ext uri="{63B3BB69-23CF-44E3-9099-C40C66FF867C}">
                  <a14:compatExt spid="_x0000_s227344"/>
                </a:ext>
                <a:ext uri="{FF2B5EF4-FFF2-40B4-BE49-F238E27FC236}">
                  <a16:creationId xmlns:a16="http://schemas.microsoft.com/office/drawing/2014/main" id="{00000000-0008-0000-1300-0000107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 copy of job description for each new employee and/or curreent employee if requested</a:t>
              </a:r>
            </a:p>
          </xdr:txBody>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46</xdr:row>
          <xdr:rowOff>198120</xdr:rowOff>
        </xdr:from>
        <xdr:to>
          <xdr:col>2</xdr:col>
          <xdr:colOff>685800</xdr:colOff>
          <xdr:row>48</xdr:row>
          <xdr:rowOff>60960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14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Current contracts for all benefits programs.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160020</xdr:rowOff>
        </xdr:from>
        <xdr:to>
          <xdr:col>2</xdr:col>
          <xdr:colOff>685800</xdr:colOff>
          <xdr:row>50</xdr:row>
          <xdr:rowOff>30480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14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Total benefits broken out by type and CACFP portion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50</xdr:row>
          <xdr:rowOff>160020</xdr:rowOff>
        </xdr:from>
        <xdr:to>
          <xdr:col>2</xdr:col>
          <xdr:colOff>685800</xdr:colOff>
          <xdr:row>52</xdr:row>
          <xdr:rowOff>30480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14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Copies of life insurance and retirement plans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175260</xdr:rowOff>
        </xdr:from>
        <xdr:to>
          <xdr:col>7</xdr:col>
          <xdr:colOff>746760</xdr:colOff>
          <xdr:row>51</xdr:row>
          <xdr:rowOff>38100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14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Institution's written personnel policies governing benefits (e.g., vacation and/or sick leave, health insurance, retirement benefits, incentive payments and awards, etc.)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xdr:row>
          <xdr:rowOff>175260</xdr:rowOff>
        </xdr:from>
        <xdr:to>
          <xdr:col>3</xdr:col>
          <xdr:colOff>754380</xdr:colOff>
          <xdr:row>53</xdr:row>
          <xdr:rowOff>38100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14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Copies of canceled checks paid to health benefit programs, retirement plans, etc.</a:t>
              </a:r>
            </a:p>
          </xdr:txBody>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38</xdr:row>
          <xdr:rowOff>175260</xdr:rowOff>
        </xdr:from>
        <xdr:to>
          <xdr:col>6</xdr:col>
          <xdr:colOff>22860</xdr:colOff>
          <xdr:row>40</xdr:row>
          <xdr:rowOff>45720</xdr:rowOff>
        </xdr:to>
        <xdr:sp macro="" textlink="">
          <xdr:nvSpPr>
            <xdr:cNvPr id="64528" name="Check Box 16" hidden="1">
              <a:extLst>
                <a:ext uri="{63B3BB69-23CF-44E3-9099-C40C66FF867C}">
                  <a14:compatExt spid="_x0000_s64528"/>
                </a:ext>
                <a:ext uri="{FF2B5EF4-FFF2-40B4-BE49-F238E27FC236}">
                  <a16:creationId xmlns:a16="http://schemas.microsoft.com/office/drawing/2014/main" id="{00000000-0008-0000-1500-000010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All of the above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160020</xdr:rowOff>
        </xdr:from>
        <xdr:to>
          <xdr:col>4</xdr:col>
          <xdr:colOff>266700</xdr:colOff>
          <xdr:row>36</xdr:row>
          <xdr:rowOff>22860</xdr:rowOff>
        </xdr:to>
        <xdr:sp macro="" textlink="">
          <xdr:nvSpPr>
            <xdr:cNvPr id="64529" name="Check Box 17" hidden="1">
              <a:extLst>
                <a:ext uri="{63B3BB69-23CF-44E3-9099-C40C66FF867C}">
                  <a14:compatExt spid="_x0000_s64529"/>
                </a:ext>
                <a:ext uri="{FF2B5EF4-FFF2-40B4-BE49-F238E27FC236}">
                  <a16:creationId xmlns:a16="http://schemas.microsoft.com/office/drawing/2014/main" id="{00000000-0008-0000-1500-000011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Rental Lease Agreement/Contract for equipment costs.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0</xdr:rowOff>
        </xdr:from>
        <xdr:to>
          <xdr:col>6</xdr:col>
          <xdr:colOff>441960</xdr:colOff>
          <xdr:row>37</xdr:row>
          <xdr:rowOff>0</xdr:rowOff>
        </xdr:to>
        <xdr:sp macro="" textlink="">
          <xdr:nvSpPr>
            <xdr:cNvPr id="64530" name="Check Box 18" hidden="1">
              <a:extLst>
                <a:ext uri="{63B3BB69-23CF-44E3-9099-C40C66FF867C}">
                  <a14:compatExt spid="_x0000_s64530"/>
                </a:ext>
                <a:ext uri="{FF2B5EF4-FFF2-40B4-BE49-F238E27FC236}">
                  <a16:creationId xmlns:a16="http://schemas.microsoft.com/office/drawing/2014/main" id="{00000000-0008-0000-1500-000012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Procurement documentation including at least three bids or quotes for each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0</xdr:rowOff>
        </xdr:from>
        <xdr:to>
          <xdr:col>3</xdr:col>
          <xdr:colOff>1066800</xdr:colOff>
          <xdr:row>38</xdr:row>
          <xdr:rowOff>0</xdr:rowOff>
        </xdr:to>
        <xdr:sp macro="" textlink="">
          <xdr:nvSpPr>
            <xdr:cNvPr id="64531" name="Check Box 19" hidden="1">
              <a:extLst>
                <a:ext uri="{63B3BB69-23CF-44E3-9099-C40C66FF867C}">
                  <a14:compatExt spid="_x0000_s64531"/>
                </a:ext>
                <a:ext uri="{FF2B5EF4-FFF2-40B4-BE49-F238E27FC236}">
                  <a16:creationId xmlns:a16="http://schemas.microsoft.com/office/drawing/2014/main" id="{00000000-0008-0000-1500-000013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SPWA form for each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175260</xdr:rowOff>
        </xdr:from>
        <xdr:to>
          <xdr:col>6</xdr:col>
          <xdr:colOff>22860</xdr:colOff>
          <xdr:row>41</xdr:row>
          <xdr:rowOff>45720</xdr:rowOff>
        </xdr:to>
        <xdr:sp macro="" textlink="">
          <xdr:nvSpPr>
            <xdr:cNvPr id="64532" name="Check Box 20" hidden="1">
              <a:extLst>
                <a:ext uri="{63B3BB69-23CF-44E3-9099-C40C66FF867C}">
                  <a14:compatExt spid="_x0000_s64532"/>
                </a:ext>
                <a:ext uri="{FF2B5EF4-FFF2-40B4-BE49-F238E27FC236}">
                  <a16:creationId xmlns:a16="http://schemas.microsoft.com/office/drawing/2014/main" id="{00000000-0008-0000-1500-000014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Inventory list of all Equipment purchased with CACFP funds including type of equipment, annual cost, and where purchased  </a:t>
              </a:r>
            </a:p>
          </xdr:txBody>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39</xdr:row>
          <xdr:rowOff>175260</xdr:rowOff>
        </xdr:from>
        <xdr:to>
          <xdr:col>5</xdr:col>
          <xdr:colOff>68580</xdr:colOff>
          <xdr:row>40</xdr:row>
          <xdr:rowOff>175260</xdr:rowOff>
        </xdr:to>
        <xdr:sp macro="" textlink="">
          <xdr:nvSpPr>
            <xdr:cNvPr id="65541" name="Check Box 5" hidden="1">
              <a:extLst>
                <a:ext uri="{63B3BB69-23CF-44E3-9099-C40C66FF867C}">
                  <a14:compatExt spid="_x0000_s65541"/>
                </a:ext>
                <a:ext uri="{FF2B5EF4-FFF2-40B4-BE49-F238E27FC236}">
                  <a16:creationId xmlns:a16="http://schemas.microsoft.com/office/drawing/2014/main" id="{00000000-0008-0000-1600-000005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Cost Allocation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22860</xdr:rowOff>
        </xdr:from>
        <xdr:to>
          <xdr:col>7</xdr:col>
          <xdr:colOff>807720</xdr:colOff>
          <xdr:row>42</xdr:row>
          <xdr:rowOff>0</xdr:rowOff>
        </xdr:to>
        <xdr:sp macro="" textlink="">
          <xdr:nvSpPr>
            <xdr:cNvPr id="65542" name="Check Box 6" hidden="1">
              <a:extLst>
                <a:ext uri="{63B3BB69-23CF-44E3-9099-C40C66FF867C}">
                  <a14:compatExt spid="_x0000_s65542"/>
                </a:ext>
                <a:ext uri="{FF2B5EF4-FFF2-40B4-BE49-F238E27FC236}">
                  <a16:creationId xmlns:a16="http://schemas.microsoft.com/office/drawing/2014/main" id="{00000000-0008-0000-1600-000006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Equipment and Depreciation Record.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152400</xdr:rowOff>
        </xdr:from>
        <xdr:to>
          <xdr:col>4</xdr:col>
          <xdr:colOff>38100</xdr:colOff>
          <xdr:row>43</xdr:row>
          <xdr:rowOff>22860</xdr:rowOff>
        </xdr:to>
        <xdr:sp macro="" textlink="">
          <xdr:nvSpPr>
            <xdr:cNvPr id="65543" name="Check Box 7" hidden="1">
              <a:extLst>
                <a:ext uri="{63B3BB69-23CF-44E3-9099-C40C66FF867C}">
                  <a14:compatExt spid="_x0000_s65543"/>
                </a:ext>
                <a:ext uri="{FF2B5EF4-FFF2-40B4-BE49-F238E27FC236}">
                  <a16:creationId xmlns:a16="http://schemas.microsoft.com/office/drawing/2014/main" id="{00000000-0008-0000-1600-000007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SPWA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152400</xdr:rowOff>
        </xdr:from>
        <xdr:to>
          <xdr:col>8</xdr:col>
          <xdr:colOff>45720</xdr:colOff>
          <xdr:row>45</xdr:row>
          <xdr:rowOff>30480</xdr:rowOff>
        </xdr:to>
        <xdr:sp macro="" textlink="">
          <xdr:nvSpPr>
            <xdr:cNvPr id="65544" name="Check Box 8" hidden="1">
              <a:extLst>
                <a:ext uri="{63B3BB69-23CF-44E3-9099-C40C66FF867C}">
                  <a14:compatExt spid="_x0000_s65544"/>
                </a:ext>
                <a:ext uri="{FF2B5EF4-FFF2-40B4-BE49-F238E27FC236}">
                  <a16:creationId xmlns:a16="http://schemas.microsoft.com/office/drawing/2014/main" id="{00000000-0008-0000-1600-000008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All of the above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44</xdr:row>
          <xdr:rowOff>152400</xdr:rowOff>
        </xdr:from>
        <xdr:to>
          <xdr:col>8</xdr:col>
          <xdr:colOff>45720</xdr:colOff>
          <xdr:row>46</xdr:row>
          <xdr:rowOff>30480</xdr:rowOff>
        </xdr:to>
        <xdr:sp macro="" textlink="">
          <xdr:nvSpPr>
            <xdr:cNvPr id="65545" name="Check Box 9" hidden="1">
              <a:extLst>
                <a:ext uri="{63B3BB69-23CF-44E3-9099-C40C66FF867C}">
                  <a14:compatExt spid="_x0000_s65545"/>
                </a:ext>
                <a:ext uri="{FF2B5EF4-FFF2-40B4-BE49-F238E27FC236}">
                  <a16:creationId xmlns:a16="http://schemas.microsoft.com/office/drawing/2014/main" id="{00000000-0008-0000-1600-000009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Record of the maintenance, repair, and upkeep of equipment </a:t>
              </a:r>
            </a:p>
          </xdr:txBody>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45720</xdr:colOff>
          <xdr:row>45</xdr:row>
          <xdr:rowOff>38100</xdr:rowOff>
        </xdr:from>
        <xdr:to>
          <xdr:col>5</xdr:col>
          <xdr:colOff>1752600</xdr:colOff>
          <xdr:row>46</xdr:row>
          <xdr:rowOff>22860</xdr:rowOff>
        </xdr:to>
        <xdr:sp macro="" textlink="">
          <xdr:nvSpPr>
            <xdr:cNvPr id="55301" name="Check Box 5" hidden="1">
              <a:extLst>
                <a:ext uri="{63B3BB69-23CF-44E3-9099-C40C66FF867C}">
                  <a14:compatExt spid="_x0000_s55301"/>
                </a:ext>
                <a:ext uri="{FF2B5EF4-FFF2-40B4-BE49-F238E27FC236}">
                  <a16:creationId xmlns:a16="http://schemas.microsoft.com/office/drawing/2014/main" id="{00000000-0008-0000-1700-00000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Cost allocation plan, if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46</xdr:row>
          <xdr:rowOff>182880</xdr:rowOff>
        </xdr:from>
        <xdr:to>
          <xdr:col>2</xdr:col>
          <xdr:colOff>861060</xdr:colOff>
          <xdr:row>48</xdr:row>
          <xdr:rowOff>45720</xdr:rowOff>
        </xdr:to>
        <xdr:sp macro="" textlink="">
          <xdr:nvSpPr>
            <xdr:cNvPr id="55302" name="Check Box 6" hidden="1">
              <a:extLst>
                <a:ext uri="{63B3BB69-23CF-44E3-9099-C40C66FF867C}">
                  <a14:compatExt spid="_x0000_s55302"/>
                </a:ext>
                <a:ext uri="{FF2B5EF4-FFF2-40B4-BE49-F238E27FC236}">
                  <a16:creationId xmlns:a16="http://schemas.microsoft.com/office/drawing/2014/main" id="{00000000-0008-0000-1700-00000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Invoices/Receipts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47</xdr:row>
          <xdr:rowOff>144780</xdr:rowOff>
        </xdr:from>
        <xdr:to>
          <xdr:col>6</xdr:col>
          <xdr:colOff>7620</xdr:colOff>
          <xdr:row>49</xdr:row>
          <xdr:rowOff>22860</xdr:rowOff>
        </xdr:to>
        <xdr:sp macro="" textlink="">
          <xdr:nvSpPr>
            <xdr:cNvPr id="55303" name="Check Box 7" hidden="1">
              <a:extLst>
                <a:ext uri="{63B3BB69-23CF-44E3-9099-C40C66FF867C}">
                  <a14:compatExt spid="_x0000_s55303"/>
                </a:ext>
                <a:ext uri="{FF2B5EF4-FFF2-40B4-BE49-F238E27FC236}">
                  <a16:creationId xmlns:a16="http://schemas.microsoft.com/office/drawing/2014/main" id="{00000000-0008-0000-1700-00000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Canceled checks</a:t>
              </a:r>
            </a:p>
          </xdr:txBody>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50</xdr:row>
          <xdr:rowOff>175260</xdr:rowOff>
        </xdr:from>
        <xdr:to>
          <xdr:col>4</xdr:col>
          <xdr:colOff>518160</xdr:colOff>
          <xdr:row>52</xdr:row>
          <xdr:rowOff>0</xdr:rowOff>
        </xdr:to>
        <xdr:sp macro="" textlink="">
          <xdr:nvSpPr>
            <xdr:cNvPr id="66565" name="Check Box 5" hidden="1">
              <a:extLst>
                <a:ext uri="{63B3BB69-23CF-44E3-9099-C40C66FF867C}">
                  <a14:compatExt spid="_x0000_s66565"/>
                </a:ext>
                <a:ext uri="{FF2B5EF4-FFF2-40B4-BE49-F238E27FC236}">
                  <a16:creationId xmlns:a16="http://schemas.microsoft.com/office/drawing/2014/main" id="{00000000-0008-0000-1800-000005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Invoice/Quote for rental/lease costs, if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xdr:row>
          <xdr:rowOff>175260</xdr:rowOff>
        </xdr:from>
        <xdr:to>
          <xdr:col>4</xdr:col>
          <xdr:colOff>518160</xdr:colOff>
          <xdr:row>52</xdr:row>
          <xdr:rowOff>182880</xdr:rowOff>
        </xdr:to>
        <xdr:sp macro="" textlink="">
          <xdr:nvSpPr>
            <xdr:cNvPr id="66566" name="Check Box 6" hidden="1">
              <a:extLst>
                <a:ext uri="{63B3BB69-23CF-44E3-9099-C40C66FF867C}">
                  <a14:compatExt spid="_x0000_s66566"/>
                </a:ext>
                <a:ext uri="{FF2B5EF4-FFF2-40B4-BE49-F238E27FC236}">
                  <a16:creationId xmlns:a16="http://schemas.microsoft.com/office/drawing/2014/main" id="{00000000-0008-0000-1800-000006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Compensation Policy where travel reimbursement is addressed.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53</xdr:row>
          <xdr:rowOff>175260</xdr:rowOff>
        </xdr:from>
        <xdr:to>
          <xdr:col>4</xdr:col>
          <xdr:colOff>518160</xdr:colOff>
          <xdr:row>55</xdr:row>
          <xdr:rowOff>0</xdr:rowOff>
        </xdr:to>
        <xdr:sp macro="" textlink="">
          <xdr:nvSpPr>
            <xdr:cNvPr id="66567" name="Check Box 7" hidden="1">
              <a:extLst>
                <a:ext uri="{63B3BB69-23CF-44E3-9099-C40C66FF867C}">
                  <a14:compatExt spid="_x0000_s66567"/>
                </a:ext>
                <a:ext uri="{FF2B5EF4-FFF2-40B4-BE49-F238E27FC236}">
                  <a16:creationId xmlns:a16="http://schemas.microsoft.com/office/drawing/2014/main" id="{00000000-0008-0000-1800-000007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All of the above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55</xdr:row>
          <xdr:rowOff>175260</xdr:rowOff>
        </xdr:from>
        <xdr:to>
          <xdr:col>4</xdr:col>
          <xdr:colOff>518160</xdr:colOff>
          <xdr:row>57</xdr:row>
          <xdr:rowOff>0</xdr:rowOff>
        </xdr:to>
        <xdr:sp macro="" textlink="">
          <xdr:nvSpPr>
            <xdr:cNvPr id="66568" name="Check Box 8" hidden="1">
              <a:extLst>
                <a:ext uri="{63B3BB69-23CF-44E3-9099-C40C66FF867C}">
                  <a14:compatExt spid="_x0000_s66568"/>
                </a:ext>
                <a:ext uri="{FF2B5EF4-FFF2-40B4-BE49-F238E27FC236}">
                  <a16:creationId xmlns:a16="http://schemas.microsoft.com/office/drawing/2014/main" id="{00000000-0008-0000-1800-000008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Mileage logs per FNS 796-2 Rev 4 VIII I 39(c)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54</xdr:row>
          <xdr:rowOff>175260</xdr:rowOff>
        </xdr:from>
        <xdr:to>
          <xdr:col>4</xdr:col>
          <xdr:colOff>518160</xdr:colOff>
          <xdr:row>56</xdr:row>
          <xdr:rowOff>0</xdr:rowOff>
        </xdr:to>
        <xdr:sp macro="" textlink="">
          <xdr:nvSpPr>
            <xdr:cNvPr id="66569" name="Check Box 9" hidden="1">
              <a:extLst>
                <a:ext uri="{63B3BB69-23CF-44E3-9099-C40C66FF867C}">
                  <a14:compatExt spid="_x0000_s66569"/>
                </a:ext>
                <a:ext uri="{FF2B5EF4-FFF2-40B4-BE49-F238E27FC236}">
                  <a16:creationId xmlns:a16="http://schemas.microsoft.com/office/drawing/2014/main" id="{00000000-0008-0000-1800-000009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Documentation of travel, lodging, and meal costs if applicable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22860</xdr:colOff>
          <xdr:row>13</xdr:row>
          <xdr:rowOff>0</xdr:rowOff>
        </xdr:from>
        <xdr:to>
          <xdr:col>8</xdr:col>
          <xdr:colOff>152400</xdr:colOff>
          <xdr:row>14</xdr:row>
          <xdr:rowOff>76200</xdr:rowOff>
        </xdr:to>
        <xdr:sp macro="" textlink="">
          <xdr:nvSpPr>
            <xdr:cNvPr id="197633" name="CheckBox1" hidden="1">
              <a:extLst>
                <a:ext uri="{63B3BB69-23CF-44E3-9099-C40C66FF867C}">
                  <a14:compatExt spid="_x0000_s197633"/>
                </a:ext>
                <a:ext uri="{FF2B5EF4-FFF2-40B4-BE49-F238E27FC236}">
                  <a16:creationId xmlns:a16="http://schemas.microsoft.com/office/drawing/2014/main" id="{00000000-0008-0000-0300-0000010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14</xdr:row>
          <xdr:rowOff>45720</xdr:rowOff>
        </xdr:from>
        <xdr:to>
          <xdr:col>6</xdr:col>
          <xdr:colOff>121920</xdr:colOff>
          <xdr:row>15</xdr:row>
          <xdr:rowOff>121920</xdr:rowOff>
        </xdr:to>
        <xdr:sp macro="" textlink="">
          <xdr:nvSpPr>
            <xdr:cNvPr id="197634" name="CheckBox2" hidden="1">
              <a:extLst>
                <a:ext uri="{63B3BB69-23CF-44E3-9099-C40C66FF867C}">
                  <a14:compatExt spid="_x0000_s197634"/>
                </a:ext>
                <a:ext uri="{FF2B5EF4-FFF2-40B4-BE49-F238E27FC236}">
                  <a16:creationId xmlns:a16="http://schemas.microsoft.com/office/drawing/2014/main" id="{00000000-0008-0000-0300-0000020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15</xdr:row>
          <xdr:rowOff>137160</xdr:rowOff>
        </xdr:from>
        <xdr:to>
          <xdr:col>6</xdr:col>
          <xdr:colOff>381000</xdr:colOff>
          <xdr:row>17</xdr:row>
          <xdr:rowOff>0</xdr:rowOff>
        </xdr:to>
        <xdr:sp macro="" textlink="">
          <xdr:nvSpPr>
            <xdr:cNvPr id="197635" name="CheckBox3" hidden="1">
              <a:extLst>
                <a:ext uri="{63B3BB69-23CF-44E3-9099-C40C66FF867C}">
                  <a14:compatExt spid="_x0000_s197635"/>
                </a:ext>
                <a:ext uri="{FF2B5EF4-FFF2-40B4-BE49-F238E27FC236}">
                  <a16:creationId xmlns:a16="http://schemas.microsoft.com/office/drawing/2014/main" id="{00000000-0008-0000-0300-0000030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17</xdr:row>
          <xdr:rowOff>7620</xdr:rowOff>
        </xdr:from>
        <xdr:to>
          <xdr:col>8</xdr:col>
          <xdr:colOff>114300</xdr:colOff>
          <xdr:row>18</xdr:row>
          <xdr:rowOff>83820</xdr:rowOff>
        </xdr:to>
        <xdr:sp macro="" textlink="">
          <xdr:nvSpPr>
            <xdr:cNvPr id="197636" name="CheckBox4" hidden="1">
              <a:extLst>
                <a:ext uri="{63B3BB69-23CF-44E3-9099-C40C66FF867C}">
                  <a14:compatExt spid="_x0000_s197636"/>
                </a:ext>
                <a:ext uri="{FF2B5EF4-FFF2-40B4-BE49-F238E27FC236}">
                  <a16:creationId xmlns:a16="http://schemas.microsoft.com/office/drawing/2014/main" id="{00000000-0008-0000-0300-0000040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13</xdr:row>
          <xdr:rowOff>0</xdr:rowOff>
        </xdr:from>
        <xdr:to>
          <xdr:col>16</xdr:col>
          <xdr:colOff>480060</xdr:colOff>
          <xdr:row>14</xdr:row>
          <xdr:rowOff>76200</xdr:rowOff>
        </xdr:to>
        <xdr:sp macro="" textlink="">
          <xdr:nvSpPr>
            <xdr:cNvPr id="197637" name="CheckBox5" hidden="1">
              <a:extLst>
                <a:ext uri="{63B3BB69-23CF-44E3-9099-C40C66FF867C}">
                  <a14:compatExt spid="_x0000_s197637"/>
                </a:ext>
                <a:ext uri="{FF2B5EF4-FFF2-40B4-BE49-F238E27FC236}">
                  <a16:creationId xmlns:a16="http://schemas.microsoft.com/office/drawing/2014/main" id="{00000000-0008-0000-0300-0000050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14</xdr:row>
          <xdr:rowOff>38100</xdr:rowOff>
        </xdr:from>
        <xdr:to>
          <xdr:col>17</xdr:col>
          <xdr:colOff>426720</xdr:colOff>
          <xdr:row>15</xdr:row>
          <xdr:rowOff>114300</xdr:rowOff>
        </xdr:to>
        <xdr:sp macro="" textlink="">
          <xdr:nvSpPr>
            <xdr:cNvPr id="197638" name="CheckBox6" hidden="1">
              <a:extLst>
                <a:ext uri="{63B3BB69-23CF-44E3-9099-C40C66FF867C}">
                  <a14:compatExt spid="_x0000_s197638"/>
                </a:ext>
                <a:ext uri="{FF2B5EF4-FFF2-40B4-BE49-F238E27FC236}">
                  <a16:creationId xmlns:a16="http://schemas.microsoft.com/office/drawing/2014/main" id="{00000000-0008-0000-0300-0000060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15</xdr:row>
          <xdr:rowOff>99060</xdr:rowOff>
        </xdr:from>
        <xdr:to>
          <xdr:col>16</xdr:col>
          <xdr:colOff>579120</xdr:colOff>
          <xdr:row>16</xdr:row>
          <xdr:rowOff>175260</xdr:rowOff>
        </xdr:to>
        <xdr:sp macro="" textlink="">
          <xdr:nvSpPr>
            <xdr:cNvPr id="197639" name="CheckBox7" hidden="1">
              <a:extLst>
                <a:ext uri="{63B3BB69-23CF-44E3-9099-C40C66FF867C}">
                  <a14:compatExt spid="_x0000_s197639"/>
                </a:ext>
                <a:ext uri="{FF2B5EF4-FFF2-40B4-BE49-F238E27FC236}">
                  <a16:creationId xmlns:a16="http://schemas.microsoft.com/office/drawing/2014/main" id="{00000000-0008-0000-0300-0000070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16</xdr:row>
          <xdr:rowOff>152400</xdr:rowOff>
        </xdr:from>
        <xdr:to>
          <xdr:col>17</xdr:col>
          <xdr:colOff>441960</xdr:colOff>
          <xdr:row>18</xdr:row>
          <xdr:rowOff>38100</xdr:rowOff>
        </xdr:to>
        <xdr:sp macro="" textlink="">
          <xdr:nvSpPr>
            <xdr:cNvPr id="197640" name="CheckBox8" hidden="1">
              <a:extLst>
                <a:ext uri="{63B3BB69-23CF-44E3-9099-C40C66FF867C}">
                  <a14:compatExt spid="_x0000_s197640"/>
                </a:ext>
                <a:ext uri="{FF2B5EF4-FFF2-40B4-BE49-F238E27FC236}">
                  <a16:creationId xmlns:a16="http://schemas.microsoft.com/office/drawing/2014/main" id="{00000000-0008-0000-0300-0000080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18</xdr:row>
          <xdr:rowOff>22860</xdr:rowOff>
        </xdr:from>
        <xdr:to>
          <xdr:col>18</xdr:col>
          <xdr:colOff>525780</xdr:colOff>
          <xdr:row>19</xdr:row>
          <xdr:rowOff>99060</xdr:rowOff>
        </xdr:to>
        <xdr:sp macro="" textlink="">
          <xdr:nvSpPr>
            <xdr:cNvPr id="197641" name="CheckBox9" hidden="1">
              <a:extLst>
                <a:ext uri="{63B3BB69-23CF-44E3-9099-C40C66FF867C}">
                  <a14:compatExt spid="_x0000_s197641"/>
                </a:ext>
                <a:ext uri="{FF2B5EF4-FFF2-40B4-BE49-F238E27FC236}">
                  <a16:creationId xmlns:a16="http://schemas.microsoft.com/office/drawing/2014/main" id="{00000000-0008-0000-0300-0000090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19</xdr:row>
          <xdr:rowOff>83820</xdr:rowOff>
        </xdr:from>
        <xdr:to>
          <xdr:col>17</xdr:col>
          <xdr:colOff>441960</xdr:colOff>
          <xdr:row>20</xdr:row>
          <xdr:rowOff>160020</xdr:rowOff>
        </xdr:to>
        <xdr:sp macro="" textlink="">
          <xdr:nvSpPr>
            <xdr:cNvPr id="197642" name="CheckBox10" hidden="1">
              <a:extLst>
                <a:ext uri="{63B3BB69-23CF-44E3-9099-C40C66FF867C}">
                  <a14:compatExt spid="_x0000_s197642"/>
                </a:ext>
                <a:ext uri="{FF2B5EF4-FFF2-40B4-BE49-F238E27FC236}">
                  <a16:creationId xmlns:a16="http://schemas.microsoft.com/office/drawing/2014/main" id="{00000000-0008-0000-0300-00000A0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20</xdr:row>
          <xdr:rowOff>121920</xdr:rowOff>
        </xdr:from>
        <xdr:to>
          <xdr:col>18</xdr:col>
          <xdr:colOff>60960</xdr:colOff>
          <xdr:row>22</xdr:row>
          <xdr:rowOff>7620</xdr:rowOff>
        </xdr:to>
        <xdr:sp macro="" textlink="">
          <xdr:nvSpPr>
            <xdr:cNvPr id="197643" name="CheckBox11" hidden="1">
              <a:extLst>
                <a:ext uri="{63B3BB69-23CF-44E3-9099-C40C66FF867C}">
                  <a14:compatExt spid="_x0000_s197643"/>
                </a:ext>
                <a:ext uri="{FF2B5EF4-FFF2-40B4-BE49-F238E27FC236}">
                  <a16:creationId xmlns:a16="http://schemas.microsoft.com/office/drawing/2014/main" id="{00000000-0008-0000-0300-00000B0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22</xdr:row>
          <xdr:rowOff>22860</xdr:rowOff>
        </xdr:from>
        <xdr:to>
          <xdr:col>17</xdr:col>
          <xdr:colOff>480060</xdr:colOff>
          <xdr:row>23</xdr:row>
          <xdr:rowOff>99060</xdr:rowOff>
        </xdr:to>
        <xdr:sp macro="" textlink="">
          <xdr:nvSpPr>
            <xdr:cNvPr id="197644" name="CheckBox12" hidden="1">
              <a:extLst>
                <a:ext uri="{63B3BB69-23CF-44E3-9099-C40C66FF867C}">
                  <a14:compatExt spid="_x0000_s197644"/>
                </a:ext>
                <a:ext uri="{FF2B5EF4-FFF2-40B4-BE49-F238E27FC236}">
                  <a16:creationId xmlns:a16="http://schemas.microsoft.com/office/drawing/2014/main" id="{00000000-0008-0000-0300-00000C0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23</xdr:row>
          <xdr:rowOff>68580</xdr:rowOff>
        </xdr:from>
        <xdr:to>
          <xdr:col>18</xdr:col>
          <xdr:colOff>68580</xdr:colOff>
          <xdr:row>24</xdr:row>
          <xdr:rowOff>144780</xdr:rowOff>
        </xdr:to>
        <xdr:sp macro="" textlink="">
          <xdr:nvSpPr>
            <xdr:cNvPr id="197645" name="CheckBox13" hidden="1">
              <a:extLst>
                <a:ext uri="{63B3BB69-23CF-44E3-9099-C40C66FF867C}">
                  <a14:compatExt spid="_x0000_s197645"/>
                </a:ext>
                <a:ext uri="{FF2B5EF4-FFF2-40B4-BE49-F238E27FC236}">
                  <a16:creationId xmlns:a16="http://schemas.microsoft.com/office/drawing/2014/main" id="{00000000-0008-0000-0300-00000D0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24</xdr:row>
          <xdr:rowOff>114300</xdr:rowOff>
        </xdr:from>
        <xdr:to>
          <xdr:col>18</xdr:col>
          <xdr:colOff>22860</xdr:colOff>
          <xdr:row>26</xdr:row>
          <xdr:rowOff>0</xdr:rowOff>
        </xdr:to>
        <xdr:sp macro="" textlink="">
          <xdr:nvSpPr>
            <xdr:cNvPr id="197646" name="CheckBox14" hidden="1">
              <a:extLst>
                <a:ext uri="{63B3BB69-23CF-44E3-9099-C40C66FF867C}">
                  <a14:compatExt spid="_x0000_s197646"/>
                </a:ext>
                <a:ext uri="{FF2B5EF4-FFF2-40B4-BE49-F238E27FC236}">
                  <a16:creationId xmlns:a16="http://schemas.microsoft.com/office/drawing/2014/main" id="{00000000-0008-0000-0300-00000E0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26</xdr:row>
          <xdr:rowOff>22860</xdr:rowOff>
        </xdr:from>
        <xdr:to>
          <xdr:col>18</xdr:col>
          <xdr:colOff>152400</xdr:colOff>
          <xdr:row>27</xdr:row>
          <xdr:rowOff>99060</xdr:rowOff>
        </xdr:to>
        <xdr:sp macro="" textlink="">
          <xdr:nvSpPr>
            <xdr:cNvPr id="197647" name="CheckBox15" hidden="1">
              <a:extLst>
                <a:ext uri="{63B3BB69-23CF-44E3-9099-C40C66FF867C}">
                  <a14:compatExt spid="_x0000_s197647"/>
                </a:ext>
                <a:ext uri="{FF2B5EF4-FFF2-40B4-BE49-F238E27FC236}">
                  <a16:creationId xmlns:a16="http://schemas.microsoft.com/office/drawing/2014/main" id="{00000000-0008-0000-0300-00000F0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13</xdr:row>
          <xdr:rowOff>0</xdr:rowOff>
        </xdr:from>
        <xdr:to>
          <xdr:col>12</xdr:col>
          <xdr:colOff>99060</xdr:colOff>
          <xdr:row>14</xdr:row>
          <xdr:rowOff>76200</xdr:rowOff>
        </xdr:to>
        <xdr:sp macro="" textlink="">
          <xdr:nvSpPr>
            <xdr:cNvPr id="197648" name="CheckBox16" hidden="1">
              <a:extLst>
                <a:ext uri="{63B3BB69-23CF-44E3-9099-C40C66FF867C}">
                  <a14:compatExt spid="_x0000_s197648"/>
                </a:ext>
                <a:ext uri="{FF2B5EF4-FFF2-40B4-BE49-F238E27FC236}">
                  <a16:creationId xmlns:a16="http://schemas.microsoft.com/office/drawing/2014/main" id="{00000000-0008-0000-0300-0000100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14</xdr:row>
          <xdr:rowOff>60960</xdr:rowOff>
        </xdr:from>
        <xdr:to>
          <xdr:col>12</xdr:col>
          <xdr:colOff>289560</xdr:colOff>
          <xdr:row>15</xdr:row>
          <xdr:rowOff>137160</xdr:rowOff>
        </xdr:to>
        <xdr:sp macro="" textlink="">
          <xdr:nvSpPr>
            <xdr:cNvPr id="197649" name="CheckBox17" hidden="1">
              <a:extLst>
                <a:ext uri="{63B3BB69-23CF-44E3-9099-C40C66FF867C}">
                  <a14:compatExt spid="_x0000_s197649"/>
                </a:ext>
                <a:ext uri="{FF2B5EF4-FFF2-40B4-BE49-F238E27FC236}">
                  <a16:creationId xmlns:a16="http://schemas.microsoft.com/office/drawing/2014/main" id="{00000000-0008-0000-0300-0000110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15</xdr:row>
          <xdr:rowOff>114300</xdr:rowOff>
        </xdr:from>
        <xdr:to>
          <xdr:col>12</xdr:col>
          <xdr:colOff>403860</xdr:colOff>
          <xdr:row>17</xdr:row>
          <xdr:rowOff>0</xdr:rowOff>
        </xdr:to>
        <xdr:sp macro="" textlink="">
          <xdr:nvSpPr>
            <xdr:cNvPr id="197650" name="CheckBox18" hidden="1">
              <a:extLst>
                <a:ext uri="{63B3BB69-23CF-44E3-9099-C40C66FF867C}">
                  <a14:compatExt spid="_x0000_s197650"/>
                </a:ext>
                <a:ext uri="{FF2B5EF4-FFF2-40B4-BE49-F238E27FC236}">
                  <a16:creationId xmlns:a16="http://schemas.microsoft.com/office/drawing/2014/main" id="{00000000-0008-0000-0300-0000120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16</xdr:row>
          <xdr:rowOff>160020</xdr:rowOff>
        </xdr:from>
        <xdr:to>
          <xdr:col>13</xdr:col>
          <xdr:colOff>419100</xdr:colOff>
          <xdr:row>18</xdr:row>
          <xdr:rowOff>45720</xdr:rowOff>
        </xdr:to>
        <xdr:sp macro="" textlink="">
          <xdr:nvSpPr>
            <xdr:cNvPr id="197651" name="CheckBox19" hidden="1">
              <a:extLst>
                <a:ext uri="{63B3BB69-23CF-44E3-9099-C40C66FF867C}">
                  <a14:compatExt spid="_x0000_s197651"/>
                </a:ext>
                <a:ext uri="{FF2B5EF4-FFF2-40B4-BE49-F238E27FC236}">
                  <a16:creationId xmlns:a16="http://schemas.microsoft.com/office/drawing/2014/main" id="{00000000-0008-0000-0300-0000130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18</xdr:row>
          <xdr:rowOff>7620</xdr:rowOff>
        </xdr:from>
        <xdr:to>
          <xdr:col>12</xdr:col>
          <xdr:colOff>495300</xdr:colOff>
          <xdr:row>19</xdr:row>
          <xdr:rowOff>83820</xdr:rowOff>
        </xdr:to>
        <xdr:sp macro="" textlink="">
          <xdr:nvSpPr>
            <xdr:cNvPr id="197652" name="CheckBox20" hidden="1">
              <a:extLst>
                <a:ext uri="{63B3BB69-23CF-44E3-9099-C40C66FF867C}">
                  <a14:compatExt spid="_x0000_s197652"/>
                </a:ext>
                <a:ext uri="{FF2B5EF4-FFF2-40B4-BE49-F238E27FC236}">
                  <a16:creationId xmlns:a16="http://schemas.microsoft.com/office/drawing/2014/main" id="{00000000-0008-0000-0300-0000140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19</xdr:row>
          <xdr:rowOff>68580</xdr:rowOff>
        </xdr:from>
        <xdr:to>
          <xdr:col>12</xdr:col>
          <xdr:colOff>533400</xdr:colOff>
          <xdr:row>20</xdr:row>
          <xdr:rowOff>144780</xdr:rowOff>
        </xdr:to>
        <xdr:sp macro="" textlink="">
          <xdr:nvSpPr>
            <xdr:cNvPr id="197653" name="CheckBox21" hidden="1">
              <a:extLst>
                <a:ext uri="{63B3BB69-23CF-44E3-9099-C40C66FF867C}">
                  <a14:compatExt spid="_x0000_s197653"/>
                </a:ext>
                <a:ext uri="{FF2B5EF4-FFF2-40B4-BE49-F238E27FC236}">
                  <a16:creationId xmlns:a16="http://schemas.microsoft.com/office/drawing/2014/main" id="{00000000-0008-0000-0300-0000150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xdr:row>
          <xdr:rowOff>114300</xdr:rowOff>
        </xdr:from>
        <xdr:to>
          <xdr:col>12</xdr:col>
          <xdr:colOff>518160</xdr:colOff>
          <xdr:row>22</xdr:row>
          <xdr:rowOff>0</xdr:rowOff>
        </xdr:to>
        <xdr:sp macro="" textlink="">
          <xdr:nvSpPr>
            <xdr:cNvPr id="197654" name="CheckBox22" hidden="1">
              <a:extLst>
                <a:ext uri="{63B3BB69-23CF-44E3-9099-C40C66FF867C}">
                  <a14:compatExt spid="_x0000_s197654"/>
                </a:ext>
                <a:ext uri="{FF2B5EF4-FFF2-40B4-BE49-F238E27FC236}">
                  <a16:creationId xmlns:a16="http://schemas.microsoft.com/office/drawing/2014/main" id="{00000000-0008-0000-0300-0000160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22</xdr:row>
          <xdr:rowOff>0</xdr:rowOff>
        </xdr:from>
        <xdr:to>
          <xdr:col>13</xdr:col>
          <xdr:colOff>0</xdr:colOff>
          <xdr:row>23</xdr:row>
          <xdr:rowOff>76200</xdr:rowOff>
        </xdr:to>
        <xdr:sp macro="" textlink="">
          <xdr:nvSpPr>
            <xdr:cNvPr id="197655" name="CheckBox23" hidden="1">
              <a:extLst>
                <a:ext uri="{63B3BB69-23CF-44E3-9099-C40C66FF867C}">
                  <a14:compatExt spid="_x0000_s197655"/>
                </a:ext>
                <a:ext uri="{FF2B5EF4-FFF2-40B4-BE49-F238E27FC236}">
                  <a16:creationId xmlns:a16="http://schemas.microsoft.com/office/drawing/2014/main" id="{00000000-0008-0000-0300-0000170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23</xdr:row>
          <xdr:rowOff>68580</xdr:rowOff>
        </xdr:from>
        <xdr:to>
          <xdr:col>12</xdr:col>
          <xdr:colOff>541020</xdr:colOff>
          <xdr:row>24</xdr:row>
          <xdr:rowOff>144780</xdr:rowOff>
        </xdr:to>
        <xdr:sp macro="" textlink="">
          <xdr:nvSpPr>
            <xdr:cNvPr id="197656" name="CheckBox24" hidden="1">
              <a:extLst>
                <a:ext uri="{63B3BB69-23CF-44E3-9099-C40C66FF867C}">
                  <a14:compatExt spid="_x0000_s197656"/>
                </a:ext>
                <a:ext uri="{FF2B5EF4-FFF2-40B4-BE49-F238E27FC236}">
                  <a16:creationId xmlns:a16="http://schemas.microsoft.com/office/drawing/2014/main" id="{00000000-0008-0000-0300-0000180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24</xdr:row>
          <xdr:rowOff>121920</xdr:rowOff>
        </xdr:from>
        <xdr:to>
          <xdr:col>12</xdr:col>
          <xdr:colOff>403860</xdr:colOff>
          <xdr:row>26</xdr:row>
          <xdr:rowOff>7620</xdr:rowOff>
        </xdr:to>
        <xdr:sp macro="" textlink="">
          <xdr:nvSpPr>
            <xdr:cNvPr id="197657" name="CheckBox25" hidden="1">
              <a:extLst>
                <a:ext uri="{63B3BB69-23CF-44E3-9099-C40C66FF867C}">
                  <a14:compatExt spid="_x0000_s197657"/>
                </a:ext>
                <a:ext uri="{FF2B5EF4-FFF2-40B4-BE49-F238E27FC236}">
                  <a16:creationId xmlns:a16="http://schemas.microsoft.com/office/drawing/2014/main" id="{00000000-0008-0000-0300-0000190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26</xdr:row>
          <xdr:rowOff>7620</xdr:rowOff>
        </xdr:from>
        <xdr:to>
          <xdr:col>13</xdr:col>
          <xdr:colOff>83820</xdr:colOff>
          <xdr:row>27</xdr:row>
          <xdr:rowOff>83820</xdr:rowOff>
        </xdr:to>
        <xdr:sp macro="" textlink="">
          <xdr:nvSpPr>
            <xdr:cNvPr id="197658" name="CheckBox26" hidden="1">
              <a:extLst>
                <a:ext uri="{63B3BB69-23CF-44E3-9099-C40C66FF867C}">
                  <a14:compatExt spid="_x0000_s197658"/>
                </a:ext>
                <a:ext uri="{FF2B5EF4-FFF2-40B4-BE49-F238E27FC236}">
                  <a16:creationId xmlns:a16="http://schemas.microsoft.com/office/drawing/2014/main" id="{00000000-0008-0000-0300-00001A0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30</xdr:row>
          <xdr:rowOff>99060</xdr:rowOff>
        </xdr:from>
        <xdr:to>
          <xdr:col>12</xdr:col>
          <xdr:colOff>198120</xdr:colOff>
          <xdr:row>31</xdr:row>
          <xdr:rowOff>175260</xdr:rowOff>
        </xdr:to>
        <xdr:sp macro="" textlink="">
          <xdr:nvSpPr>
            <xdr:cNvPr id="197659" name="CheckBox27" hidden="1">
              <a:extLst>
                <a:ext uri="{63B3BB69-23CF-44E3-9099-C40C66FF867C}">
                  <a14:compatExt spid="_x0000_s197659"/>
                </a:ext>
                <a:ext uri="{FF2B5EF4-FFF2-40B4-BE49-F238E27FC236}">
                  <a16:creationId xmlns:a16="http://schemas.microsoft.com/office/drawing/2014/main" id="{00000000-0008-0000-0300-00001B0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30</xdr:row>
          <xdr:rowOff>83820</xdr:rowOff>
        </xdr:from>
        <xdr:to>
          <xdr:col>16</xdr:col>
          <xdr:colOff>350520</xdr:colOff>
          <xdr:row>31</xdr:row>
          <xdr:rowOff>160020</xdr:rowOff>
        </xdr:to>
        <xdr:sp macro="" textlink="">
          <xdr:nvSpPr>
            <xdr:cNvPr id="197660" name="CheckBox28" hidden="1">
              <a:extLst>
                <a:ext uri="{63B3BB69-23CF-44E3-9099-C40C66FF867C}">
                  <a14:compatExt spid="_x0000_s197660"/>
                </a:ext>
                <a:ext uri="{FF2B5EF4-FFF2-40B4-BE49-F238E27FC236}">
                  <a16:creationId xmlns:a16="http://schemas.microsoft.com/office/drawing/2014/main" id="{00000000-0008-0000-0300-00001C0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31</xdr:row>
          <xdr:rowOff>137160</xdr:rowOff>
        </xdr:from>
        <xdr:to>
          <xdr:col>18</xdr:col>
          <xdr:colOff>381000</xdr:colOff>
          <xdr:row>33</xdr:row>
          <xdr:rowOff>22860</xdr:rowOff>
        </xdr:to>
        <xdr:sp macro="" textlink="">
          <xdr:nvSpPr>
            <xdr:cNvPr id="197661" name="CheckBox29" hidden="1">
              <a:extLst>
                <a:ext uri="{63B3BB69-23CF-44E3-9099-C40C66FF867C}">
                  <a14:compatExt spid="_x0000_s197661"/>
                </a:ext>
                <a:ext uri="{FF2B5EF4-FFF2-40B4-BE49-F238E27FC236}">
                  <a16:creationId xmlns:a16="http://schemas.microsoft.com/office/drawing/2014/main" id="{00000000-0008-0000-0300-00001D0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36</xdr:row>
          <xdr:rowOff>175260</xdr:rowOff>
        </xdr:from>
        <xdr:to>
          <xdr:col>4</xdr:col>
          <xdr:colOff>868680</xdr:colOff>
          <xdr:row>38</xdr:row>
          <xdr:rowOff>7620</xdr:rowOff>
        </xdr:to>
        <xdr:sp macro="" textlink="">
          <xdr:nvSpPr>
            <xdr:cNvPr id="67594" name="Check Box 10" hidden="1">
              <a:extLst>
                <a:ext uri="{63B3BB69-23CF-44E3-9099-C40C66FF867C}">
                  <a14:compatExt spid="_x0000_s67594"/>
                </a:ext>
                <a:ext uri="{FF2B5EF4-FFF2-40B4-BE49-F238E27FC236}">
                  <a16:creationId xmlns:a16="http://schemas.microsoft.com/office/drawing/2014/main" id="{00000000-0008-0000-1900-00000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All of the above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175260</xdr:rowOff>
        </xdr:from>
        <xdr:to>
          <xdr:col>4</xdr:col>
          <xdr:colOff>868680</xdr:colOff>
          <xdr:row>39</xdr:row>
          <xdr:rowOff>7620</xdr:rowOff>
        </xdr:to>
        <xdr:sp macro="" textlink="">
          <xdr:nvSpPr>
            <xdr:cNvPr id="67595" name="Check Box 11" hidden="1">
              <a:extLst>
                <a:ext uri="{63B3BB69-23CF-44E3-9099-C40C66FF867C}">
                  <a14:compatExt spid="_x0000_s67595"/>
                </a:ext>
                <a:ext uri="{FF2B5EF4-FFF2-40B4-BE49-F238E27FC236}">
                  <a16:creationId xmlns:a16="http://schemas.microsoft.com/office/drawing/2014/main" id="{00000000-0008-0000-1900-00000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Rental and Equipment Agreements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175260</xdr:rowOff>
        </xdr:from>
        <xdr:to>
          <xdr:col>4</xdr:col>
          <xdr:colOff>868680</xdr:colOff>
          <xdr:row>40</xdr:row>
          <xdr:rowOff>7620</xdr:rowOff>
        </xdr:to>
        <xdr:sp macro="" textlink="">
          <xdr:nvSpPr>
            <xdr:cNvPr id="67596" name="Check Box 12" hidden="1">
              <a:extLst>
                <a:ext uri="{63B3BB69-23CF-44E3-9099-C40C66FF867C}">
                  <a14:compatExt spid="_x0000_s67596"/>
                </a:ext>
                <a:ext uri="{FF2B5EF4-FFF2-40B4-BE49-F238E27FC236}">
                  <a16:creationId xmlns:a16="http://schemas.microsoft.com/office/drawing/2014/main" id="{00000000-0008-0000-1900-00000C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Receipts, invoices, canceled checks, etc.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175260</xdr:rowOff>
        </xdr:from>
        <xdr:to>
          <xdr:col>4</xdr:col>
          <xdr:colOff>868680</xdr:colOff>
          <xdr:row>36</xdr:row>
          <xdr:rowOff>7620</xdr:rowOff>
        </xdr:to>
        <xdr:sp macro="" textlink="">
          <xdr:nvSpPr>
            <xdr:cNvPr id="67597" name="Check Box 13" hidden="1">
              <a:extLst>
                <a:ext uri="{63B3BB69-23CF-44E3-9099-C40C66FF867C}">
                  <a14:compatExt spid="_x0000_s67597"/>
                </a:ext>
                <a:ext uri="{FF2B5EF4-FFF2-40B4-BE49-F238E27FC236}">
                  <a16:creationId xmlns:a16="http://schemas.microsoft.com/office/drawing/2014/main" id="{00000000-0008-0000-1900-00000D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Documentation to support percentage allocated to CACFP (cost allocation plan).</a:t>
              </a:r>
            </a:p>
          </xdr:txBody>
        </xdr:sp>
        <xdr:clientData/>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37</xdr:row>
          <xdr:rowOff>175260</xdr:rowOff>
        </xdr:from>
        <xdr:to>
          <xdr:col>4</xdr:col>
          <xdr:colOff>106680</xdr:colOff>
          <xdr:row>39</xdr:row>
          <xdr:rowOff>30480</xdr:rowOff>
        </xdr:to>
        <xdr:sp macro="" textlink="">
          <xdr:nvSpPr>
            <xdr:cNvPr id="68613" name="Check Box 5" hidden="1">
              <a:extLst>
                <a:ext uri="{63B3BB69-23CF-44E3-9099-C40C66FF867C}">
                  <a14:compatExt spid="_x0000_s68613"/>
                </a:ext>
                <a:ext uri="{FF2B5EF4-FFF2-40B4-BE49-F238E27FC236}">
                  <a16:creationId xmlns:a16="http://schemas.microsoft.com/office/drawing/2014/main" id="{00000000-0008-0000-1A00-00000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Copies of all contracts.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144780</xdr:rowOff>
        </xdr:from>
        <xdr:to>
          <xdr:col>5</xdr:col>
          <xdr:colOff>754380</xdr:colOff>
          <xdr:row>40</xdr:row>
          <xdr:rowOff>45720</xdr:rowOff>
        </xdr:to>
        <xdr:sp macro="" textlink="">
          <xdr:nvSpPr>
            <xdr:cNvPr id="68614" name="Check Box 6" hidden="1">
              <a:extLst>
                <a:ext uri="{63B3BB69-23CF-44E3-9099-C40C66FF867C}">
                  <a14:compatExt spid="_x0000_s68614"/>
                </a:ext>
                <a:ext uri="{FF2B5EF4-FFF2-40B4-BE49-F238E27FC236}">
                  <a16:creationId xmlns:a16="http://schemas.microsoft.com/office/drawing/2014/main" id="{00000000-0008-0000-1A00-00000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Documentation to support percentage allocated to CACFP (cost allocation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152400</xdr:rowOff>
        </xdr:from>
        <xdr:to>
          <xdr:col>5</xdr:col>
          <xdr:colOff>1203960</xdr:colOff>
          <xdr:row>41</xdr:row>
          <xdr:rowOff>38100</xdr:rowOff>
        </xdr:to>
        <xdr:sp macro="" textlink="">
          <xdr:nvSpPr>
            <xdr:cNvPr id="68615" name="Check Box 7" hidden="1">
              <a:extLst>
                <a:ext uri="{63B3BB69-23CF-44E3-9099-C40C66FF867C}">
                  <a14:compatExt spid="_x0000_s68615"/>
                </a:ext>
                <a:ext uri="{FF2B5EF4-FFF2-40B4-BE49-F238E27FC236}">
                  <a16:creationId xmlns:a16="http://schemas.microsoft.com/office/drawing/2014/main" id="{00000000-0008-0000-1A00-00000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SPWA form for each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152400</xdr:rowOff>
        </xdr:from>
        <xdr:to>
          <xdr:col>6</xdr:col>
          <xdr:colOff>495300</xdr:colOff>
          <xdr:row>42</xdr:row>
          <xdr:rowOff>30480</xdr:rowOff>
        </xdr:to>
        <xdr:sp macro="" textlink="">
          <xdr:nvSpPr>
            <xdr:cNvPr id="68616" name="Check Box 8" hidden="1">
              <a:extLst>
                <a:ext uri="{63B3BB69-23CF-44E3-9099-C40C66FF867C}">
                  <a14:compatExt spid="_x0000_s68616"/>
                </a:ext>
                <a:ext uri="{FF2B5EF4-FFF2-40B4-BE49-F238E27FC236}">
                  <a16:creationId xmlns:a16="http://schemas.microsoft.com/office/drawing/2014/main" id="{00000000-0008-0000-1A00-00000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Three quotes for each contract.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152400</xdr:rowOff>
        </xdr:from>
        <xdr:to>
          <xdr:col>7</xdr:col>
          <xdr:colOff>617220</xdr:colOff>
          <xdr:row>44</xdr:row>
          <xdr:rowOff>7620</xdr:rowOff>
        </xdr:to>
        <xdr:sp macro="" textlink="">
          <xdr:nvSpPr>
            <xdr:cNvPr id="68617" name="Check Box 9" hidden="1">
              <a:extLst>
                <a:ext uri="{63B3BB69-23CF-44E3-9099-C40C66FF867C}">
                  <a14:compatExt spid="_x0000_s68617"/>
                </a:ext>
                <a:ext uri="{FF2B5EF4-FFF2-40B4-BE49-F238E27FC236}">
                  <a16:creationId xmlns:a16="http://schemas.microsoft.com/office/drawing/2014/main" id="{00000000-0008-0000-1A00-00000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All of the above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152400</xdr:rowOff>
        </xdr:from>
        <xdr:to>
          <xdr:col>7</xdr:col>
          <xdr:colOff>617220</xdr:colOff>
          <xdr:row>45</xdr:row>
          <xdr:rowOff>7620</xdr:rowOff>
        </xdr:to>
        <xdr:sp macro="" textlink="">
          <xdr:nvSpPr>
            <xdr:cNvPr id="68618" name="Check Box 10" hidden="1">
              <a:extLst>
                <a:ext uri="{63B3BB69-23CF-44E3-9099-C40C66FF867C}">
                  <a14:compatExt spid="_x0000_s68618"/>
                </a:ext>
                <a:ext uri="{FF2B5EF4-FFF2-40B4-BE49-F238E27FC236}">
                  <a16:creationId xmlns:a16="http://schemas.microsoft.com/office/drawing/2014/main" id="{00000000-0008-0000-1A00-00000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Procurement Documentation including, but not limited to resume, job description, and contracts  </a:t>
              </a:r>
            </a:p>
          </xdr:txBody>
        </xdr:sp>
        <xdr:clientData/>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43</xdr:row>
          <xdr:rowOff>152400</xdr:rowOff>
        </xdr:from>
        <xdr:to>
          <xdr:col>2</xdr:col>
          <xdr:colOff>1036320</xdr:colOff>
          <xdr:row>45</xdr:row>
          <xdr:rowOff>22860</xdr:rowOff>
        </xdr:to>
        <xdr:sp macro="" textlink="">
          <xdr:nvSpPr>
            <xdr:cNvPr id="69633" name="Check Box 1" hidden="1">
              <a:extLst>
                <a:ext uri="{63B3BB69-23CF-44E3-9099-C40C66FF867C}">
                  <a14:compatExt spid="_x0000_s69633"/>
                </a:ext>
                <a:ext uri="{FF2B5EF4-FFF2-40B4-BE49-F238E27FC236}">
                  <a16:creationId xmlns:a16="http://schemas.microsoft.com/office/drawing/2014/main" id="{00000000-0008-0000-1B00-000001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Copy of a current bill must be attached for each item charged.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44</xdr:row>
          <xdr:rowOff>175260</xdr:rowOff>
        </xdr:from>
        <xdr:to>
          <xdr:col>3</xdr:col>
          <xdr:colOff>457200</xdr:colOff>
          <xdr:row>46</xdr:row>
          <xdr:rowOff>0</xdr:rowOff>
        </xdr:to>
        <xdr:sp macro="" textlink="">
          <xdr:nvSpPr>
            <xdr:cNvPr id="69634" name="Check Box 2" hidden="1">
              <a:extLst>
                <a:ext uri="{63B3BB69-23CF-44E3-9099-C40C66FF867C}">
                  <a14:compatExt spid="_x0000_s69634"/>
                </a:ext>
                <a:ext uri="{FF2B5EF4-FFF2-40B4-BE49-F238E27FC236}">
                  <a16:creationId xmlns:a16="http://schemas.microsoft.com/office/drawing/2014/main" id="{00000000-0008-0000-1B00-000002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Documentation to support percentage allocated to CACFP (cost allocation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22860</xdr:rowOff>
        </xdr:from>
        <xdr:to>
          <xdr:col>4</xdr:col>
          <xdr:colOff>373380</xdr:colOff>
          <xdr:row>47</xdr:row>
          <xdr:rowOff>0</xdr:rowOff>
        </xdr:to>
        <xdr:sp macro="" textlink="">
          <xdr:nvSpPr>
            <xdr:cNvPr id="69635" name="Check Box 3" hidden="1">
              <a:extLst>
                <a:ext uri="{63B3BB69-23CF-44E3-9099-C40C66FF867C}">
                  <a14:compatExt spid="_x0000_s69635"/>
                </a:ext>
                <a:ext uri="{FF2B5EF4-FFF2-40B4-BE49-F238E27FC236}">
                  <a16:creationId xmlns:a16="http://schemas.microsoft.com/office/drawing/2014/main" id="{00000000-0008-0000-1B00-000003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Submit Specific Prior Written Approval request for each item under communications.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xdr:row>
          <xdr:rowOff>152400</xdr:rowOff>
        </xdr:from>
        <xdr:to>
          <xdr:col>4</xdr:col>
          <xdr:colOff>22860</xdr:colOff>
          <xdr:row>49</xdr:row>
          <xdr:rowOff>38100</xdr:rowOff>
        </xdr:to>
        <xdr:sp macro="" textlink="">
          <xdr:nvSpPr>
            <xdr:cNvPr id="69639" name="Check Box 7" hidden="1">
              <a:extLst>
                <a:ext uri="{63B3BB69-23CF-44E3-9099-C40C66FF867C}">
                  <a14:compatExt spid="_x0000_s69639"/>
                </a:ext>
                <a:ext uri="{FF2B5EF4-FFF2-40B4-BE49-F238E27FC236}">
                  <a16:creationId xmlns:a16="http://schemas.microsoft.com/office/drawing/2014/main" id="{00000000-0008-0000-1B00-00000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All of the above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175260</xdr:rowOff>
        </xdr:from>
        <xdr:to>
          <xdr:col>2</xdr:col>
          <xdr:colOff>1112520</xdr:colOff>
          <xdr:row>50</xdr:row>
          <xdr:rowOff>38100</xdr:rowOff>
        </xdr:to>
        <xdr:sp macro="" textlink="">
          <xdr:nvSpPr>
            <xdr:cNvPr id="69640" name="Check Box 8" hidden="1">
              <a:extLst>
                <a:ext uri="{63B3BB69-23CF-44E3-9099-C40C66FF867C}">
                  <a14:compatExt spid="_x0000_s69640"/>
                </a:ext>
                <a:ext uri="{FF2B5EF4-FFF2-40B4-BE49-F238E27FC236}">
                  <a16:creationId xmlns:a16="http://schemas.microsoft.com/office/drawing/2014/main" id="{00000000-0008-0000-1B00-00000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Utilitiy bills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152400</xdr:rowOff>
        </xdr:from>
        <xdr:to>
          <xdr:col>4</xdr:col>
          <xdr:colOff>22860</xdr:colOff>
          <xdr:row>51</xdr:row>
          <xdr:rowOff>38100</xdr:rowOff>
        </xdr:to>
        <xdr:sp macro="" textlink="">
          <xdr:nvSpPr>
            <xdr:cNvPr id="69641" name="Check Box 9" hidden="1">
              <a:extLst>
                <a:ext uri="{63B3BB69-23CF-44E3-9099-C40C66FF867C}">
                  <a14:compatExt spid="_x0000_s69641"/>
                </a:ext>
                <a:ext uri="{FF2B5EF4-FFF2-40B4-BE49-F238E27FC236}">
                  <a16:creationId xmlns:a16="http://schemas.microsoft.com/office/drawing/2014/main" id="{00000000-0008-0000-1B00-00000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List of utlities (e.g. phone, internet, etc) with provider information</a:t>
              </a:r>
            </a:p>
          </xdr:txBody>
        </xdr:sp>
        <xdr:clientData/>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39</xdr:row>
          <xdr:rowOff>0</xdr:rowOff>
        </xdr:from>
        <xdr:to>
          <xdr:col>3</xdr:col>
          <xdr:colOff>7620</xdr:colOff>
          <xdr:row>40</xdr:row>
          <xdr:rowOff>0</xdr:rowOff>
        </xdr:to>
        <xdr:sp macro="" textlink="">
          <xdr:nvSpPr>
            <xdr:cNvPr id="192519" name="Check Box 7" hidden="1">
              <a:extLst>
                <a:ext uri="{63B3BB69-23CF-44E3-9099-C40C66FF867C}">
                  <a14:compatExt spid="_x0000_s192519"/>
                </a:ext>
                <a:ext uri="{FF2B5EF4-FFF2-40B4-BE49-F238E27FC236}">
                  <a16:creationId xmlns:a16="http://schemas.microsoft.com/office/drawing/2014/main" id="{00000000-0008-0000-1C00-000007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Attach a copy of premium or documentation indication type and cost of insurance.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175260</xdr:rowOff>
        </xdr:from>
        <xdr:to>
          <xdr:col>3</xdr:col>
          <xdr:colOff>106680</xdr:colOff>
          <xdr:row>39</xdr:row>
          <xdr:rowOff>22860</xdr:rowOff>
        </xdr:to>
        <xdr:sp macro="" textlink="">
          <xdr:nvSpPr>
            <xdr:cNvPr id="192520" name="Check Box 8" hidden="1">
              <a:extLst>
                <a:ext uri="{63B3BB69-23CF-44E3-9099-C40C66FF867C}">
                  <a14:compatExt spid="_x0000_s192520"/>
                </a:ext>
                <a:ext uri="{FF2B5EF4-FFF2-40B4-BE49-F238E27FC236}">
                  <a16:creationId xmlns:a16="http://schemas.microsoft.com/office/drawing/2014/main" id="{00000000-0008-0000-1C00-000008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Documentation to support percentage allocated to CACFP (allocation methodology).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0</xdr:rowOff>
        </xdr:from>
        <xdr:to>
          <xdr:col>5</xdr:col>
          <xdr:colOff>83820</xdr:colOff>
          <xdr:row>41</xdr:row>
          <xdr:rowOff>30480</xdr:rowOff>
        </xdr:to>
        <xdr:sp macro="" textlink="">
          <xdr:nvSpPr>
            <xdr:cNvPr id="192522" name="Check Box 10" hidden="1">
              <a:extLst>
                <a:ext uri="{63B3BB69-23CF-44E3-9099-C40C66FF867C}">
                  <a14:compatExt spid="_x0000_s192522"/>
                </a:ext>
                <a:ext uri="{FF2B5EF4-FFF2-40B4-BE49-F238E27FC236}">
                  <a16:creationId xmlns:a16="http://schemas.microsoft.com/office/drawing/2014/main" id="{00000000-0008-0000-1C00-00000A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Attach a copy of all new insurance policies.  Indicate if a copy of the policy has been submitted to the State agency in prior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0</xdr:rowOff>
        </xdr:from>
        <xdr:to>
          <xdr:col>3</xdr:col>
          <xdr:colOff>7620</xdr:colOff>
          <xdr:row>40</xdr:row>
          <xdr:rowOff>0</xdr:rowOff>
        </xdr:to>
        <xdr:sp macro="" textlink="">
          <xdr:nvSpPr>
            <xdr:cNvPr id="192523" name="Check Box 11" hidden="1">
              <a:extLst>
                <a:ext uri="{63B3BB69-23CF-44E3-9099-C40C66FF867C}">
                  <a14:compatExt spid="_x0000_s192523"/>
                </a:ext>
                <a:ext uri="{FF2B5EF4-FFF2-40B4-BE49-F238E27FC236}">
                  <a16:creationId xmlns:a16="http://schemas.microsoft.com/office/drawing/2014/main" id="{00000000-0008-0000-1C00-00000B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Attach a copy of premium or documentation indication type and cost of insurance.  </a:t>
              </a:r>
            </a:p>
          </xdr:txBody>
        </xdr:sp>
        <xdr:clientData/>
      </xdr:twoCellAnchor>
    </mc:Choice>
    <mc:Fallback/>
  </mc:AlternateContent>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34</xdr:row>
          <xdr:rowOff>137160</xdr:rowOff>
        </xdr:from>
        <xdr:to>
          <xdr:col>3</xdr:col>
          <xdr:colOff>1173480</xdr:colOff>
          <xdr:row>36</xdr:row>
          <xdr:rowOff>60960</xdr:rowOff>
        </xdr:to>
        <xdr:sp macro="" textlink="">
          <xdr:nvSpPr>
            <xdr:cNvPr id="70659" name="Check Box 3" hidden="1">
              <a:extLst>
                <a:ext uri="{63B3BB69-23CF-44E3-9099-C40C66FF867C}">
                  <a14:compatExt spid="_x0000_s70659"/>
                </a:ext>
                <a:ext uri="{FF2B5EF4-FFF2-40B4-BE49-F238E27FC236}">
                  <a16:creationId xmlns:a16="http://schemas.microsoft.com/office/drawing/2014/main" id="{00000000-0008-0000-1D00-000003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Documentation to support percentage allocated to CACFP (cost allocation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0</xdr:rowOff>
        </xdr:from>
        <xdr:to>
          <xdr:col>1</xdr:col>
          <xdr:colOff>601980</xdr:colOff>
          <xdr:row>37</xdr:row>
          <xdr:rowOff>0</xdr:rowOff>
        </xdr:to>
        <xdr:sp macro="" textlink="">
          <xdr:nvSpPr>
            <xdr:cNvPr id="70660" name="Check Box 4" hidden="1">
              <a:extLst>
                <a:ext uri="{63B3BB69-23CF-44E3-9099-C40C66FF867C}">
                  <a14:compatExt spid="_x0000_s70660"/>
                </a:ext>
                <a:ext uri="{FF2B5EF4-FFF2-40B4-BE49-F238E27FC236}">
                  <a16:creationId xmlns:a16="http://schemas.microsoft.com/office/drawing/2014/main" id="{00000000-0008-0000-1D00-000004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Provide any contracts.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106680</xdr:rowOff>
        </xdr:from>
        <xdr:to>
          <xdr:col>6</xdr:col>
          <xdr:colOff>388620</xdr:colOff>
          <xdr:row>39</xdr:row>
          <xdr:rowOff>99060</xdr:rowOff>
        </xdr:to>
        <xdr:sp macro="" textlink="">
          <xdr:nvSpPr>
            <xdr:cNvPr id="70661" name="Check Box 5" hidden="1">
              <a:extLst>
                <a:ext uri="{63B3BB69-23CF-44E3-9099-C40C66FF867C}">
                  <a14:compatExt spid="_x0000_s70661"/>
                </a:ext>
                <a:ext uri="{FF2B5EF4-FFF2-40B4-BE49-F238E27FC236}">
                  <a16:creationId xmlns:a16="http://schemas.microsoft.com/office/drawing/2014/main" id="{00000000-0008-0000-1D00-00000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For Indirect costs, the letter assigning the indirect cost rate from the cognizant agency must be submitted along with the back up documentation as to how the indirect costs were computed.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39</xdr:row>
          <xdr:rowOff>121920</xdr:rowOff>
        </xdr:from>
        <xdr:to>
          <xdr:col>6</xdr:col>
          <xdr:colOff>335280</xdr:colOff>
          <xdr:row>41</xdr:row>
          <xdr:rowOff>45720</xdr:rowOff>
        </xdr:to>
        <xdr:sp macro="" textlink="">
          <xdr:nvSpPr>
            <xdr:cNvPr id="70662" name="Check Box 6" hidden="1">
              <a:extLst>
                <a:ext uri="{63B3BB69-23CF-44E3-9099-C40C66FF867C}">
                  <a14:compatExt spid="_x0000_s70662"/>
                </a:ext>
                <a:ext uri="{FF2B5EF4-FFF2-40B4-BE49-F238E27FC236}">
                  <a16:creationId xmlns:a16="http://schemas.microsoft.com/office/drawing/2014/main" id="{00000000-0008-0000-1D00-000006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All of the above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40</xdr:row>
          <xdr:rowOff>175260</xdr:rowOff>
        </xdr:from>
        <xdr:to>
          <xdr:col>5</xdr:col>
          <xdr:colOff>480060</xdr:colOff>
          <xdr:row>42</xdr:row>
          <xdr:rowOff>38100</xdr:rowOff>
        </xdr:to>
        <xdr:sp macro="" textlink="">
          <xdr:nvSpPr>
            <xdr:cNvPr id="70663" name="Check Box 7" hidden="1">
              <a:extLst>
                <a:ext uri="{63B3BB69-23CF-44E3-9099-C40C66FF867C}">
                  <a14:compatExt spid="_x0000_s70663"/>
                </a:ext>
                <a:ext uri="{FF2B5EF4-FFF2-40B4-BE49-F238E27FC236}">
                  <a16:creationId xmlns:a16="http://schemas.microsoft.com/office/drawing/2014/main" id="{00000000-0008-0000-1D00-000007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Invoices/Receipts</a:t>
              </a:r>
            </a:p>
          </xdr:txBody>
        </xdr:sp>
        <xdr:clientData/>
      </xdr:twoCellAnchor>
    </mc:Choice>
    <mc:Fallback/>
  </mc:AlternateContent>
</xdr:wsDr>
</file>

<file path=xl/drawings/drawing2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23</xdr:row>
          <xdr:rowOff>137160</xdr:rowOff>
        </xdr:from>
        <xdr:to>
          <xdr:col>3</xdr:col>
          <xdr:colOff>609600</xdr:colOff>
          <xdr:row>25</xdr:row>
          <xdr:rowOff>22860</xdr:rowOff>
        </xdr:to>
        <xdr:sp macro="" textlink="">
          <xdr:nvSpPr>
            <xdr:cNvPr id="52225" name="Check Box 1" hidden="1">
              <a:extLst>
                <a:ext uri="{63B3BB69-23CF-44E3-9099-C40C66FF867C}">
                  <a14:compatExt spid="_x0000_s52225"/>
                </a:ext>
                <a:ext uri="{FF2B5EF4-FFF2-40B4-BE49-F238E27FC236}">
                  <a16:creationId xmlns:a16="http://schemas.microsoft.com/office/drawing/2014/main" id="{00000000-0008-0000-1E00-00000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Non-profit rate agreement and any other supporting documentation.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25</xdr:row>
          <xdr:rowOff>22860</xdr:rowOff>
        </xdr:from>
        <xdr:to>
          <xdr:col>6</xdr:col>
          <xdr:colOff>975360</xdr:colOff>
          <xdr:row>26</xdr:row>
          <xdr:rowOff>22860</xdr:rowOff>
        </xdr:to>
        <xdr:sp macro="" textlink="">
          <xdr:nvSpPr>
            <xdr:cNvPr id="52226" name="Check Box 2" hidden="1">
              <a:extLst>
                <a:ext uri="{63B3BB69-23CF-44E3-9099-C40C66FF867C}">
                  <a14:compatExt spid="_x0000_s52226"/>
                </a:ext>
                <a:ext uri="{FF2B5EF4-FFF2-40B4-BE49-F238E27FC236}">
                  <a16:creationId xmlns:a16="http://schemas.microsoft.com/office/drawing/2014/main" id="{00000000-0008-0000-1E00-00000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For public institutions and large nonprofits with multiple funding sources, a copy of approved plan by the cognizant agency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xdr:row>
          <xdr:rowOff>137160</xdr:rowOff>
        </xdr:from>
        <xdr:to>
          <xdr:col>3</xdr:col>
          <xdr:colOff>609600</xdr:colOff>
          <xdr:row>28</xdr:row>
          <xdr:rowOff>22860</xdr:rowOff>
        </xdr:to>
        <xdr:sp macro="" textlink="">
          <xdr:nvSpPr>
            <xdr:cNvPr id="52229" name="Check Box 5" hidden="1">
              <a:extLst>
                <a:ext uri="{63B3BB69-23CF-44E3-9099-C40C66FF867C}">
                  <a14:compatExt spid="_x0000_s52229"/>
                </a:ext>
                <a:ext uri="{FF2B5EF4-FFF2-40B4-BE49-F238E27FC236}">
                  <a16:creationId xmlns:a16="http://schemas.microsoft.com/office/drawing/2014/main" id="{00000000-0008-0000-1E00-00000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All of the above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xdr:row>
          <xdr:rowOff>22860</xdr:rowOff>
        </xdr:from>
        <xdr:to>
          <xdr:col>6</xdr:col>
          <xdr:colOff>975360</xdr:colOff>
          <xdr:row>29</xdr:row>
          <xdr:rowOff>22860</xdr:rowOff>
        </xdr:to>
        <xdr:sp macro="" textlink="">
          <xdr:nvSpPr>
            <xdr:cNvPr id="52230" name="Check Box 6" hidden="1">
              <a:extLst>
                <a:ext uri="{63B3BB69-23CF-44E3-9099-C40C66FF867C}">
                  <a14:compatExt spid="_x0000_s52230"/>
                </a:ext>
                <a:ext uri="{FF2B5EF4-FFF2-40B4-BE49-F238E27FC236}">
                  <a16:creationId xmlns:a16="http://schemas.microsoft.com/office/drawing/2014/main" id="{00000000-0008-0000-1E00-00000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Journal entries, canceled checks, etc.</a:t>
              </a:r>
            </a:p>
          </xdr:txBody>
        </xdr:sp>
        <xdr:clientData/>
      </xdr:twoCellAnchor>
    </mc:Choice>
    <mc:Fallback/>
  </mc:AlternateContent>
</xdr:wsDr>
</file>

<file path=xl/drawings/drawing2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198120</xdr:colOff>
          <xdr:row>8</xdr:row>
          <xdr:rowOff>0</xdr:rowOff>
        </xdr:from>
        <xdr:to>
          <xdr:col>2</xdr:col>
          <xdr:colOff>1516380</xdr:colOff>
          <xdr:row>9</xdr:row>
          <xdr:rowOff>7620</xdr:rowOff>
        </xdr:to>
        <xdr:sp macro="" textlink="">
          <xdr:nvSpPr>
            <xdr:cNvPr id="252929" name="Check Box 1" hidden="1">
              <a:extLst>
                <a:ext uri="{63B3BB69-23CF-44E3-9099-C40C66FF867C}">
                  <a14:compatExt spid="_x0000_s252929"/>
                </a:ext>
                <a:ext uri="{FF2B5EF4-FFF2-40B4-BE49-F238E27FC236}">
                  <a16:creationId xmlns:a16="http://schemas.microsoft.com/office/drawing/2014/main" id="{00000000-0008-0000-1F00-000001D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Arms length transaction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7</xdr:row>
          <xdr:rowOff>220980</xdr:rowOff>
        </xdr:from>
        <xdr:to>
          <xdr:col>3</xdr:col>
          <xdr:colOff>2179320</xdr:colOff>
          <xdr:row>9</xdr:row>
          <xdr:rowOff>38100</xdr:rowOff>
        </xdr:to>
        <xdr:sp macro="" textlink="">
          <xdr:nvSpPr>
            <xdr:cNvPr id="252930" name="Check Box 2" hidden="1">
              <a:extLst>
                <a:ext uri="{63B3BB69-23CF-44E3-9099-C40C66FF867C}">
                  <a14:compatExt spid="_x0000_s252930"/>
                </a:ext>
                <a:ext uri="{FF2B5EF4-FFF2-40B4-BE49-F238E27FC236}">
                  <a16:creationId xmlns:a16="http://schemas.microsoft.com/office/drawing/2014/main" id="{00000000-0008-0000-1F00-000002D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Less than arms length transaction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144780</xdr:colOff>
          <xdr:row>20</xdr:row>
          <xdr:rowOff>22860</xdr:rowOff>
        </xdr:from>
        <xdr:to>
          <xdr:col>3</xdr:col>
          <xdr:colOff>1737360</xdr:colOff>
          <xdr:row>20</xdr:row>
          <xdr:rowOff>175260</xdr:rowOff>
        </xdr:to>
        <xdr:sp macro="" textlink="">
          <xdr:nvSpPr>
            <xdr:cNvPr id="252931" name="Check Box 3" hidden="1">
              <a:extLst>
                <a:ext uri="{63B3BB69-23CF-44E3-9099-C40C66FF867C}">
                  <a14:compatExt spid="_x0000_s252931"/>
                </a:ext>
                <a:ext uri="{FF2B5EF4-FFF2-40B4-BE49-F238E27FC236}">
                  <a16:creationId xmlns:a16="http://schemas.microsoft.com/office/drawing/2014/main" id="{00000000-0008-0000-1F00-000003D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here to certify that proper procurement procedures will be followed, including the submission and retention of all required supporting documentation.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335280</xdr:colOff>
          <xdr:row>25</xdr:row>
          <xdr:rowOff>266700</xdr:rowOff>
        </xdr:from>
        <xdr:to>
          <xdr:col>1</xdr:col>
          <xdr:colOff>419100</xdr:colOff>
          <xdr:row>27</xdr:row>
          <xdr:rowOff>38100</xdr:rowOff>
        </xdr:to>
        <xdr:sp macro="" textlink="">
          <xdr:nvSpPr>
            <xdr:cNvPr id="252932" name="Check Box 4" hidden="1">
              <a:extLst>
                <a:ext uri="{63B3BB69-23CF-44E3-9099-C40C66FF867C}">
                  <a14:compatExt spid="_x0000_s252932"/>
                </a:ext>
                <a:ext uri="{FF2B5EF4-FFF2-40B4-BE49-F238E27FC236}">
                  <a16:creationId xmlns:a16="http://schemas.microsoft.com/office/drawing/2014/main" id="{00000000-0008-0000-1F00-000004D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Approved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2042160</xdr:colOff>
          <xdr:row>25</xdr:row>
          <xdr:rowOff>266700</xdr:rowOff>
        </xdr:from>
        <xdr:to>
          <xdr:col>2</xdr:col>
          <xdr:colOff>807720</xdr:colOff>
          <xdr:row>27</xdr:row>
          <xdr:rowOff>38100</xdr:rowOff>
        </xdr:to>
        <xdr:sp macro="" textlink="">
          <xdr:nvSpPr>
            <xdr:cNvPr id="252933" name="Check Box 5" hidden="1">
              <a:extLst>
                <a:ext uri="{63B3BB69-23CF-44E3-9099-C40C66FF867C}">
                  <a14:compatExt spid="_x0000_s252933"/>
                </a:ext>
                <a:ext uri="{FF2B5EF4-FFF2-40B4-BE49-F238E27FC236}">
                  <a16:creationId xmlns:a16="http://schemas.microsoft.com/office/drawing/2014/main" id="{00000000-0008-0000-1F00-000005D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Approved with limitations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25</xdr:row>
          <xdr:rowOff>274320</xdr:rowOff>
        </xdr:from>
        <xdr:to>
          <xdr:col>3</xdr:col>
          <xdr:colOff>2125980</xdr:colOff>
          <xdr:row>27</xdr:row>
          <xdr:rowOff>38100</xdr:rowOff>
        </xdr:to>
        <xdr:sp macro="" textlink="">
          <xdr:nvSpPr>
            <xdr:cNvPr id="252934" name="Check Box 6" hidden="1">
              <a:extLst>
                <a:ext uri="{63B3BB69-23CF-44E3-9099-C40C66FF867C}">
                  <a14:compatExt spid="_x0000_s252934"/>
                </a:ext>
                <a:ext uri="{FF2B5EF4-FFF2-40B4-BE49-F238E27FC236}">
                  <a16:creationId xmlns:a16="http://schemas.microsoft.com/office/drawing/2014/main" id="{00000000-0008-0000-1F00-000006D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Denied</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34</xdr:row>
          <xdr:rowOff>160020</xdr:rowOff>
        </xdr:from>
        <xdr:to>
          <xdr:col>4</xdr:col>
          <xdr:colOff>251460</xdr:colOff>
          <xdr:row>36</xdr:row>
          <xdr:rowOff>22860</xdr:rowOff>
        </xdr:to>
        <xdr:sp macro="" textlink="">
          <xdr:nvSpPr>
            <xdr:cNvPr id="163841" name="Check Box 1" hidden="1">
              <a:extLst>
                <a:ext uri="{63B3BB69-23CF-44E3-9099-C40C66FF867C}">
                  <a14:compatExt spid="_x0000_s163841"/>
                </a:ext>
                <a:ext uri="{FF2B5EF4-FFF2-40B4-BE49-F238E27FC236}">
                  <a16:creationId xmlns:a16="http://schemas.microsoft.com/office/drawing/2014/main" id="{00000000-0008-0000-0700-000001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Documentation to support percentage allocated to CACFP (cost allocation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160020</xdr:rowOff>
        </xdr:from>
        <xdr:to>
          <xdr:col>3</xdr:col>
          <xdr:colOff>792480</xdr:colOff>
          <xdr:row>37</xdr:row>
          <xdr:rowOff>60960</xdr:rowOff>
        </xdr:to>
        <xdr:sp macro="" textlink="">
          <xdr:nvSpPr>
            <xdr:cNvPr id="163842" name="Check Box 2" hidden="1">
              <a:extLst>
                <a:ext uri="{63B3BB69-23CF-44E3-9099-C40C66FF867C}">
                  <a14:compatExt spid="_x0000_s163842"/>
                </a:ext>
                <a:ext uri="{FF2B5EF4-FFF2-40B4-BE49-F238E27FC236}">
                  <a16:creationId xmlns:a16="http://schemas.microsoft.com/office/drawing/2014/main" id="{00000000-0008-0000-0700-000002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Provide any other supporting documentation.  </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37</xdr:row>
          <xdr:rowOff>175260</xdr:rowOff>
        </xdr:from>
        <xdr:to>
          <xdr:col>3</xdr:col>
          <xdr:colOff>22860</xdr:colOff>
          <xdr:row>39</xdr:row>
          <xdr:rowOff>22860</xdr:rowOff>
        </xdr:to>
        <xdr:sp macro="" textlink="">
          <xdr:nvSpPr>
            <xdr:cNvPr id="75789" name="Check Box 13" hidden="1">
              <a:extLst>
                <a:ext uri="{63B3BB69-23CF-44E3-9099-C40C66FF867C}">
                  <a14:compatExt spid="_x0000_s75789"/>
                </a:ext>
                <a:ext uri="{FF2B5EF4-FFF2-40B4-BE49-F238E27FC236}">
                  <a16:creationId xmlns:a16="http://schemas.microsoft.com/office/drawing/2014/main" id="{00000000-0008-0000-0800-00000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All Food Service Management Contracts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175260</xdr:rowOff>
        </xdr:from>
        <xdr:to>
          <xdr:col>4</xdr:col>
          <xdr:colOff>152400</xdr:colOff>
          <xdr:row>42</xdr:row>
          <xdr:rowOff>38100</xdr:rowOff>
        </xdr:to>
        <xdr:sp macro="" textlink="">
          <xdr:nvSpPr>
            <xdr:cNvPr id="75790" name="Check Box 14" hidden="1">
              <a:extLst>
                <a:ext uri="{63B3BB69-23CF-44E3-9099-C40C66FF867C}">
                  <a14:compatExt spid="_x0000_s75790"/>
                </a:ext>
                <a:ext uri="{FF2B5EF4-FFF2-40B4-BE49-F238E27FC236}">
                  <a16:creationId xmlns:a16="http://schemas.microsoft.com/office/drawing/2014/main" id="{00000000-0008-0000-0800-00000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Delivery receipts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175260</xdr:rowOff>
        </xdr:from>
        <xdr:to>
          <xdr:col>3</xdr:col>
          <xdr:colOff>22860</xdr:colOff>
          <xdr:row>43</xdr:row>
          <xdr:rowOff>22860</xdr:rowOff>
        </xdr:to>
        <xdr:sp macro="" textlink="">
          <xdr:nvSpPr>
            <xdr:cNvPr id="75791" name="Check Box 15" hidden="1">
              <a:extLst>
                <a:ext uri="{63B3BB69-23CF-44E3-9099-C40C66FF867C}">
                  <a14:compatExt spid="_x0000_s75791"/>
                </a:ext>
                <a:ext uri="{FF2B5EF4-FFF2-40B4-BE49-F238E27FC236}">
                  <a16:creationId xmlns:a16="http://schemas.microsoft.com/office/drawing/2014/main" id="{00000000-0008-0000-0800-00000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Inventory records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160020</xdr:rowOff>
        </xdr:from>
        <xdr:to>
          <xdr:col>3</xdr:col>
          <xdr:colOff>22860</xdr:colOff>
          <xdr:row>44</xdr:row>
          <xdr:rowOff>7620</xdr:rowOff>
        </xdr:to>
        <xdr:sp macro="" textlink="">
          <xdr:nvSpPr>
            <xdr:cNvPr id="75792" name="Check Box 16" hidden="1">
              <a:extLst>
                <a:ext uri="{63B3BB69-23CF-44E3-9099-C40C66FF867C}">
                  <a14:compatExt spid="_x0000_s75792"/>
                </a:ext>
                <a:ext uri="{FF2B5EF4-FFF2-40B4-BE49-F238E27FC236}">
                  <a16:creationId xmlns:a16="http://schemas.microsoft.com/office/drawing/2014/main" id="{00000000-0008-0000-0800-00001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Record of credits, returns, and rebates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160020</xdr:rowOff>
        </xdr:from>
        <xdr:to>
          <xdr:col>3</xdr:col>
          <xdr:colOff>22860</xdr:colOff>
          <xdr:row>45</xdr:row>
          <xdr:rowOff>7620</xdr:rowOff>
        </xdr:to>
        <xdr:sp macro="" textlink="">
          <xdr:nvSpPr>
            <xdr:cNvPr id="75793" name="Check Box 17" hidden="1">
              <a:extLst>
                <a:ext uri="{63B3BB69-23CF-44E3-9099-C40C66FF867C}">
                  <a14:compatExt spid="_x0000_s75793"/>
                </a:ext>
                <a:ext uri="{FF2B5EF4-FFF2-40B4-BE49-F238E27FC236}">
                  <a16:creationId xmlns:a16="http://schemas.microsoft.com/office/drawing/2014/main" id="{00000000-0008-0000-0800-00001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Cost records for transporting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44</xdr:row>
          <xdr:rowOff>175260</xdr:rowOff>
        </xdr:from>
        <xdr:to>
          <xdr:col>3</xdr:col>
          <xdr:colOff>22860</xdr:colOff>
          <xdr:row>46</xdr:row>
          <xdr:rowOff>22860</xdr:rowOff>
        </xdr:to>
        <xdr:sp macro="" textlink="">
          <xdr:nvSpPr>
            <xdr:cNvPr id="75794" name="Check Box 18" hidden="1">
              <a:extLst>
                <a:ext uri="{63B3BB69-23CF-44E3-9099-C40C66FF867C}">
                  <a14:compatExt spid="_x0000_s75794"/>
                </a:ext>
                <a:ext uri="{FF2B5EF4-FFF2-40B4-BE49-F238E27FC236}">
                  <a16:creationId xmlns:a16="http://schemas.microsoft.com/office/drawing/2014/main" id="{00000000-0008-0000-0800-00001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Purchase records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182880</xdr:rowOff>
        </xdr:from>
        <xdr:to>
          <xdr:col>3</xdr:col>
          <xdr:colOff>22860</xdr:colOff>
          <xdr:row>47</xdr:row>
          <xdr:rowOff>30480</xdr:rowOff>
        </xdr:to>
        <xdr:sp macro="" textlink="">
          <xdr:nvSpPr>
            <xdr:cNvPr id="75795" name="Check Box 19" hidden="1">
              <a:extLst>
                <a:ext uri="{63B3BB69-23CF-44E3-9099-C40C66FF867C}">
                  <a14:compatExt spid="_x0000_s75795"/>
                </a:ext>
                <a:ext uri="{FF2B5EF4-FFF2-40B4-BE49-F238E27FC236}">
                  <a16:creationId xmlns:a16="http://schemas.microsoft.com/office/drawing/2014/main" id="{00000000-0008-0000-0800-00001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Itemized cash receipts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182880</xdr:rowOff>
        </xdr:from>
        <xdr:to>
          <xdr:col>3</xdr:col>
          <xdr:colOff>22860</xdr:colOff>
          <xdr:row>48</xdr:row>
          <xdr:rowOff>30480</xdr:rowOff>
        </xdr:to>
        <xdr:sp macro="" textlink="">
          <xdr:nvSpPr>
            <xdr:cNvPr id="75796" name="Check Box 20" hidden="1">
              <a:extLst>
                <a:ext uri="{63B3BB69-23CF-44E3-9099-C40C66FF867C}">
                  <a14:compatExt spid="_x0000_s75796"/>
                </a:ext>
                <a:ext uri="{FF2B5EF4-FFF2-40B4-BE49-F238E27FC236}">
                  <a16:creationId xmlns:a16="http://schemas.microsoft.com/office/drawing/2014/main" id="{00000000-0008-0000-0800-00001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Canceled checks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xdr:row>
          <xdr:rowOff>182880</xdr:rowOff>
        </xdr:from>
        <xdr:to>
          <xdr:col>3</xdr:col>
          <xdr:colOff>22860</xdr:colOff>
          <xdr:row>49</xdr:row>
          <xdr:rowOff>30480</xdr:rowOff>
        </xdr:to>
        <xdr:sp macro="" textlink="">
          <xdr:nvSpPr>
            <xdr:cNvPr id="75797" name="Check Box 21" hidden="1">
              <a:extLst>
                <a:ext uri="{63B3BB69-23CF-44E3-9099-C40C66FF867C}">
                  <a14:compatExt spid="_x0000_s75797"/>
                </a:ext>
                <a:ext uri="{FF2B5EF4-FFF2-40B4-BE49-F238E27FC236}">
                  <a16:creationId xmlns:a16="http://schemas.microsoft.com/office/drawing/2014/main" id="{00000000-0008-0000-0800-00001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Invoices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7620</xdr:rowOff>
        </xdr:from>
        <xdr:to>
          <xdr:col>3</xdr:col>
          <xdr:colOff>822960</xdr:colOff>
          <xdr:row>50</xdr:row>
          <xdr:rowOff>22860</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8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Procurement documents, including bids and contracts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22860</xdr:rowOff>
        </xdr:from>
        <xdr:to>
          <xdr:col>6</xdr:col>
          <xdr:colOff>251460</xdr:colOff>
          <xdr:row>40</xdr:row>
          <xdr:rowOff>22860</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8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Documentation showing that proper procurement procedures were followed before entering into vendor agreement.</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34</xdr:row>
          <xdr:rowOff>144780</xdr:rowOff>
        </xdr:from>
        <xdr:to>
          <xdr:col>4</xdr:col>
          <xdr:colOff>998220</xdr:colOff>
          <xdr:row>36</xdr:row>
          <xdr:rowOff>22860</xdr:rowOff>
        </xdr:to>
        <xdr:sp macro="" textlink="">
          <xdr:nvSpPr>
            <xdr:cNvPr id="223236" name="Check Box 4" hidden="1">
              <a:extLst>
                <a:ext uri="{63B3BB69-23CF-44E3-9099-C40C66FF867C}">
                  <a14:compatExt spid="_x0000_s223236"/>
                </a:ext>
                <a:ext uri="{FF2B5EF4-FFF2-40B4-BE49-F238E27FC236}">
                  <a16:creationId xmlns:a16="http://schemas.microsoft.com/office/drawing/2014/main" id="{00000000-0008-0000-0900-0000046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Itemized receipts or invoices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144780</xdr:rowOff>
        </xdr:from>
        <xdr:to>
          <xdr:col>4</xdr:col>
          <xdr:colOff>998220</xdr:colOff>
          <xdr:row>37</xdr:row>
          <xdr:rowOff>22860</xdr:rowOff>
        </xdr:to>
        <xdr:sp macro="" textlink="">
          <xdr:nvSpPr>
            <xdr:cNvPr id="223237" name="Check Box 5" hidden="1">
              <a:extLst>
                <a:ext uri="{63B3BB69-23CF-44E3-9099-C40C66FF867C}">
                  <a14:compatExt spid="_x0000_s223237"/>
                </a:ext>
                <a:ext uri="{FF2B5EF4-FFF2-40B4-BE49-F238E27FC236}">
                  <a16:creationId xmlns:a16="http://schemas.microsoft.com/office/drawing/2014/main" id="{00000000-0008-0000-0900-0000056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Canceled checks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144780</xdr:rowOff>
        </xdr:from>
        <xdr:to>
          <xdr:col>4</xdr:col>
          <xdr:colOff>998220</xdr:colOff>
          <xdr:row>38</xdr:row>
          <xdr:rowOff>22860</xdr:rowOff>
        </xdr:to>
        <xdr:sp macro="" textlink="">
          <xdr:nvSpPr>
            <xdr:cNvPr id="223238" name="Check Box 6" hidden="1">
              <a:extLst>
                <a:ext uri="{63B3BB69-23CF-44E3-9099-C40C66FF867C}">
                  <a14:compatExt spid="_x0000_s223238"/>
                </a:ext>
                <a:ext uri="{FF2B5EF4-FFF2-40B4-BE49-F238E27FC236}">
                  <a16:creationId xmlns:a16="http://schemas.microsoft.com/office/drawing/2014/main" id="{00000000-0008-0000-0900-0000066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Procurement documentation where applicable</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68</xdr:row>
          <xdr:rowOff>22860</xdr:rowOff>
        </xdr:from>
        <xdr:to>
          <xdr:col>4</xdr:col>
          <xdr:colOff>99060</xdr:colOff>
          <xdr:row>69</xdr:row>
          <xdr:rowOff>22860</xdr:rowOff>
        </xdr:to>
        <xdr:sp macro="" textlink="">
          <xdr:nvSpPr>
            <xdr:cNvPr id="224265" name="Check Box 9" hidden="1">
              <a:extLst>
                <a:ext uri="{63B3BB69-23CF-44E3-9099-C40C66FF867C}">
                  <a14:compatExt spid="_x0000_s224265"/>
                </a:ext>
                <a:ext uri="{FF2B5EF4-FFF2-40B4-BE49-F238E27FC236}">
                  <a16:creationId xmlns:a16="http://schemas.microsoft.com/office/drawing/2014/main" id="{00000000-0008-0000-0A00-0000096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 copy of written compensation policy, if it has been updated.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69</xdr:row>
          <xdr:rowOff>0</xdr:rowOff>
        </xdr:from>
        <xdr:to>
          <xdr:col>5</xdr:col>
          <xdr:colOff>289560</xdr:colOff>
          <xdr:row>70</xdr:row>
          <xdr:rowOff>22860</xdr:rowOff>
        </xdr:to>
        <xdr:sp macro="" textlink="">
          <xdr:nvSpPr>
            <xdr:cNvPr id="224266" name="Check Box 10" hidden="1">
              <a:extLst>
                <a:ext uri="{63B3BB69-23CF-44E3-9099-C40C66FF867C}">
                  <a14:compatExt spid="_x0000_s224266"/>
                </a:ext>
                <a:ext uri="{FF2B5EF4-FFF2-40B4-BE49-F238E27FC236}">
                  <a16:creationId xmlns:a16="http://schemas.microsoft.com/office/drawing/2014/main" id="{00000000-0008-0000-0A00-00000A6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 copy of job description for each new employee and/or current employee if requested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70</xdr:row>
          <xdr:rowOff>175260</xdr:rowOff>
        </xdr:from>
        <xdr:to>
          <xdr:col>2</xdr:col>
          <xdr:colOff>152400</xdr:colOff>
          <xdr:row>72</xdr:row>
          <xdr:rowOff>22860</xdr:rowOff>
        </xdr:to>
        <xdr:sp macro="" textlink="">
          <xdr:nvSpPr>
            <xdr:cNvPr id="224267" name="Check Box 11" hidden="1">
              <a:extLst>
                <a:ext uri="{63B3BB69-23CF-44E3-9099-C40C66FF867C}">
                  <a14:compatExt spid="_x0000_s224267"/>
                </a:ext>
                <a:ext uri="{FF2B5EF4-FFF2-40B4-BE49-F238E27FC236}">
                  <a16:creationId xmlns:a16="http://schemas.microsoft.com/office/drawing/2014/main" id="{00000000-0008-0000-0A00-00000B6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Resumes for each employee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71</xdr:row>
          <xdr:rowOff>182880</xdr:rowOff>
        </xdr:from>
        <xdr:to>
          <xdr:col>4</xdr:col>
          <xdr:colOff>571500</xdr:colOff>
          <xdr:row>73</xdr:row>
          <xdr:rowOff>7620</xdr:rowOff>
        </xdr:to>
        <xdr:sp macro="" textlink="">
          <xdr:nvSpPr>
            <xdr:cNvPr id="224268" name="Check Box 12" hidden="1">
              <a:extLst>
                <a:ext uri="{63B3BB69-23CF-44E3-9099-C40C66FF867C}">
                  <a14:compatExt spid="_x0000_s224268"/>
                </a:ext>
                <a:ext uri="{FF2B5EF4-FFF2-40B4-BE49-F238E27FC236}">
                  <a16:creationId xmlns:a16="http://schemas.microsoft.com/office/drawing/2014/main" id="{00000000-0008-0000-0A00-00000C6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Timesheets and work schedule for each employee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72</xdr:row>
          <xdr:rowOff>160020</xdr:rowOff>
        </xdr:from>
        <xdr:to>
          <xdr:col>2</xdr:col>
          <xdr:colOff>152400</xdr:colOff>
          <xdr:row>74</xdr:row>
          <xdr:rowOff>7620</xdr:rowOff>
        </xdr:to>
        <xdr:sp macro="" textlink="">
          <xdr:nvSpPr>
            <xdr:cNvPr id="224269" name="Check Box 13" hidden="1">
              <a:extLst>
                <a:ext uri="{63B3BB69-23CF-44E3-9099-C40C66FF867C}">
                  <a14:compatExt spid="_x0000_s224269"/>
                </a:ext>
                <a:ext uri="{FF2B5EF4-FFF2-40B4-BE49-F238E27FC236}">
                  <a16:creationId xmlns:a16="http://schemas.microsoft.com/office/drawing/2014/main" id="{00000000-0008-0000-0A00-00000D6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Job descriptions for each position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73</xdr:row>
          <xdr:rowOff>160020</xdr:rowOff>
        </xdr:from>
        <xdr:to>
          <xdr:col>2</xdr:col>
          <xdr:colOff>152400</xdr:colOff>
          <xdr:row>75</xdr:row>
          <xdr:rowOff>7620</xdr:rowOff>
        </xdr:to>
        <xdr:sp macro="" textlink="">
          <xdr:nvSpPr>
            <xdr:cNvPr id="224270" name="Check Box 14" hidden="1">
              <a:extLst>
                <a:ext uri="{63B3BB69-23CF-44E3-9099-C40C66FF867C}">
                  <a14:compatExt spid="_x0000_s224270"/>
                </a:ext>
                <a:ext uri="{FF2B5EF4-FFF2-40B4-BE49-F238E27FC236}">
                  <a16:creationId xmlns:a16="http://schemas.microsoft.com/office/drawing/2014/main" id="{00000000-0008-0000-0A00-00000E6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 written compensation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74</xdr:row>
          <xdr:rowOff>160020</xdr:rowOff>
        </xdr:from>
        <xdr:to>
          <xdr:col>6</xdr:col>
          <xdr:colOff>190500</xdr:colOff>
          <xdr:row>76</xdr:row>
          <xdr:rowOff>0</xdr:rowOff>
        </xdr:to>
        <xdr:sp macro="" textlink="">
          <xdr:nvSpPr>
            <xdr:cNvPr id="224271" name="Check Box 15" hidden="1">
              <a:extLst>
                <a:ext uri="{63B3BB69-23CF-44E3-9099-C40C66FF867C}">
                  <a14:compatExt spid="_x0000_s224271"/>
                </a:ext>
                <a:ext uri="{FF2B5EF4-FFF2-40B4-BE49-F238E27FC236}">
                  <a16:creationId xmlns:a16="http://schemas.microsoft.com/office/drawing/2014/main" id="{00000000-0008-0000-0A00-00000F6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Payroll records, i.e. canceled checks, documents supporting payment of payroll taxes, bank statements, etc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75</xdr:row>
          <xdr:rowOff>175260</xdr:rowOff>
        </xdr:from>
        <xdr:to>
          <xdr:col>6</xdr:col>
          <xdr:colOff>670560</xdr:colOff>
          <xdr:row>77</xdr:row>
          <xdr:rowOff>0</xdr:rowOff>
        </xdr:to>
        <xdr:sp macro="" textlink="">
          <xdr:nvSpPr>
            <xdr:cNvPr id="224272" name="Check Box 16" hidden="1">
              <a:extLst>
                <a:ext uri="{63B3BB69-23CF-44E3-9099-C40C66FF867C}">
                  <a14:compatExt spid="_x0000_s224272"/>
                </a:ext>
                <a:ext uri="{FF2B5EF4-FFF2-40B4-BE49-F238E27FC236}">
                  <a16:creationId xmlns:a16="http://schemas.microsoft.com/office/drawing/2014/main" id="{00000000-0008-0000-0A00-0000106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Documentation to support the calculation of projected cost, and allocated percentage rate, if less than 100%</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36</xdr:row>
          <xdr:rowOff>152400</xdr:rowOff>
        </xdr:from>
        <xdr:to>
          <xdr:col>2</xdr:col>
          <xdr:colOff>647700</xdr:colOff>
          <xdr:row>38</xdr:row>
          <xdr:rowOff>30480</xdr:rowOff>
        </xdr:to>
        <xdr:sp macro="" textlink="">
          <xdr:nvSpPr>
            <xdr:cNvPr id="225281" name="Check Box 1" hidden="1">
              <a:extLst>
                <a:ext uri="{63B3BB69-23CF-44E3-9099-C40C66FF867C}">
                  <a14:compatExt spid="_x0000_s225281"/>
                </a:ext>
                <a:ext uri="{FF2B5EF4-FFF2-40B4-BE49-F238E27FC236}">
                  <a16:creationId xmlns:a16="http://schemas.microsoft.com/office/drawing/2014/main" id="{00000000-0008-0000-0B00-0000017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A current signed copy of the lease for each 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152400</xdr:rowOff>
        </xdr:from>
        <xdr:to>
          <xdr:col>2</xdr:col>
          <xdr:colOff>647700</xdr:colOff>
          <xdr:row>39</xdr:row>
          <xdr:rowOff>30480</xdr:rowOff>
        </xdr:to>
        <xdr:sp macro="" textlink="">
          <xdr:nvSpPr>
            <xdr:cNvPr id="225282" name="Check Box 2" hidden="1">
              <a:extLst>
                <a:ext uri="{63B3BB69-23CF-44E3-9099-C40C66FF867C}">
                  <a14:compatExt spid="_x0000_s225282"/>
                </a:ext>
                <a:ext uri="{FF2B5EF4-FFF2-40B4-BE49-F238E27FC236}">
                  <a16:creationId xmlns:a16="http://schemas.microsoft.com/office/drawing/2014/main" id="{00000000-0008-0000-0B00-0000027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Copies of recent utility bills.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152400</xdr:rowOff>
        </xdr:from>
        <xdr:to>
          <xdr:col>4</xdr:col>
          <xdr:colOff>7620</xdr:colOff>
          <xdr:row>41</xdr:row>
          <xdr:rowOff>30480</xdr:rowOff>
        </xdr:to>
        <xdr:sp macro="" textlink="">
          <xdr:nvSpPr>
            <xdr:cNvPr id="225283" name="Check Box 3" hidden="1">
              <a:extLst>
                <a:ext uri="{63B3BB69-23CF-44E3-9099-C40C66FF867C}">
                  <a14:compatExt spid="_x0000_s225283"/>
                </a:ext>
                <a:ext uri="{FF2B5EF4-FFF2-40B4-BE49-F238E27FC236}">
                  <a16:creationId xmlns:a16="http://schemas.microsoft.com/office/drawing/2014/main" id="{00000000-0008-0000-0B00-0000037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Documentation to support the calculation of projected cost, and allocated percentage rate, if less than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144780</xdr:rowOff>
        </xdr:from>
        <xdr:to>
          <xdr:col>4</xdr:col>
          <xdr:colOff>7620</xdr:colOff>
          <xdr:row>42</xdr:row>
          <xdr:rowOff>22860</xdr:rowOff>
        </xdr:to>
        <xdr:sp macro="" textlink="">
          <xdr:nvSpPr>
            <xdr:cNvPr id="225284" name="Check Box 4" hidden="1">
              <a:extLst>
                <a:ext uri="{63B3BB69-23CF-44E3-9099-C40C66FF867C}">
                  <a14:compatExt spid="_x0000_s225284"/>
                </a:ext>
                <a:ext uri="{FF2B5EF4-FFF2-40B4-BE49-F238E27FC236}">
                  <a16:creationId xmlns:a16="http://schemas.microsoft.com/office/drawing/2014/main" id="{00000000-0008-0000-0B00-0000047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Copy of the rental/lease agreement and copies of canceled rent payments (if necessary)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152400</xdr:rowOff>
        </xdr:from>
        <xdr:to>
          <xdr:col>4</xdr:col>
          <xdr:colOff>7620</xdr:colOff>
          <xdr:row>43</xdr:row>
          <xdr:rowOff>30480</xdr:rowOff>
        </xdr:to>
        <xdr:sp macro="" textlink="">
          <xdr:nvSpPr>
            <xdr:cNvPr id="225285" name="Check Box 5" hidden="1">
              <a:extLst>
                <a:ext uri="{63B3BB69-23CF-44E3-9099-C40C66FF867C}">
                  <a14:compatExt spid="_x0000_s225285"/>
                </a:ext>
                <a:ext uri="{FF2B5EF4-FFF2-40B4-BE49-F238E27FC236}">
                  <a16:creationId xmlns:a16="http://schemas.microsoft.com/office/drawing/2014/main" id="{00000000-0008-0000-0B00-0000057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Copy of procurement records, if applicable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152400</xdr:rowOff>
        </xdr:from>
        <xdr:to>
          <xdr:col>4</xdr:col>
          <xdr:colOff>7620</xdr:colOff>
          <xdr:row>44</xdr:row>
          <xdr:rowOff>30480</xdr:rowOff>
        </xdr:to>
        <xdr:sp macro="" textlink="">
          <xdr:nvSpPr>
            <xdr:cNvPr id="225286" name="Check Box 6" hidden="1">
              <a:extLst>
                <a:ext uri="{63B3BB69-23CF-44E3-9099-C40C66FF867C}">
                  <a14:compatExt spid="_x0000_s225286"/>
                </a:ext>
                <a:ext uri="{FF2B5EF4-FFF2-40B4-BE49-F238E27FC236}">
                  <a16:creationId xmlns:a16="http://schemas.microsoft.com/office/drawing/2014/main" id="{00000000-0008-0000-0B00-0000067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Documentation of actual time/space usage for CACFP if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160020</xdr:rowOff>
        </xdr:from>
        <xdr:to>
          <xdr:col>2</xdr:col>
          <xdr:colOff>312420</xdr:colOff>
          <xdr:row>45</xdr:row>
          <xdr:rowOff>0</xdr:rowOff>
        </xdr:to>
        <xdr:sp macro="" textlink="">
          <xdr:nvSpPr>
            <xdr:cNvPr id="225287" name="Check Box 7" hidden="1">
              <a:extLst>
                <a:ext uri="{63B3BB69-23CF-44E3-9099-C40C66FF867C}">
                  <a14:compatExt spid="_x0000_s225287"/>
                </a:ext>
                <a:ext uri="{FF2B5EF4-FFF2-40B4-BE49-F238E27FC236}">
                  <a16:creationId xmlns:a16="http://schemas.microsoft.com/office/drawing/2014/main" id="{00000000-0008-0000-0B00-0000077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Copy of cost allocation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44</xdr:row>
          <xdr:rowOff>152400</xdr:rowOff>
        </xdr:from>
        <xdr:to>
          <xdr:col>4</xdr:col>
          <xdr:colOff>7620</xdr:colOff>
          <xdr:row>46</xdr:row>
          <xdr:rowOff>30480</xdr:rowOff>
        </xdr:to>
        <xdr:sp macro="" textlink="">
          <xdr:nvSpPr>
            <xdr:cNvPr id="225288" name="Check Box 8" hidden="1">
              <a:extLst>
                <a:ext uri="{63B3BB69-23CF-44E3-9099-C40C66FF867C}">
                  <a14:compatExt spid="_x0000_s225288"/>
                </a:ext>
                <a:ext uri="{FF2B5EF4-FFF2-40B4-BE49-F238E27FC236}">
                  <a16:creationId xmlns:a16="http://schemas.microsoft.com/office/drawing/2014/main" id="{00000000-0008-0000-0B00-0000087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Information on the cost and square footage of the property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152400</xdr:rowOff>
        </xdr:from>
        <xdr:to>
          <xdr:col>3</xdr:col>
          <xdr:colOff>0</xdr:colOff>
          <xdr:row>46</xdr:row>
          <xdr:rowOff>175260</xdr:rowOff>
        </xdr:to>
        <xdr:sp macro="" textlink="">
          <xdr:nvSpPr>
            <xdr:cNvPr id="225289" name="Check Box 9" hidden="1">
              <a:extLst>
                <a:ext uri="{63B3BB69-23CF-44E3-9099-C40C66FF867C}">
                  <a14:compatExt spid="_x0000_s225289"/>
                </a:ext>
                <a:ext uri="{FF2B5EF4-FFF2-40B4-BE49-F238E27FC236}">
                  <a16:creationId xmlns:a16="http://schemas.microsoft.com/office/drawing/2014/main" id="{00000000-0008-0000-0B00-0000097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Depreciation schedule or use allowance, if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152400</xdr:rowOff>
        </xdr:from>
        <xdr:to>
          <xdr:col>5</xdr:col>
          <xdr:colOff>922020</xdr:colOff>
          <xdr:row>48</xdr:row>
          <xdr:rowOff>30480</xdr:rowOff>
        </xdr:to>
        <xdr:sp macro="" textlink="">
          <xdr:nvSpPr>
            <xdr:cNvPr id="225290" name="Check Box 10" hidden="1">
              <a:extLst>
                <a:ext uri="{63B3BB69-23CF-44E3-9099-C40C66FF867C}">
                  <a14:compatExt spid="_x0000_s225290"/>
                </a:ext>
                <a:ext uri="{FF2B5EF4-FFF2-40B4-BE49-F238E27FC236}">
                  <a16:creationId xmlns:a16="http://schemas.microsoft.com/office/drawing/2014/main" id="{00000000-0008-0000-0B00-00000A7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For Institutions budgeting rental costs for use of a private residence, obtain data on rental costs for comparable property </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46</xdr:row>
          <xdr:rowOff>175260</xdr:rowOff>
        </xdr:from>
        <xdr:to>
          <xdr:col>1</xdr:col>
          <xdr:colOff>975360</xdr:colOff>
          <xdr:row>48</xdr:row>
          <xdr:rowOff>30480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D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Current contracts for all benefits programs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0</xdr:rowOff>
        </xdr:from>
        <xdr:to>
          <xdr:col>2</xdr:col>
          <xdr:colOff>693420</xdr:colOff>
          <xdr:row>50</xdr:row>
          <xdr:rowOff>60960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D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Total benefits broken out by type and CACFP portion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50</xdr:row>
          <xdr:rowOff>160020</xdr:rowOff>
        </xdr:from>
        <xdr:to>
          <xdr:col>2</xdr:col>
          <xdr:colOff>693420</xdr:colOff>
          <xdr:row>52</xdr:row>
          <xdr:rowOff>30480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D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Copies of life insurance and retirement plans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175260</xdr:rowOff>
        </xdr:from>
        <xdr:to>
          <xdr:col>7</xdr:col>
          <xdr:colOff>746760</xdr:colOff>
          <xdr:row>51</xdr:row>
          <xdr:rowOff>38100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D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Institution's written personnel policies governing benefits (e.g., vacation and/or sick leave, health insurance, retirement benefits, incentive payments and awards, etc.)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xdr:row>
          <xdr:rowOff>175260</xdr:rowOff>
        </xdr:from>
        <xdr:to>
          <xdr:col>3</xdr:col>
          <xdr:colOff>754380</xdr:colOff>
          <xdr:row>53</xdr:row>
          <xdr:rowOff>38100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D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Copies of canceled checks paid to health benefit programs, retirement plans, etc.</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39</xdr:row>
          <xdr:rowOff>160020</xdr:rowOff>
        </xdr:from>
        <xdr:to>
          <xdr:col>2</xdr:col>
          <xdr:colOff>137160</xdr:colOff>
          <xdr:row>41</xdr:row>
          <xdr:rowOff>22860</xdr:rowOff>
        </xdr:to>
        <xdr:sp macro="" textlink="">
          <xdr:nvSpPr>
            <xdr:cNvPr id="74763" name="Check Box 11" hidden="1">
              <a:extLst>
                <a:ext uri="{63B3BB69-23CF-44E3-9099-C40C66FF867C}">
                  <a14:compatExt spid="_x0000_s74763"/>
                </a:ext>
                <a:ext uri="{FF2B5EF4-FFF2-40B4-BE49-F238E27FC236}">
                  <a16:creationId xmlns:a16="http://schemas.microsoft.com/office/drawing/2014/main" id="{00000000-0008-0000-0E00-00000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Copies  of all contracts.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7620</xdr:rowOff>
        </xdr:from>
        <xdr:to>
          <xdr:col>4</xdr:col>
          <xdr:colOff>342900</xdr:colOff>
          <xdr:row>42</xdr:row>
          <xdr:rowOff>0</xdr:rowOff>
        </xdr:to>
        <xdr:sp macro="" textlink="">
          <xdr:nvSpPr>
            <xdr:cNvPr id="74764" name="Check Box 12" hidden="1">
              <a:extLst>
                <a:ext uri="{63B3BB69-23CF-44E3-9099-C40C66FF867C}">
                  <a14:compatExt spid="_x0000_s74764"/>
                </a:ext>
                <a:ext uri="{FF2B5EF4-FFF2-40B4-BE49-F238E27FC236}">
                  <a16:creationId xmlns:a16="http://schemas.microsoft.com/office/drawing/2014/main" id="{00000000-0008-0000-0E00-00000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SPWA for each item, if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182880</xdr:rowOff>
        </xdr:from>
        <xdr:to>
          <xdr:col>4</xdr:col>
          <xdr:colOff>365760</xdr:colOff>
          <xdr:row>43</xdr:row>
          <xdr:rowOff>0</xdr:rowOff>
        </xdr:to>
        <xdr:sp macro="" textlink="">
          <xdr:nvSpPr>
            <xdr:cNvPr id="74765" name="Check Box 13" hidden="1">
              <a:extLst>
                <a:ext uri="{63B3BB69-23CF-44E3-9099-C40C66FF867C}">
                  <a14:compatExt spid="_x0000_s74765"/>
                </a:ext>
                <a:ext uri="{FF2B5EF4-FFF2-40B4-BE49-F238E27FC236}">
                  <a16:creationId xmlns:a16="http://schemas.microsoft.com/office/drawing/2014/main" id="{00000000-0008-0000-0E00-00000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Documentation of quotes and/or contract proposals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44</xdr:row>
          <xdr:rowOff>175260</xdr:rowOff>
        </xdr:from>
        <xdr:to>
          <xdr:col>6</xdr:col>
          <xdr:colOff>7620</xdr:colOff>
          <xdr:row>46</xdr:row>
          <xdr:rowOff>30480</xdr:rowOff>
        </xdr:to>
        <xdr:sp macro="" textlink="">
          <xdr:nvSpPr>
            <xdr:cNvPr id="74766" name="Check Box 14" hidden="1">
              <a:extLst>
                <a:ext uri="{63B3BB69-23CF-44E3-9099-C40C66FF867C}">
                  <a14:compatExt spid="_x0000_s74766"/>
                </a:ext>
                <a:ext uri="{FF2B5EF4-FFF2-40B4-BE49-F238E27FC236}">
                  <a16:creationId xmlns:a16="http://schemas.microsoft.com/office/drawing/2014/main" id="{00000000-0008-0000-0E00-00000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All of the above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22860</xdr:rowOff>
        </xdr:from>
        <xdr:to>
          <xdr:col>5</xdr:col>
          <xdr:colOff>495300</xdr:colOff>
          <xdr:row>44</xdr:row>
          <xdr:rowOff>7620</xdr:rowOff>
        </xdr:to>
        <xdr:sp macro="" textlink="">
          <xdr:nvSpPr>
            <xdr:cNvPr id="74767" name="Check Box 15" hidden="1">
              <a:extLst>
                <a:ext uri="{63B3BB69-23CF-44E3-9099-C40C66FF867C}">
                  <a14:compatExt spid="_x0000_s74767"/>
                </a:ext>
                <a:ext uri="{FF2B5EF4-FFF2-40B4-BE49-F238E27FC236}">
                  <a16:creationId xmlns:a16="http://schemas.microsoft.com/office/drawing/2014/main" id="{00000000-0008-0000-0E00-00000F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Cost Allocation Plan, if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175260</xdr:rowOff>
        </xdr:from>
        <xdr:to>
          <xdr:col>6</xdr:col>
          <xdr:colOff>7620</xdr:colOff>
          <xdr:row>47</xdr:row>
          <xdr:rowOff>30480</xdr:rowOff>
        </xdr:to>
        <xdr:sp macro="" textlink="">
          <xdr:nvSpPr>
            <xdr:cNvPr id="74768" name="Check Box 16" hidden="1">
              <a:extLst>
                <a:ext uri="{63B3BB69-23CF-44E3-9099-C40C66FF867C}">
                  <a14:compatExt spid="_x0000_s74768"/>
                </a:ext>
                <a:ext uri="{FF2B5EF4-FFF2-40B4-BE49-F238E27FC236}">
                  <a16:creationId xmlns:a16="http://schemas.microsoft.com/office/drawing/2014/main" id="{00000000-0008-0000-0E00-000010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Copy of procurement documentation, if applicable.  </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lturner4\Documents\Old\Mgmt%20Reviewed%20Training%202019-2020%20SO%20of%20Affiliated%20Centers%20Budget%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 Other Inc (Required)"/>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8.bin"/><Relationship Id="rId6" Type="http://schemas.openxmlformats.org/officeDocument/2006/relationships/ctrlProp" Target="../ctrlProps/ctrlProp17.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22.xml"/><Relationship Id="rId3" Type="http://schemas.openxmlformats.org/officeDocument/2006/relationships/vmlDrawing" Target="../drawings/vmlDrawing6.vml"/><Relationship Id="rId7" Type="http://schemas.openxmlformats.org/officeDocument/2006/relationships/ctrlProp" Target="../ctrlProps/ctrlProp21.xml"/><Relationship Id="rId2" Type="http://schemas.openxmlformats.org/officeDocument/2006/relationships/drawing" Target="../drawings/drawing6.xml"/><Relationship Id="rId1" Type="http://schemas.openxmlformats.org/officeDocument/2006/relationships/printerSettings" Target="../printerSettings/printerSettings9.bin"/><Relationship Id="rId6" Type="http://schemas.openxmlformats.org/officeDocument/2006/relationships/ctrlProp" Target="../ctrlProps/ctrlProp20.xml"/><Relationship Id="rId11" Type="http://schemas.openxmlformats.org/officeDocument/2006/relationships/ctrlProp" Target="../ctrlProps/ctrlProp25.xml"/><Relationship Id="rId5" Type="http://schemas.openxmlformats.org/officeDocument/2006/relationships/ctrlProp" Target="../ctrlProps/ctrlProp19.xml"/><Relationship Id="rId10" Type="http://schemas.openxmlformats.org/officeDocument/2006/relationships/ctrlProp" Target="../ctrlProps/ctrlProp24.xml"/><Relationship Id="rId4" Type="http://schemas.openxmlformats.org/officeDocument/2006/relationships/ctrlProp" Target="../ctrlProps/ctrlProp18.xml"/><Relationship Id="rId9" Type="http://schemas.openxmlformats.org/officeDocument/2006/relationships/ctrlProp" Target="../ctrlProps/ctrlProp23.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30.xml"/><Relationship Id="rId13" Type="http://schemas.openxmlformats.org/officeDocument/2006/relationships/ctrlProp" Target="../ctrlProps/ctrlProp35.xml"/><Relationship Id="rId3" Type="http://schemas.openxmlformats.org/officeDocument/2006/relationships/vmlDrawing" Target="../drawings/vmlDrawing7.vml"/><Relationship Id="rId7" Type="http://schemas.openxmlformats.org/officeDocument/2006/relationships/ctrlProp" Target="../ctrlProps/ctrlProp29.xml"/><Relationship Id="rId12" Type="http://schemas.openxmlformats.org/officeDocument/2006/relationships/ctrlProp" Target="../ctrlProps/ctrlProp34.xml"/><Relationship Id="rId2" Type="http://schemas.openxmlformats.org/officeDocument/2006/relationships/drawing" Target="../drawings/drawing7.xml"/><Relationship Id="rId1" Type="http://schemas.openxmlformats.org/officeDocument/2006/relationships/printerSettings" Target="../printerSettings/printerSettings10.bin"/><Relationship Id="rId6" Type="http://schemas.openxmlformats.org/officeDocument/2006/relationships/ctrlProp" Target="../ctrlProps/ctrlProp28.xml"/><Relationship Id="rId11" Type="http://schemas.openxmlformats.org/officeDocument/2006/relationships/ctrlProp" Target="../ctrlProps/ctrlProp33.xml"/><Relationship Id="rId5" Type="http://schemas.openxmlformats.org/officeDocument/2006/relationships/ctrlProp" Target="../ctrlProps/ctrlProp27.xml"/><Relationship Id="rId10" Type="http://schemas.openxmlformats.org/officeDocument/2006/relationships/ctrlProp" Target="../ctrlProps/ctrlProp32.xml"/><Relationship Id="rId4" Type="http://schemas.openxmlformats.org/officeDocument/2006/relationships/ctrlProp" Target="../ctrlProps/ctrlProp26.xml"/><Relationship Id="rId9" Type="http://schemas.openxmlformats.org/officeDocument/2006/relationships/ctrlProp" Target="../ctrlProps/ctrlProp3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40.xml"/><Relationship Id="rId3" Type="http://schemas.openxmlformats.org/officeDocument/2006/relationships/vmlDrawing" Target="../drawings/vmlDrawing8.vml"/><Relationship Id="rId7" Type="http://schemas.openxmlformats.org/officeDocument/2006/relationships/ctrlProp" Target="../ctrlProps/ctrlProp39.xml"/><Relationship Id="rId2" Type="http://schemas.openxmlformats.org/officeDocument/2006/relationships/drawing" Target="../drawings/drawing8.xml"/><Relationship Id="rId1" Type="http://schemas.openxmlformats.org/officeDocument/2006/relationships/printerSettings" Target="../printerSettings/printerSettings12.bin"/><Relationship Id="rId6" Type="http://schemas.openxmlformats.org/officeDocument/2006/relationships/ctrlProp" Target="../ctrlProps/ctrlProp38.xml"/><Relationship Id="rId5" Type="http://schemas.openxmlformats.org/officeDocument/2006/relationships/ctrlProp" Target="../ctrlProps/ctrlProp37.xml"/><Relationship Id="rId4" Type="http://schemas.openxmlformats.org/officeDocument/2006/relationships/ctrlProp" Target="../ctrlProps/ctrlProp36.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45.xml"/><Relationship Id="rId3" Type="http://schemas.openxmlformats.org/officeDocument/2006/relationships/vmlDrawing" Target="../drawings/vmlDrawing9.vml"/><Relationship Id="rId7" Type="http://schemas.openxmlformats.org/officeDocument/2006/relationships/ctrlProp" Target="../ctrlProps/ctrlProp44.xml"/><Relationship Id="rId2" Type="http://schemas.openxmlformats.org/officeDocument/2006/relationships/drawing" Target="../drawings/drawing9.xml"/><Relationship Id="rId1" Type="http://schemas.openxmlformats.org/officeDocument/2006/relationships/printerSettings" Target="../printerSettings/printerSettings13.bin"/><Relationship Id="rId6" Type="http://schemas.openxmlformats.org/officeDocument/2006/relationships/ctrlProp" Target="../ctrlProps/ctrlProp43.xml"/><Relationship Id="rId5" Type="http://schemas.openxmlformats.org/officeDocument/2006/relationships/ctrlProp" Target="../ctrlProps/ctrlProp42.xml"/><Relationship Id="rId4" Type="http://schemas.openxmlformats.org/officeDocument/2006/relationships/ctrlProp" Target="../ctrlProps/ctrlProp41.xml"/><Relationship Id="rId9" Type="http://schemas.openxmlformats.org/officeDocument/2006/relationships/ctrlProp" Target="../ctrlProps/ctrlProp46.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51.xml"/><Relationship Id="rId3" Type="http://schemas.openxmlformats.org/officeDocument/2006/relationships/vmlDrawing" Target="../drawings/vmlDrawing10.vml"/><Relationship Id="rId7" Type="http://schemas.openxmlformats.org/officeDocument/2006/relationships/ctrlProp" Target="../ctrlProps/ctrlProp50.xml"/><Relationship Id="rId2" Type="http://schemas.openxmlformats.org/officeDocument/2006/relationships/drawing" Target="../drawings/drawing10.xml"/><Relationship Id="rId1" Type="http://schemas.openxmlformats.org/officeDocument/2006/relationships/printerSettings" Target="../printerSettings/printerSettings14.bin"/><Relationship Id="rId6" Type="http://schemas.openxmlformats.org/officeDocument/2006/relationships/ctrlProp" Target="../ctrlProps/ctrlProp49.xml"/><Relationship Id="rId5" Type="http://schemas.openxmlformats.org/officeDocument/2006/relationships/ctrlProp" Target="../ctrlProps/ctrlProp48.xml"/><Relationship Id="rId4" Type="http://schemas.openxmlformats.org/officeDocument/2006/relationships/ctrlProp" Target="../ctrlProps/ctrlProp47.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56.xml"/><Relationship Id="rId3" Type="http://schemas.openxmlformats.org/officeDocument/2006/relationships/vmlDrawing" Target="../drawings/vmlDrawing11.vml"/><Relationship Id="rId7" Type="http://schemas.openxmlformats.org/officeDocument/2006/relationships/ctrlProp" Target="../ctrlProps/ctrlProp55.xml"/><Relationship Id="rId2" Type="http://schemas.openxmlformats.org/officeDocument/2006/relationships/drawing" Target="../drawings/drawing11.xml"/><Relationship Id="rId1" Type="http://schemas.openxmlformats.org/officeDocument/2006/relationships/printerSettings" Target="../printerSettings/printerSettings15.bin"/><Relationship Id="rId6" Type="http://schemas.openxmlformats.org/officeDocument/2006/relationships/ctrlProp" Target="../ctrlProps/ctrlProp54.xml"/><Relationship Id="rId5" Type="http://schemas.openxmlformats.org/officeDocument/2006/relationships/ctrlProp" Target="../ctrlProps/ctrlProp53.xml"/><Relationship Id="rId4" Type="http://schemas.openxmlformats.org/officeDocument/2006/relationships/ctrlProp" Target="../ctrlProps/ctrlProp52.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61.xml"/><Relationship Id="rId3" Type="http://schemas.openxmlformats.org/officeDocument/2006/relationships/vmlDrawing" Target="../drawings/vmlDrawing12.vml"/><Relationship Id="rId7" Type="http://schemas.openxmlformats.org/officeDocument/2006/relationships/ctrlProp" Target="../ctrlProps/ctrlProp60.xml"/><Relationship Id="rId2" Type="http://schemas.openxmlformats.org/officeDocument/2006/relationships/drawing" Target="../drawings/drawing12.xml"/><Relationship Id="rId1" Type="http://schemas.openxmlformats.org/officeDocument/2006/relationships/printerSettings" Target="../printerSettings/printerSettings16.bin"/><Relationship Id="rId6" Type="http://schemas.openxmlformats.org/officeDocument/2006/relationships/ctrlProp" Target="../ctrlProps/ctrlProp59.xml"/><Relationship Id="rId5" Type="http://schemas.openxmlformats.org/officeDocument/2006/relationships/ctrlProp" Target="../ctrlProps/ctrlProp58.xml"/><Relationship Id="rId4" Type="http://schemas.openxmlformats.org/officeDocument/2006/relationships/ctrlProp" Target="../ctrlProps/ctrlProp57.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66.xml"/><Relationship Id="rId3" Type="http://schemas.openxmlformats.org/officeDocument/2006/relationships/vmlDrawing" Target="../drawings/vmlDrawing13.vml"/><Relationship Id="rId7" Type="http://schemas.openxmlformats.org/officeDocument/2006/relationships/ctrlProp" Target="../ctrlProps/ctrlProp65.xml"/><Relationship Id="rId2" Type="http://schemas.openxmlformats.org/officeDocument/2006/relationships/drawing" Target="../drawings/drawing13.xml"/><Relationship Id="rId1" Type="http://schemas.openxmlformats.org/officeDocument/2006/relationships/printerSettings" Target="../printerSettings/printerSettings17.bin"/><Relationship Id="rId6" Type="http://schemas.openxmlformats.org/officeDocument/2006/relationships/ctrlProp" Target="../ctrlProps/ctrlProp64.xml"/><Relationship Id="rId5" Type="http://schemas.openxmlformats.org/officeDocument/2006/relationships/ctrlProp" Target="../ctrlProps/ctrlProp63.xml"/><Relationship Id="rId4" Type="http://schemas.openxmlformats.org/officeDocument/2006/relationships/ctrlProp" Target="../ctrlProps/ctrlProp6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71.xml"/><Relationship Id="rId3" Type="http://schemas.openxmlformats.org/officeDocument/2006/relationships/vmlDrawing" Target="../drawings/vmlDrawing14.vml"/><Relationship Id="rId7" Type="http://schemas.openxmlformats.org/officeDocument/2006/relationships/ctrlProp" Target="../ctrlProps/ctrlProp70.xml"/><Relationship Id="rId2" Type="http://schemas.openxmlformats.org/officeDocument/2006/relationships/drawing" Target="../drawings/drawing14.xml"/><Relationship Id="rId1" Type="http://schemas.openxmlformats.org/officeDocument/2006/relationships/printerSettings" Target="../printerSettings/printerSettings18.bin"/><Relationship Id="rId6" Type="http://schemas.openxmlformats.org/officeDocument/2006/relationships/ctrlProp" Target="../ctrlProps/ctrlProp69.xml"/><Relationship Id="rId11" Type="http://schemas.openxmlformats.org/officeDocument/2006/relationships/ctrlProp" Target="../ctrlProps/ctrlProp74.xml"/><Relationship Id="rId5" Type="http://schemas.openxmlformats.org/officeDocument/2006/relationships/ctrlProp" Target="../ctrlProps/ctrlProp68.xml"/><Relationship Id="rId10" Type="http://schemas.openxmlformats.org/officeDocument/2006/relationships/ctrlProp" Target="../ctrlProps/ctrlProp73.xml"/><Relationship Id="rId4" Type="http://schemas.openxmlformats.org/officeDocument/2006/relationships/ctrlProp" Target="../ctrlProps/ctrlProp67.xml"/><Relationship Id="rId9" Type="http://schemas.openxmlformats.org/officeDocument/2006/relationships/ctrlProp" Target="../ctrlProps/ctrlProp72.xml"/></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79.xml"/><Relationship Id="rId3" Type="http://schemas.openxmlformats.org/officeDocument/2006/relationships/vmlDrawing" Target="../drawings/vmlDrawing15.vml"/><Relationship Id="rId7" Type="http://schemas.openxmlformats.org/officeDocument/2006/relationships/ctrlProp" Target="../ctrlProps/ctrlProp78.xml"/><Relationship Id="rId2" Type="http://schemas.openxmlformats.org/officeDocument/2006/relationships/drawing" Target="../drawings/drawing15.xml"/><Relationship Id="rId1" Type="http://schemas.openxmlformats.org/officeDocument/2006/relationships/printerSettings" Target="../printerSettings/printerSettings19.bin"/><Relationship Id="rId6" Type="http://schemas.openxmlformats.org/officeDocument/2006/relationships/ctrlProp" Target="../ctrlProps/ctrlProp77.xml"/><Relationship Id="rId5" Type="http://schemas.openxmlformats.org/officeDocument/2006/relationships/ctrlProp" Target="../ctrlProps/ctrlProp76.xml"/><Relationship Id="rId4" Type="http://schemas.openxmlformats.org/officeDocument/2006/relationships/ctrlProp" Target="../ctrlProps/ctrlProp75.xml"/></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84.xml"/><Relationship Id="rId3" Type="http://schemas.openxmlformats.org/officeDocument/2006/relationships/vmlDrawing" Target="../drawings/vmlDrawing16.vml"/><Relationship Id="rId7" Type="http://schemas.openxmlformats.org/officeDocument/2006/relationships/ctrlProp" Target="../ctrlProps/ctrlProp83.xml"/><Relationship Id="rId2" Type="http://schemas.openxmlformats.org/officeDocument/2006/relationships/drawing" Target="../drawings/drawing16.xml"/><Relationship Id="rId1" Type="http://schemas.openxmlformats.org/officeDocument/2006/relationships/printerSettings" Target="../printerSettings/printerSettings20.bin"/><Relationship Id="rId6" Type="http://schemas.openxmlformats.org/officeDocument/2006/relationships/ctrlProp" Target="../ctrlProps/ctrlProp82.xml"/><Relationship Id="rId5" Type="http://schemas.openxmlformats.org/officeDocument/2006/relationships/ctrlProp" Target="../ctrlProps/ctrlProp81.xml"/><Relationship Id="rId4" Type="http://schemas.openxmlformats.org/officeDocument/2006/relationships/ctrlProp" Target="../ctrlProps/ctrlProp80.xml"/></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89.xml"/><Relationship Id="rId3" Type="http://schemas.openxmlformats.org/officeDocument/2006/relationships/vmlDrawing" Target="../drawings/vmlDrawing17.vml"/><Relationship Id="rId7" Type="http://schemas.openxmlformats.org/officeDocument/2006/relationships/ctrlProp" Target="../ctrlProps/ctrlProp88.xml"/><Relationship Id="rId2" Type="http://schemas.openxmlformats.org/officeDocument/2006/relationships/drawing" Target="../drawings/drawing17.xml"/><Relationship Id="rId1" Type="http://schemas.openxmlformats.org/officeDocument/2006/relationships/printerSettings" Target="../printerSettings/printerSettings21.bin"/><Relationship Id="rId6" Type="http://schemas.openxmlformats.org/officeDocument/2006/relationships/ctrlProp" Target="../ctrlProps/ctrlProp87.xml"/><Relationship Id="rId5" Type="http://schemas.openxmlformats.org/officeDocument/2006/relationships/ctrlProp" Target="../ctrlProps/ctrlProp86.xml"/><Relationship Id="rId4" Type="http://schemas.openxmlformats.org/officeDocument/2006/relationships/ctrlProp" Target="../ctrlProps/ctrlProp85.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8.xml"/><Relationship Id="rId1" Type="http://schemas.openxmlformats.org/officeDocument/2006/relationships/printerSettings" Target="../printerSettings/printerSettings22.bin"/><Relationship Id="rId6" Type="http://schemas.openxmlformats.org/officeDocument/2006/relationships/ctrlProp" Target="../ctrlProps/ctrlProp92.xml"/><Relationship Id="rId5" Type="http://schemas.openxmlformats.org/officeDocument/2006/relationships/ctrlProp" Target="../ctrlProps/ctrlProp91.xml"/><Relationship Id="rId4" Type="http://schemas.openxmlformats.org/officeDocument/2006/relationships/ctrlProp" Target="../ctrlProps/ctrlProp90.xml"/></Relationships>
</file>

<file path=xl/worksheets/_rels/sheet25.xml.rels><?xml version="1.0" encoding="UTF-8" standalone="yes"?>
<Relationships xmlns="http://schemas.openxmlformats.org/package/2006/relationships"><Relationship Id="rId8" Type="http://schemas.openxmlformats.org/officeDocument/2006/relationships/ctrlProp" Target="../ctrlProps/ctrlProp97.xml"/><Relationship Id="rId3" Type="http://schemas.openxmlformats.org/officeDocument/2006/relationships/vmlDrawing" Target="../drawings/vmlDrawing19.vml"/><Relationship Id="rId7" Type="http://schemas.openxmlformats.org/officeDocument/2006/relationships/ctrlProp" Target="../ctrlProps/ctrlProp96.xml"/><Relationship Id="rId2" Type="http://schemas.openxmlformats.org/officeDocument/2006/relationships/drawing" Target="../drawings/drawing19.xml"/><Relationship Id="rId1" Type="http://schemas.openxmlformats.org/officeDocument/2006/relationships/printerSettings" Target="../printerSettings/printerSettings23.bin"/><Relationship Id="rId6" Type="http://schemas.openxmlformats.org/officeDocument/2006/relationships/ctrlProp" Target="../ctrlProps/ctrlProp95.xml"/><Relationship Id="rId5" Type="http://schemas.openxmlformats.org/officeDocument/2006/relationships/ctrlProp" Target="../ctrlProps/ctrlProp94.xml"/><Relationship Id="rId4" Type="http://schemas.openxmlformats.org/officeDocument/2006/relationships/ctrlProp" Target="../ctrlProps/ctrlProp93.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0.vml"/><Relationship Id="rId7" Type="http://schemas.openxmlformats.org/officeDocument/2006/relationships/ctrlProp" Target="../ctrlProps/ctrlProp101.xml"/><Relationship Id="rId2" Type="http://schemas.openxmlformats.org/officeDocument/2006/relationships/drawing" Target="../drawings/drawing20.xml"/><Relationship Id="rId1" Type="http://schemas.openxmlformats.org/officeDocument/2006/relationships/printerSettings" Target="../printerSettings/printerSettings24.bin"/><Relationship Id="rId6" Type="http://schemas.openxmlformats.org/officeDocument/2006/relationships/ctrlProp" Target="../ctrlProps/ctrlProp100.xml"/><Relationship Id="rId5" Type="http://schemas.openxmlformats.org/officeDocument/2006/relationships/ctrlProp" Target="../ctrlProps/ctrlProp99.xml"/><Relationship Id="rId4" Type="http://schemas.openxmlformats.org/officeDocument/2006/relationships/ctrlProp" Target="../ctrlProps/ctrlProp98.xml"/></Relationships>
</file>

<file path=xl/worksheets/_rels/sheet27.xml.rels><?xml version="1.0" encoding="UTF-8" standalone="yes"?>
<Relationships xmlns="http://schemas.openxmlformats.org/package/2006/relationships"><Relationship Id="rId8" Type="http://schemas.openxmlformats.org/officeDocument/2006/relationships/ctrlProp" Target="../ctrlProps/ctrlProp106.xml"/><Relationship Id="rId3" Type="http://schemas.openxmlformats.org/officeDocument/2006/relationships/vmlDrawing" Target="../drawings/vmlDrawing21.vml"/><Relationship Id="rId7" Type="http://schemas.openxmlformats.org/officeDocument/2006/relationships/ctrlProp" Target="../ctrlProps/ctrlProp105.xml"/><Relationship Id="rId2" Type="http://schemas.openxmlformats.org/officeDocument/2006/relationships/drawing" Target="../drawings/drawing21.xml"/><Relationship Id="rId1" Type="http://schemas.openxmlformats.org/officeDocument/2006/relationships/printerSettings" Target="../printerSettings/printerSettings25.bin"/><Relationship Id="rId6" Type="http://schemas.openxmlformats.org/officeDocument/2006/relationships/ctrlProp" Target="../ctrlProps/ctrlProp104.xml"/><Relationship Id="rId5" Type="http://schemas.openxmlformats.org/officeDocument/2006/relationships/ctrlProp" Target="../ctrlProps/ctrlProp103.xml"/><Relationship Id="rId4" Type="http://schemas.openxmlformats.org/officeDocument/2006/relationships/ctrlProp" Target="../ctrlProps/ctrlProp102.xml"/><Relationship Id="rId9" Type="http://schemas.openxmlformats.org/officeDocument/2006/relationships/ctrlProp" Target="../ctrlProps/ctrlProp107.xml"/></Relationships>
</file>

<file path=xl/worksheets/_rels/sheet28.xml.rels><?xml version="1.0" encoding="UTF-8" standalone="yes"?>
<Relationships xmlns="http://schemas.openxmlformats.org/package/2006/relationships"><Relationship Id="rId8" Type="http://schemas.openxmlformats.org/officeDocument/2006/relationships/ctrlProp" Target="../ctrlProps/ctrlProp112.xml"/><Relationship Id="rId3" Type="http://schemas.openxmlformats.org/officeDocument/2006/relationships/vmlDrawing" Target="../drawings/vmlDrawing22.vml"/><Relationship Id="rId7" Type="http://schemas.openxmlformats.org/officeDocument/2006/relationships/ctrlProp" Target="../ctrlProps/ctrlProp111.xml"/><Relationship Id="rId2" Type="http://schemas.openxmlformats.org/officeDocument/2006/relationships/drawing" Target="../drawings/drawing22.xml"/><Relationship Id="rId1" Type="http://schemas.openxmlformats.org/officeDocument/2006/relationships/printerSettings" Target="../printerSettings/printerSettings26.bin"/><Relationship Id="rId6" Type="http://schemas.openxmlformats.org/officeDocument/2006/relationships/ctrlProp" Target="../ctrlProps/ctrlProp110.xml"/><Relationship Id="rId5" Type="http://schemas.openxmlformats.org/officeDocument/2006/relationships/ctrlProp" Target="../ctrlProps/ctrlProp109.xml"/><Relationship Id="rId4" Type="http://schemas.openxmlformats.org/officeDocument/2006/relationships/ctrlProp" Target="../ctrlProps/ctrlProp108.xml"/><Relationship Id="rId9" Type="http://schemas.openxmlformats.org/officeDocument/2006/relationships/ctrlProp" Target="../ctrlProps/ctrlProp113.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3.vml"/><Relationship Id="rId7" Type="http://schemas.openxmlformats.org/officeDocument/2006/relationships/ctrlProp" Target="../ctrlProps/ctrlProp117.xml"/><Relationship Id="rId2" Type="http://schemas.openxmlformats.org/officeDocument/2006/relationships/drawing" Target="../drawings/drawing23.xml"/><Relationship Id="rId1" Type="http://schemas.openxmlformats.org/officeDocument/2006/relationships/printerSettings" Target="../printerSettings/printerSettings27.bin"/><Relationship Id="rId6" Type="http://schemas.openxmlformats.org/officeDocument/2006/relationships/ctrlProp" Target="../ctrlProps/ctrlProp116.xml"/><Relationship Id="rId5" Type="http://schemas.openxmlformats.org/officeDocument/2006/relationships/ctrlProp" Target="../ctrlProps/ctrlProp115.xml"/><Relationship Id="rId4" Type="http://schemas.openxmlformats.org/officeDocument/2006/relationships/ctrlProp" Target="../ctrlProps/ctrlProp11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0.xml.rels><?xml version="1.0" encoding="UTF-8" standalone="yes"?>
<Relationships xmlns="http://schemas.openxmlformats.org/package/2006/relationships"><Relationship Id="rId8" Type="http://schemas.openxmlformats.org/officeDocument/2006/relationships/ctrlProp" Target="../ctrlProps/ctrlProp122.xml"/><Relationship Id="rId3" Type="http://schemas.openxmlformats.org/officeDocument/2006/relationships/vmlDrawing" Target="../drawings/vmlDrawing24.vml"/><Relationship Id="rId7" Type="http://schemas.openxmlformats.org/officeDocument/2006/relationships/ctrlProp" Target="../ctrlProps/ctrlProp121.xml"/><Relationship Id="rId2" Type="http://schemas.openxmlformats.org/officeDocument/2006/relationships/drawing" Target="../drawings/drawing24.xml"/><Relationship Id="rId1" Type="http://schemas.openxmlformats.org/officeDocument/2006/relationships/printerSettings" Target="../printerSettings/printerSettings28.bin"/><Relationship Id="rId6" Type="http://schemas.openxmlformats.org/officeDocument/2006/relationships/ctrlProp" Target="../ctrlProps/ctrlProp120.xml"/><Relationship Id="rId5" Type="http://schemas.openxmlformats.org/officeDocument/2006/relationships/ctrlProp" Target="../ctrlProps/ctrlProp119.xml"/><Relationship Id="rId4" Type="http://schemas.openxmlformats.org/officeDocument/2006/relationships/ctrlProp" Target="../ctrlProps/ctrlProp118.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25.vml"/><Relationship Id="rId7" Type="http://schemas.openxmlformats.org/officeDocument/2006/relationships/ctrlProp" Target="../ctrlProps/ctrlProp126.xml"/><Relationship Id="rId2" Type="http://schemas.openxmlformats.org/officeDocument/2006/relationships/drawing" Target="../drawings/drawing25.xml"/><Relationship Id="rId1" Type="http://schemas.openxmlformats.org/officeDocument/2006/relationships/printerSettings" Target="../printerSettings/printerSettings29.bin"/><Relationship Id="rId6" Type="http://schemas.openxmlformats.org/officeDocument/2006/relationships/ctrlProp" Target="../ctrlProps/ctrlProp125.xml"/><Relationship Id="rId5" Type="http://schemas.openxmlformats.org/officeDocument/2006/relationships/ctrlProp" Target="../ctrlProps/ctrlProp124.xml"/><Relationship Id="rId4" Type="http://schemas.openxmlformats.org/officeDocument/2006/relationships/ctrlProp" Target="../ctrlProps/ctrlProp123.xml"/></Relationships>
</file>

<file path=xl/worksheets/_rels/sheet32.xml.rels><?xml version="1.0" encoding="UTF-8" standalone="yes"?>
<Relationships xmlns="http://schemas.openxmlformats.org/package/2006/relationships"><Relationship Id="rId8" Type="http://schemas.openxmlformats.org/officeDocument/2006/relationships/ctrlProp" Target="../ctrlProps/ctrlProp131.xml"/><Relationship Id="rId3" Type="http://schemas.openxmlformats.org/officeDocument/2006/relationships/vmlDrawing" Target="../drawings/vmlDrawing26.vml"/><Relationship Id="rId7" Type="http://schemas.openxmlformats.org/officeDocument/2006/relationships/ctrlProp" Target="../ctrlProps/ctrlProp130.xml"/><Relationship Id="rId2" Type="http://schemas.openxmlformats.org/officeDocument/2006/relationships/drawing" Target="../drawings/drawing26.xml"/><Relationship Id="rId1" Type="http://schemas.openxmlformats.org/officeDocument/2006/relationships/printerSettings" Target="../printerSettings/printerSettings30.bin"/><Relationship Id="rId6" Type="http://schemas.openxmlformats.org/officeDocument/2006/relationships/ctrlProp" Target="../ctrlProps/ctrlProp129.xml"/><Relationship Id="rId5" Type="http://schemas.openxmlformats.org/officeDocument/2006/relationships/ctrlProp" Target="../ctrlProps/ctrlProp128.xml"/><Relationship Id="rId4" Type="http://schemas.openxmlformats.org/officeDocument/2006/relationships/ctrlProp" Target="../ctrlProps/ctrlProp127.xml"/><Relationship Id="rId9" Type="http://schemas.openxmlformats.org/officeDocument/2006/relationships/ctrlProp" Target="../ctrlProps/ctrlProp132.xml"/></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s://www.nutritionnc.com/snp/pdf/796-2Rev4printable.pdf" TargetMode="External"/></Relationships>
</file>

<file path=xl/worksheets/_rels/sheet4.xml.rels><?xml version="1.0" encoding="UTF-8" standalone="yes"?>
<Relationships xmlns="http://schemas.openxmlformats.org/package/2006/relationships"><Relationship Id="rId13" Type="http://schemas.openxmlformats.org/officeDocument/2006/relationships/control" Target="../activeX/activeX6.xml"/><Relationship Id="rId18" Type="http://schemas.openxmlformats.org/officeDocument/2006/relationships/image" Target="../media/image8.emf"/><Relationship Id="rId26" Type="http://schemas.openxmlformats.org/officeDocument/2006/relationships/image" Target="../media/image12.emf"/><Relationship Id="rId39" Type="http://schemas.openxmlformats.org/officeDocument/2006/relationships/control" Target="../activeX/activeX19.xml"/><Relationship Id="rId21" Type="http://schemas.openxmlformats.org/officeDocument/2006/relationships/control" Target="../activeX/activeX10.xml"/><Relationship Id="rId34" Type="http://schemas.openxmlformats.org/officeDocument/2006/relationships/image" Target="../media/image16.emf"/><Relationship Id="rId42" Type="http://schemas.openxmlformats.org/officeDocument/2006/relationships/image" Target="../media/image20.emf"/><Relationship Id="rId47" Type="http://schemas.openxmlformats.org/officeDocument/2006/relationships/control" Target="../activeX/activeX23.xml"/><Relationship Id="rId50" Type="http://schemas.openxmlformats.org/officeDocument/2006/relationships/image" Target="../media/image24.emf"/><Relationship Id="rId55" Type="http://schemas.openxmlformats.org/officeDocument/2006/relationships/control" Target="../activeX/activeX27.xml"/><Relationship Id="rId7" Type="http://schemas.openxmlformats.org/officeDocument/2006/relationships/control" Target="../activeX/activeX3.xml"/><Relationship Id="rId12" Type="http://schemas.openxmlformats.org/officeDocument/2006/relationships/image" Target="../media/image5.emf"/><Relationship Id="rId17" Type="http://schemas.openxmlformats.org/officeDocument/2006/relationships/control" Target="../activeX/activeX8.xml"/><Relationship Id="rId25" Type="http://schemas.openxmlformats.org/officeDocument/2006/relationships/control" Target="../activeX/activeX12.xml"/><Relationship Id="rId33" Type="http://schemas.openxmlformats.org/officeDocument/2006/relationships/control" Target="../activeX/activeX16.xml"/><Relationship Id="rId38" Type="http://schemas.openxmlformats.org/officeDocument/2006/relationships/image" Target="../media/image18.emf"/><Relationship Id="rId46" Type="http://schemas.openxmlformats.org/officeDocument/2006/relationships/image" Target="../media/image22.emf"/><Relationship Id="rId59" Type="http://schemas.openxmlformats.org/officeDocument/2006/relationships/control" Target="../activeX/activeX29.xml"/><Relationship Id="rId2" Type="http://schemas.openxmlformats.org/officeDocument/2006/relationships/vmlDrawing" Target="../drawings/vmlDrawing2.vml"/><Relationship Id="rId16" Type="http://schemas.openxmlformats.org/officeDocument/2006/relationships/image" Target="../media/image7.emf"/><Relationship Id="rId20" Type="http://schemas.openxmlformats.org/officeDocument/2006/relationships/image" Target="../media/image9.emf"/><Relationship Id="rId29" Type="http://schemas.openxmlformats.org/officeDocument/2006/relationships/control" Target="../activeX/activeX14.xml"/><Relationship Id="rId41" Type="http://schemas.openxmlformats.org/officeDocument/2006/relationships/control" Target="../activeX/activeX20.xml"/><Relationship Id="rId54" Type="http://schemas.openxmlformats.org/officeDocument/2006/relationships/image" Target="../media/image26.emf"/><Relationship Id="rId1" Type="http://schemas.openxmlformats.org/officeDocument/2006/relationships/drawing" Target="../drawings/drawing2.xml"/><Relationship Id="rId6" Type="http://schemas.openxmlformats.org/officeDocument/2006/relationships/image" Target="../media/image2.emf"/><Relationship Id="rId11" Type="http://schemas.openxmlformats.org/officeDocument/2006/relationships/control" Target="../activeX/activeX5.xml"/><Relationship Id="rId24" Type="http://schemas.openxmlformats.org/officeDocument/2006/relationships/image" Target="../media/image11.emf"/><Relationship Id="rId32" Type="http://schemas.openxmlformats.org/officeDocument/2006/relationships/image" Target="../media/image15.emf"/><Relationship Id="rId37" Type="http://schemas.openxmlformats.org/officeDocument/2006/relationships/control" Target="../activeX/activeX18.xml"/><Relationship Id="rId40" Type="http://schemas.openxmlformats.org/officeDocument/2006/relationships/image" Target="../media/image19.emf"/><Relationship Id="rId45" Type="http://schemas.openxmlformats.org/officeDocument/2006/relationships/control" Target="../activeX/activeX22.xml"/><Relationship Id="rId53" Type="http://schemas.openxmlformats.org/officeDocument/2006/relationships/control" Target="../activeX/activeX26.xml"/><Relationship Id="rId58" Type="http://schemas.openxmlformats.org/officeDocument/2006/relationships/image" Target="../media/image28.emf"/><Relationship Id="rId5" Type="http://schemas.openxmlformats.org/officeDocument/2006/relationships/control" Target="../activeX/activeX2.xml"/><Relationship Id="rId15" Type="http://schemas.openxmlformats.org/officeDocument/2006/relationships/control" Target="../activeX/activeX7.xml"/><Relationship Id="rId23" Type="http://schemas.openxmlformats.org/officeDocument/2006/relationships/control" Target="../activeX/activeX11.xml"/><Relationship Id="rId28" Type="http://schemas.openxmlformats.org/officeDocument/2006/relationships/image" Target="../media/image13.emf"/><Relationship Id="rId36" Type="http://schemas.openxmlformats.org/officeDocument/2006/relationships/image" Target="../media/image17.emf"/><Relationship Id="rId49" Type="http://schemas.openxmlformats.org/officeDocument/2006/relationships/control" Target="../activeX/activeX24.xml"/><Relationship Id="rId57" Type="http://schemas.openxmlformats.org/officeDocument/2006/relationships/control" Target="../activeX/activeX28.xml"/><Relationship Id="rId10" Type="http://schemas.openxmlformats.org/officeDocument/2006/relationships/image" Target="../media/image4.emf"/><Relationship Id="rId19" Type="http://schemas.openxmlformats.org/officeDocument/2006/relationships/control" Target="../activeX/activeX9.xml"/><Relationship Id="rId31" Type="http://schemas.openxmlformats.org/officeDocument/2006/relationships/control" Target="../activeX/activeX15.xml"/><Relationship Id="rId44" Type="http://schemas.openxmlformats.org/officeDocument/2006/relationships/image" Target="../media/image21.emf"/><Relationship Id="rId52" Type="http://schemas.openxmlformats.org/officeDocument/2006/relationships/image" Target="../media/image25.emf"/><Relationship Id="rId60" Type="http://schemas.openxmlformats.org/officeDocument/2006/relationships/image" Target="../media/image29.emf"/><Relationship Id="rId4" Type="http://schemas.openxmlformats.org/officeDocument/2006/relationships/image" Target="../media/image1.emf"/><Relationship Id="rId9" Type="http://schemas.openxmlformats.org/officeDocument/2006/relationships/control" Target="../activeX/activeX4.xml"/><Relationship Id="rId14" Type="http://schemas.openxmlformats.org/officeDocument/2006/relationships/image" Target="../media/image6.emf"/><Relationship Id="rId22" Type="http://schemas.openxmlformats.org/officeDocument/2006/relationships/image" Target="../media/image10.emf"/><Relationship Id="rId27" Type="http://schemas.openxmlformats.org/officeDocument/2006/relationships/control" Target="../activeX/activeX13.xml"/><Relationship Id="rId30" Type="http://schemas.openxmlformats.org/officeDocument/2006/relationships/image" Target="../media/image14.emf"/><Relationship Id="rId35" Type="http://schemas.openxmlformats.org/officeDocument/2006/relationships/control" Target="../activeX/activeX17.xml"/><Relationship Id="rId43" Type="http://schemas.openxmlformats.org/officeDocument/2006/relationships/control" Target="../activeX/activeX21.xml"/><Relationship Id="rId48" Type="http://schemas.openxmlformats.org/officeDocument/2006/relationships/image" Target="../media/image23.emf"/><Relationship Id="rId56" Type="http://schemas.openxmlformats.org/officeDocument/2006/relationships/image" Target="../media/image27.emf"/><Relationship Id="rId8" Type="http://schemas.openxmlformats.org/officeDocument/2006/relationships/image" Target="../media/image3.emf"/><Relationship Id="rId51" Type="http://schemas.openxmlformats.org/officeDocument/2006/relationships/control" Target="../activeX/activeX25.xml"/><Relationship Id="rId3" Type="http://schemas.openxmlformats.org/officeDocument/2006/relationships/control" Target="../activeX/activeX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3" Type="http://schemas.openxmlformats.org/officeDocument/2006/relationships/vmlDrawing" Target="../drawings/vmlDrawing4.vml"/><Relationship Id="rId7" Type="http://schemas.openxmlformats.org/officeDocument/2006/relationships/ctrlProp" Target="../ctrlProps/ctrlProp7.xml"/><Relationship Id="rId12" Type="http://schemas.openxmlformats.org/officeDocument/2006/relationships/ctrlProp" Target="../ctrlProps/ctrlProp12.xml"/><Relationship Id="rId2" Type="http://schemas.openxmlformats.org/officeDocument/2006/relationships/drawing" Target="../drawings/drawing4.xml"/><Relationship Id="rId1" Type="http://schemas.openxmlformats.org/officeDocument/2006/relationships/printerSettings" Target="../printerSettings/printerSettings7.bin"/><Relationship Id="rId6" Type="http://schemas.openxmlformats.org/officeDocument/2006/relationships/ctrlProp" Target="../ctrlProps/ctrlProp6.xml"/><Relationship Id="rId11" Type="http://schemas.openxmlformats.org/officeDocument/2006/relationships/ctrlProp" Target="../ctrlProps/ctrlProp11.xml"/><Relationship Id="rId5" Type="http://schemas.openxmlformats.org/officeDocument/2006/relationships/ctrlProp" Target="../ctrlProps/ctrlProp5.xml"/><Relationship Id="rId10" Type="http://schemas.openxmlformats.org/officeDocument/2006/relationships/ctrlProp" Target="../ctrlProps/ctrlProp10.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76317-7484-4F5C-A01A-354351332E08}">
  <dimension ref="B1:D34"/>
  <sheetViews>
    <sheetView workbookViewId="0">
      <selection activeCell="C15" sqref="C15:D15"/>
    </sheetView>
  </sheetViews>
  <sheetFormatPr defaultColWidth="8.88671875" defaultRowHeight="14.4" x14ac:dyDescent="0.3"/>
  <cols>
    <col min="1" max="1" width="3.6640625" style="881" customWidth="1"/>
    <col min="2" max="2" width="39.88671875" style="881" customWidth="1"/>
    <col min="3" max="3" width="40.6640625" style="881" customWidth="1"/>
    <col min="4" max="4" width="12.6640625" style="881" customWidth="1"/>
    <col min="5" max="16384" width="8.88671875" style="881"/>
  </cols>
  <sheetData>
    <row r="1" spans="2:4" ht="15" thickBot="1" x14ac:dyDescent="0.35"/>
    <row r="2" spans="2:4" x14ac:dyDescent="0.3">
      <c r="B2" s="1008" t="s">
        <v>922</v>
      </c>
      <c r="C2" s="1009"/>
      <c r="D2" s="1010"/>
    </row>
    <row r="3" spans="2:4" ht="15" thickBot="1" x14ac:dyDescent="0.35">
      <c r="B3" s="1011"/>
      <c r="C3" s="1012"/>
      <c r="D3" s="1013"/>
    </row>
    <row r="4" spans="2:4" x14ac:dyDescent="0.3">
      <c r="B4" s="1014" t="s">
        <v>0</v>
      </c>
      <c r="C4" s="1015"/>
      <c r="D4" s="1016"/>
    </row>
    <row r="5" spans="2:4" x14ac:dyDescent="0.3">
      <c r="B5" s="1017" t="s">
        <v>935</v>
      </c>
      <c r="C5" s="1018"/>
      <c r="D5" s="1019"/>
    </row>
    <row r="6" spans="2:4" x14ac:dyDescent="0.3">
      <c r="B6" s="1017" t="s">
        <v>933</v>
      </c>
      <c r="C6" s="1018"/>
      <c r="D6" s="1019"/>
    </row>
    <row r="7" spans="2:4" x14ac:dyDescent="0.3">
      <c r="B7" s="1017" t="s">
        <v>1</v>
      </c>
      <c r="C7" s="1018"/>
      <c r="D7" s="1019"/>
    </row>
    <row r="8" spans="2:4" x14ac:dyDescent="0.3">
      <c r="B8" s="1017" t="s">
        <v>931</v>
      </c>
      <c r="C8" s="1018"/>
      <c r="D8" s="1019"/>
    </row>
    <row r="9" spans="2:4" ht="15" thickBot="1" x14ac:dyDescent="0.35">
      <c r="B9" s="1020" t="s">
        <v>934</v>
      </c>
      <c r="C9" s="1021"/>
      <c r="D9" s="1022"/>
    </row>
    <row r="10" spans="2:4" ht="15" thickBot="1" x14ac:dyDescent="0.35">
      <c r="B10" s="20"/>
      <c r="C10" s="18"/>
      <c r="D10" s="19"/>
    </row>
    <row r="11" spans="2:4" ht="15" thickBot="1" x14ac:dyDescent="0.35">
      <c r="B11" s="1023" t="s">
        <v>923</v>
      </c>
      <c r="C11" s="1024"/>
      <c r="D11" s="1025"/>
    </row>
    <row r="12" spans="2:4" ht="15" thickBot="1" x14ac:dyDescent="0.35">
      <c r="B12" s="12"/>
      <c r="C12" s="6"/>
      <c r="D12" s="13"/>
    </row>
    <row r="13" spans="2:4" ht="18" thickBot="1" x14ac:dyDescent="0.4">
      <c r="B13" s="999" t="s">
        <v>924</v>
      </c>
      <c r="C13" s="1000"/>
      <c r="D13" s="1001"/>
    </row>
    <row r="14" spans="2:4" ht="18" thickBot="1" x14ac:dyDescent="0.4">
      <c r="B14" s="971"/>
      <c r="C14" s="972"/>
      <c r="D14" s="973"/>
    </row>
    <row r="15" spans="2:4" ht="24" thickBot="1" x14ac:dyDescent="0.5">
      <c r="B15" s="974" t="s">
        <v>925</v>
      </c>
      <c r="C15" s="1006"/>
      <c r="D15" s="1007"/>
    </row>
    <row r="16" spans="2:4" ht="15" thickBot="1" x14ac:dyDescent="0.35">
      <c r="B16" s="974"/>
      <c r="C16" s="975"/>
      <c r="D16" s="976"/>
    </row>
    <row r="17" spans="2:4" ht="24" thickBot="1" x14ac:dyDescent="0.5">
      <c r="B17" s="977" t="s">
        <v>149</v>
      </c>
      <c r="C17" s="1002"/>
      <c r="D17" s="1003"/>
    </row>
    <row r="18" spans="2:4" ht="15" thickBot="1" x14ac:dyDescent="0.35">
      <c r="B18" s="974"/>
      <c r="C18" s="975"/>
      <c r="D18" s="976"/>
    </row>
    <row r="19" spans="2:4" ht="24" thickBot="1" x14ac:dyDescent="0.5">
      <c r="B19" s="977" t="s">
        <v>926</v>
      </c>
      <c r="C19" s="1004"/>
      <c r="D19" s="1005"/>
    </row>
    <row r="20" spans="2:4" ht="15" thickBot="1" x14ac:dyDescent="0.35">
      <c r="B20" s="974"/>
      <c r="D20" s="882"/>
    </row>
    <row r="21" spans="2:4" ht="24" thickBot="1" x14ac:dyDescent="0.5">
      <c r="B21" s="974" t="s">
        <v>927</v>
      </c>
      <c r="C21" s="1002"/>
      <c r="D21" s="1003"/>
    </row>
    <row r="22" spans="2:4" ht="15" thickBot="1" x14ac:dyDescent="0.35">
      <c r="B22" s="974"/>
      <c r="D22" s="882"/>
    </row>
    <row r="23" spans="2:4" ht="24" thickBot="1" x14ac:dyDescent="0.5">
      <c r="B23" s="977" t="s">
        <v>149</v>
      </c>
      <c r="C23" s="1002"/>
      <c r="D23" s="1003"/>
    </row>
    <row r="24" spans="2:4" ht="15" thickBot="1" x14ac:dyDescent="0.35">
      <c r="B24" s="974"/>
      <c r="D24" s="882"/>
    </row>
    <row r="25" spans="2:4" ht="24" thickBot="1" x14ac:dyDescent="0.5">
      <c r="B25" s="977" t="s">
        <v>928</v>
      </c>
      <c r="C25" s="1004"/>
      <c r="D25" s="1005"/>
    </row>
    <row r="26" spans="2:4" ht="15" thickBot="1" x14ac:dyDescent="0.35">
      <c r="B26" s="883"/>
      <c r="D26" s="882"/>
    </row>
    <row r="27" spans="2:4" ht="18" thickBot="1" x14ac:dyDescent="0.4">
      <c r="B27" s="999" t="s">
        <v>929</v>
      </c>
      <c r="C27" s="1000"/>
      <c r="D27" s="1001"/>
    </row>
    <row r="28" spans="2:4" ht="18" thickBot="1" x14ac:dyDescent="0.4">
      <c r="B28" s="971"/>
      <c r="C28" s="978"/>
      <c r="D28" s="979"/>
    </row>
    <row r="29" spans="2:4" ht="24" thickBot="1" x14ac:dyDescent="0.5">
      <c r="B29" s="974" t="s">
        <v>930</v>
      </c>
      <c r="C29" s="1002"/>
      <c r="D29" s="1003"/>
    </row>
    <row r="30" spans="2:4" ht="15" thickBot="1" x14ac:dyDescent="0.35">
      <c r="B30" s="974"/>
      <c r="D30" s="882"/>
    </row>
    <row r="31" spans="2:4" ht="24" thickBot="1" x14ac:dyDescent="0.5">
      <c r="B31" s="977" t="s">
        <v>149</v>
      </c>
      <c r="C31" s="1002"/>
      <c r="D31" s="1003"/>
    </row>
    <row r="32" spans="2:4" ht="15" thickBot="1" x14ac:dyDescent="0.35">
      <c r="B32" s="974"/>
      <c r="D32" s="882"/>
    </row>
    <row r="33" spans="2:4" ht="24" thickBot="1" x14ac:dyDescent="0.5">
      <c r="B33" s="977" t="s">
        <v>928</v>
      </c>
      <c r="C33" s="1004"/>
      <c r="D33" s="1005"/>
    </row>
    <row r="34" spans="2:4" ht="15" thickBot="1" x14ac:dyDescent="0.35">
      <c r="B34" s="12"/>
      <c r="C34" s="6"/>
      <c r="D34" s="13"/>
    </row>
  </sheetData>
  <sheetProtection algorithmName="SHA-512" hashValue="W3adpPQC29rh3wMuoPR9wYWXn4kGx9tUAj0ncPRmUSbKhPwrVndvPxmwAx/BJhIB7L8WsfHJFtm9Wu/4KZ21tQ==" saltValue="b1i/EUXZZ8mG5yDUCEqvFg==" spinCount="100000" sheet="1" objects="1" scenarios="1"/>
  <mergeCells count="20">
    <mergeCell ref="B13:D13"/>
    <mergeCell ref="B2:D2"/>
    <mergeCell ref="B3:D3"/>
    <mergeCell ref="B4:D4"/>
    <mergeCell ref="B5:D5"/>
    <mergeCell ref="B6:D6"/>
    <mergeCell ref="B7:D7"/>
    <mergeCell ref="B8:D8"/>
    <mergeCell ref="B9:D9"/>
    <mergeCell ref="B11:D11"/>
    <mergeCell ref="B27:D27"/>
    <mergeCell ref="C29:D29"/>
    <mergeCell ref="C31:D31"/>
    <mergeCell ref="C33:D33"/>
    <mergeCell ref="C15:D15"/>
    <mergeCell ref="C17:D17"/>
    <mergeCell ref="C19:D19"/>
    <mergeCell ref="C21:D21"/>
    <mergeCell ref="C23:D23"/>
    <mergeCell ref="C25:D2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FE07D-954E-4B5A-9E55-02FAA5E867C4}">
  <sheetPr codeName="Sheet21">
    <tabColor rgb="FF99CCFF"/>
    <pageSetUpPr fitToPage="1"/>
  </sheetPr>
  <dimension ref="A1:F43"/>
  <sheetViews>
    <sheetView zoomScaleNormal="100" workbookViewId="0">
      <selection activeCell="A8" sqref="A8:B8"/>
    </sheetView>
  </sheetViews>
  <sheetFormatPr defaultRowHeight="14.4" x14ac:dyDescent="0.3"/>
  <cols>
    <col min="1" max="1" width="13.33203125" customWidth="1"/>
    <col min="2" max="2" width="19.33203125" customWidth="1"/>
    <col min="3" max="3" width="16.44140625" customWidth="1"/>
    <col min="4" max="4" width="19.33203125" customWidth="1"/>
    <col min="5" max="5" width="19.6640625" customWidth="1"/>
    <col min="6" max="6" width="16.88671875" customWidth="1"/>
  </cols>
  <sheetData>
    <row r="1" spans="1:6" ht="15" thickBot="1" x14ac:dyDescent="0.35">
      <c r="A1" s="106" t="s">
        <v>389</v>
      </c>
      <c r="B1" s="1245">
        <f>'Budget Summary'!A9</f>
        <v>0</v>
      </c>
      <c r="C1" s="1245"/>
      <c r="D1" s="1245"/>
      <c r="E1" s="107" t="s">
        <v>40</v>
      </c>
      <c r="F1" s="108">
        <f>+'Budget Summary'!H9</f>
        <v>0</v>
      </c>
    </row>
    <row r="2" spans="1:6" ht="16.2" thickBot="1" x14ac:dyDescent="0.35">
      <c r="A2" s="1282" t="s">
        <v>568</v>
      </c>
      <c r="B2" s="1283"/>
      <c r="C2" s="1283"/>
      <c r="D2" s="1283"/>
      <c r="E2" s="1283"/>
      <c r="F2" s="1284"/>
    </row>
    <row r="3" spans="1:6" x14ac:dyDescent="0.3">
      <c r="A3" s="236"/>
      <c r="B3" s="234"/>
      <c r="C3" s="234"/>
      <c r="D3" s="234"/>
      <c r="E3" s="234"/>
      <c r="F3" s="235"/>
    </row>
    <row r="4" spans="1:6" ht="15" thickBot="1" x14ac:dyDescent="0.35">
      <c r="A4" s="236"/>
      <c r="B4" s="234"/>
      <c r="C4" s="234"/>
      <c r="D4" s="234"/>
      <c r="E4" s="234"/>
      <c r="F4" s="235"/>
    </row>
    <row r="5" spans="1:6" ht="15" thickBot="1" x14ac:dyDescent="0.35">
      <c r="A5" s="1228">
        <v>1</v>
      </c>
      <c r="B5" s="1244"/>
      <c r="C5" s="138">
        <v>2</v>
      </c>
      <c r="D5" s="212">
        <v>3</v>
      </c>
      <c r="E5" s="138"/>
      <c r="F5" s="212">
        <v>4</v>
      </c>
    </row>
    <row r="6" spans="1:6" ht="29.4" thickBot="1" x14ac:dyDescent="0.35">
      <c r="A6" s="1272" t="s">
        <v>102</v>
      </c>
      <c r="B6" s="1352"/>
      <c r="C6" s="311" t="s">
        <v>60</v>
      </c>
      <c r="D6" s="311" t="s">
        <v>83</v>
      </c>
      <c r="E6" s="311" t="s">
        <v>527</v>
      </c>
      <c r="F6" s="378" t="s">
        <v>528</v>
      </c>
    </row>
    <row r="7" spans="1:6" ht="15" thickBot="1" x14ac:dyDescent="0.35">
      <c r="A7" s="1386" t="s">
        <v>103</v>
      </c>
      <c r="B7" s="1387"/>
      <c r="C7" s="427">
        <v>12000</v>
      </c>
      <c r="D7" s="428">
        <v>1</v>
      </c>
      <c r="E7" s="427">
        <v>12000</v>
      </c>
      <c r="F7" s="429">
        <v>12000</v>
      </c>
    </row>
    <row r="8" spans="1:6" x14ac:dyDescent="0.3">
      <c r="A8" s="1388"/>
      <c r="B8" s="1389"/>
      <c r="C8" s="161"/>
      <c r="D8" s="379"/>
      <c r="E8" s="163" t="str">
        <f>IF(C8&lt;1,"",C8*D8)</f>
        <v/>
      </c>
      <c r="F8" s="165"/>
    </row>
    <row r="9" spans="1:6" x14ac:dyDescent="0.3">
      <c r="A9" s="1385"/>
      <c r="B9" s="1311"/>
      <c r="C9" s="327"/>
      <c r="D9" s="265"/>
      <c r="E9" s="169" t="str">
        <f t="shared" ref="E9:E15" si="0">IF(C9&lt;1,"",C9*D9)</f>
        <v/>
      </c>
      <c r="F9" s="266"/>
    </row>
    <row r="10" spans="1:6" x14ac:dyDescent="0.3">
      <c r="A10" s="1385"/>
      <c r="B10" s="1311"/>
      <c r="C10" s="327"/>
      <c r="D10" s="265"/>
      <c r="E10" s="169" t="str">
        <f t="shared" si="0"/>
        <v/>
      </c>
      <c r="F10" s="266"/>
    </row>
    <row r="11" spans="1:6" x14ac:dyDescent="0.3">
      <c r="A11" s="1385"/>
      <c r="B11" s="1311"/>
      <c r="C11" s="327"/>
      <c r="D11" s="265"/>
      <c r="E11" s="169" t="str">
        <f t="shared" si="0"/>
        <v/>
      </c>
      <c r="F11" s="266"/>
    </row>
    <row r="12" spans="1:6" x14ac:dyDescent="0.3">
      <c r="A12" s="1385"/>
      <c r="B12" s="1311"/>
      <c r="C12" s="327"/>
      <c r="D12" s="265"/>
      <c r="E12" s="169" t="str">
        <f t="shared" si="0"/>
        <v/>
      </c>
      <c r="F12" s="266"/>
    </row>
    <row r="13" spans="1:6" x14ac:dyDescent="0.3">
      <c r="A13" s="1385"/>
      <c r="B13" s="1311"/>
      <c r="C13" s="327"/>
      <c r="D13" s="265"/>
      <c r="E13" s="169" t="str">
        <f t="shared" si="0"/>
        <v/>
      </c>
      <c r="F13" s="266"/>
    </row>
    <row r="14" spans="1:6" x14ac:dyDescent="0.3">
      <c r="A14" s="1385"/>
      <c r="B14" s="1311"/>
      <c r="C14" s="327"/>
      <c r="D14" s="265"/>
      <c r="E14" s="169" t="str">
        <f t="shared" si="0"/>
        <v/>
      </c>
      <c r="F14" s="266"/>
    </row>
    <row r="15" spans="1:6" ht="15" thickBot="1" x14ac:dyDescent="0.35">
      <c r="A15" s="1382"/>
      <c r="B15" s="1383"/>
      <c r="C15" s="176"/>
      <c r="D15" s="273"/>
      <c r="E15" s="380" t="str">
        <f t="shared" si="0"/>
        <v/>
      </c>
      <c r="F15" s="274"/>
    </row>
    <row r="16" spans="1:6" ht="15" thickBot="1" x14ac:dyDescent="0.35">
      <c r="A16" s="275"/>
      <c r="B16" s="302"/>
      <c r="C16" s="1384" t="s">
        <v>21</v>
      </c>
      <c r="D16" s="1384"/>
      <c r="E16" s="430">
        <f>SUM(E8:E15)</f>
        <v>0</v>
      </c>
      <c r="F16" s="330">
        <f>ROUND(SUM(F8:F15),2)</f>
        <v>0</v>
      </c>
    </row>
    <row r="17" spans="1:6" x14ac:dyDescent="0.3">
      <c r="A17" s="1"/>
      <c r="F17" s="2"/>
    </row>
    <row r="18" spans="1:6" x14ac:dyDescent="0.3">
      <c r="A18" s="1"/>
      <c r="F18" s="2"/>
    </row>
    <row r="19" spans="1:6" ht="15" thickBot="1" x14ac:dyDescent="0.35">
      <c r="A19" s="331" t="s">
        <v>79</v>
      </c>
      <c r="B19" s="332"/>
      <c r="C19" s="332"/>
      <c r="D19" s="332"/>
      <c r="E19" s="332"/>
      <c r="F19" s="334"/>
    </row>
    <row r="20" spans="1:6" x14ac:dyDescent="0.3">
      <c r="A20" s="1362" t="s">
        <v>89</v>
      </c>
      <c r="B20" s="1363"/>
      <c r="C20" s="1363"/>
      <c r="D20" s="1363"/>
      <c r="E20" s="1363"/>
      <c r="F20" s="1364"/>
    </row>
    <row r="21" spans="1:6" x14ac:dyDescent="0.3">
      <c r="A21" s="1365"/>
      <c r="B21" s="1366"/>
      <c r="C21" s="1366"/>
      <c r="D21" s="1366"/>
      <c r="E21" s="1366"/>
      <c r="F21" s="1367"/>
    </row>
    <row r="22" spans="1:6" x14ac:dyDescent="0.3">
      <c r="A22" s="1365"/>
      <c r="B22" s="1366"/>
      <c r="C22" s="1366"/>
      <c r="D22" s="1366"/>
      <c r="E22" s="1366"/>
      <c r="F22" s="1367"/>
    </row>
    <row r="23" spans="1:6" x14ac:dyDescent="0.3">
      <c r="A23" s="1365"/>
      <c r="B23" s="1366"/>
      <c r="C23" s="1366"/>
      <c r="D23" s="1366"/>
      <c r="E23" s="1366"/>
      <c r="F23" s="1367"/>
    </row>
    <row r="24" spans="1:6" ht="15" thickBot="1" x14ac:dyDescent="0.35">
      <c r="A24" s="1368"/>
      <c r="B24" s="1369"/>
      <c r="C24" s="1369"/>
      <c r="D24" s="1369"/>
      <c r="E24" s="1369"/>
      <c r="F24" s="1370"/>
    </row>
    <row r="25" spans="1:6" x14ac:dyDescent="0.3">
      <c r="A25" s="1"/>
      <c r="F25" s="2"/>
    </row>
    <row r="26" spans="1:6" x14ac:dyDescent="0.3">
      <c r="A26" s="1280" t="s">
        <v>774</v>
      </c>
      <c r="B26" s="1396"/>
      <c r="C26" s="1396"/>
      <c r="D26" s="1396"/>
      <c r="E26" s="1396"/>
      <c r="F26" s="1397"/>
    </row>
    <row r="27" spans="1:6" x14ac:dyDescent="0.3">
      <c r="A27" s="118" t="s">
        <v>52</v>
      </c>
      <c r="F27" s="2"/>
    </row>
    <row r="28" spans="1:6" ht="29.4" customHeight="1" x14ac:dyDescent="0.3">
      <c r="A28" s="187">
        <v>1</v>
      </c>
      <c r="B28" s="1345" t="s">
        <v>495</v>
      </c>
      <c r="C28" s="1345"/>
      <c r="D28" s="1345"/>
      <c r="E28" s="1345"/>
      <c r="F28" s="1390"/>
    </row>
    <row r="29" spans="1:6" x14ac:dyDescent="0.3">
      <c r="A29" s="187">
        <v>2</v>
      </c>
      <c r="B29" s="281" t="s">
        <v>460</v>
      </c>
      <c r="C29" s="21"/>
      <c r="D29" s="21"/>
      <c r="E29" s="21"/>
      <c r="F29" s="22"/>
    </row>
    <row r="30" spans="1:6" ht="28.95" customHeight="1" x14ac:dyDescent="0.3">
      <c r="A30" s="187">
        <v>3</v>
      </c>
      <c r="B30" s="1345" t="s">
        <v>775</v>
      </c>
      <c r="C30" s="1345"/>
      <c r="D30" s="1345"/>
      <c r="E30" s="1345"/>
      <c r="F30" s="1390"/>
    </row>
    <row r="31" spans="1:6" x14ac:dyDescent="0.3">
      <c r="A31" s="187">
        <v>4</v>
      </c>
      <c r="B31" s="190" t="s">
        <v>496</v>
      </c>
      <c r="C31" s="185"/>
      <c r="D31" s="185"/>
      <c r="E31" s="185"/>
      <c r="F31" s="186"/>
    </row>
    <row r="32" spans="1:6" x14ac:dyDescent="0.3">
      <c r="A32" s="118"/>
      <c r="B32" s="190"/>
      <c r="C32" s="185"/>
      <c r="D32" s="185"/>
      <c r="E32" s="185"/>
      <c r="F32" s="186"/>
    </row>
    <row r="33" spans="1:6" x14ac:dyDescent="0.3">
      <c r="A33" s="236" t="s">
        <v>497</v>
      </c>
      <c r="B33" s="190"/>
      <c r="C33" s="281"/>
      <c r="D33" s="281"/>
      <c r="E33" s="281"/>
      <c r="F33" s="382"/>
    </row>
    <row r="34" spans="1:6" x14ac:dyDescent="0.3">
      <c r="A34" s="858"/>
      <c r="B34" s="190"/>
      <c r="C34" s="281"/>
      <c r="D34" s="281"/>
      <c r="E34" s="281"/>
      <c r="F34" s="382"/>
    </row>
    <row r="35" spans="1:6" x14ac:dyDescent="0.3">
      <c r="A35" s="858" t="s">
        <v>897</v>
      </c>
      <c r="B35" s="30"/>
      <c r="C35" s="440"/>
      <c r="D35" s="440"/>
      <c r="F35" s="2"/>
    </row>
    <row r="36" spans="1:6" x14ac:dyDescent="0.3">
      <c r="A36" s="880"/>
      <c r="B36" s="30"/>
      <c r="C36" s="440"/>
      <c r="D36" s="440"/>
      <c r="F36" s="2"/>
    </row>
    <row r="37" spans="1:6" x14ac:dyDescent="0.3">
      <c r="A37" s="880"/>
      <c r="B37" s="30"/>
      <c r="C37" s="440"/>
      <c r="D37" s="440"/>
      <c r="F37" s="2"/>
    </row>
    <row r="38" spans="1:6" x14ac:dyDescent="0.3">
      <c r="A38" s="880"/>
      <c r="B38" s="30"/>
      <c r="C38" s="440"/>
      <c r="D38" s="440"/>
      <c r="F38" s="2"/>
    </row>
    <row r="39" spans="1:6" ht="15" thickBot="1" x14ac:dyDescent="0.35">
      <c r="A39" s="24"/>
      <c r="B39" s="25"/>
      <c r="C39" s="25"/>
      <c r="D39" s="25"/>
      <c r="E39" s="25"/>
      <c r="F39" s="26"/>
    </row>
    <row r="40" spans="1:6" s="30" customFormat="1" x14ac:dyDescent="0.3">
      <c r="A40" s="1393" t="s">
        <v>91</v>
      </c>
      <c r="B40" s="1394"/>
      <c r="C40" s="1394"/>
      <c r="D40" s="1394"/>
      <c r="E40" s="1394"/>
      <c r="F40" s="1395"/>
    </row>
    <row r="41" spans="1:6" ht="15" thickBot="1" x14ac:dyDescent="0.35">
      <c r="A41" s="12"/>
      <c r="B41" s="6"/>
      <c r="C41" s="6"/>
      <c r="D41" s="6"/>
      <c r="E41" s="6"/>
      <c r="F41" s="13"/>
    </row>
    <row r="42" spans="1:6" ht="15" thickBot="1" x14ac:dyDescent="0.35">
      <c r="A42" s="1391" t="s">
        <v>568</v>
      </c>
      <c r="B42" s="1392"/>
      <c r="C42" s="1392"/>
      <c r="D42" s="580"/>
      <c r="E42" s="580"/>
      <c r="F42" s="581"/>
    </row>
    <row r="43" spans="1:6" ht="15" thickBot="1" x14ac:dyDescent="0.35">
      <c r="A43" s="574" t="s">
        <v>478</v>
      </c>
      <c r="B43" s="575"/>
      <c r="C43" s="575"/>
      <c r="D43" s="573"/>
      <c r="E43" s="573"/>
      <c r="F43" s="576" t="s">
        <v>936</v>
      </c>
    </row>
  </sheetData>
  <sheetProtection algorithmName="SHA-512" hashValue="A9xMHSEz/XIZw9GiBFEMFmpBBGODgY35mfxy6yQ7dNIIDiRNEqO3g5d5eCSbA4YxQp+kBkJJ+6ZSVp9/jgUAkg==" saltValue="ilAaqNbvcWXe+EnpXO+PXQ==" spinCount="100000" sheet="1" objects="1" scenarios="1"/>
  <mergeCells count="20">
    <mergeCell ref="A20:F24"/>
    <mergeCell ref="B28:F28"/>
    <mergeCell ref="B30:F30"/>
    <mergeCell ref="A42:C42"/>
    <mergeCell ref="A40:F40"/>
    <mergeCell ref="A26:F26"/>
    <mergeCell ref="A15:B15"/>
    <mergeCell ref="C16:D16"/>
    <mergeCell ref="A14:B14"/>
    <mergeCell ref="B1:D1"/>
    <mergeCell ref="A2:F2"/>
    <mergeCell ref="A5:B5"/>
    <mergeCell ref="A6:B6"/>
    <mergeCell ref="A7:B7"/>
    <mergeCell ref="A8:B8"/>
    <mergeCell ref="A9:B9"/>
    <mergeCell ref="A10:B10"/>
    <mergeCell ref="A11:B11"/>
    <mergeCell ref="A12:B12"/>
    <mergeCell ref="A13:B13"/>
  </mergeCells>
  <pageMargins left="0.7" right="0.7" top="0.75" bottom="0.75" header="0.3" footer="0.3"/>
  <pageSetup scale="86" orientation="portrait" r:id="rId1"/>
  <ignoredErrors>
    <ignoredError sqref="F16"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223236" r:id="rId4" name="Check Box 4">
              <controlPr defaultSize="0" autoFill="0" autoLine="0" autoPict="0">
                <anchor moveWithCells="1">
                  <from>
                    <xdr:col>0</xdr:col>
                    <xdr:colOff>0</xdr:colOff>
                    <xdr:row>34</xdr:row>
                    <xdr:rowOff>144780</xdr:rowOff>
                  </from>
                  <to>
                    <xdr:col>4</xdr:col>
                    <xdr:colOff>998220</xdr:colOff>
                    <xdr:row>36</xdr:row>
                    <xdr:rowOff>22860</xdr:rowOff>
                  </to>
                </anchor>
              </controlPr>
            </control>
          </mc:Choice>
        </mc:AlternateContent>
        <mc:AlternateContent xmlns:mc="http://schemas.openxmlformats.org/markup-compatibility/2006">
          <mc:Choice Requires="x14">
            <control shapeId="223237" r:id="rId5" name="Check Box 5">
              <controlPr defaultSize="0" autoFill="0" autoLine="0" autoPict="0">
                <anchor moveWithCells="1">
                  <from>
                    <xdr:col>0</xdr:col>
                    <xdr:colOff>0</xdr:colOff>
                    <xdr:row>35</xdr:row>
                    <xdr:rowOff>144780</xdr:rowOff>
                  </from>
                  <to>
                    <xdr:col>4</xdr:col>
                    <xdr:colOff>998220</xdr:colOff>
                    <xdr:row>37</xdr:row>
                    <xdr:rowOff>22860</xdr:rowOff>
                  </to>
                </anchor>
              </controlPr>
            </control>
          </mc:Choice>
        </mc:AlternateContent>
        <mc:AlternateContent xmlns:mc="http://schemas.openxmlformats.org/markup-compatibility/2006">
          <mc:Choice Requires="x14">
            <control shapeId="223238" r:id="rId6" name="Check Box 6">
              <controlPr defaultSize="0" autoFill="0" autoLine="0" autoPict="0">
                <anchor moveWithCells="1">
                  <from>
                    <xdr:col>0</xdr:col>
                    <xdr:colOff>0</xdr:colOff>
                    <xdr:row>36</xdr:row>
                    <xdr:rowOff>144780</xdr:rowOff>
                  </from>
                  <to>
                    <xdr:col>4</xdr:col>
                    <xdr:colOff>998220</xdr:colOff>
                    <xdr:row>38</xdr:row>
                    <xdr:rowOff>22860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AD921-D4B0-4D25-BD5A-9CC38DB5B55E}">
  <sheetPr codeName="Sheet3">
    <tabColor rgb="FF99CCFF"/>
    <pageSetUpPr fitToPage="1"/>
  </sheetPr>
  <dimension ref="A1:AA83"/>
  <sheetViews>
    <sheetView zoomScaleNormal="100" workbookViewId="0">
      <selection activeCell="J6" sqref="J6"/>
    </sheetView>
  </sheetViews>
  <sheetFormatPr defaultRowHeight="14.4" x14ac:dyDescent="0.3"/>
  <cols>
    <col min="1" max="1" width="15" customWidth="1"/>
    <col min="2" max="2" width="16.44140625" customWidth="1"/>
    <col min="3" max="3" width="8.33203125" customWidth="1"/>
    <col min="4" max="4" width="9.33203125" customWidth="1"/>
    <col min="5" max="5" width="10.6640625" bestFit="1" customWidth="1"/>
    <col min="6" max="6" width="13.109375" customWidth="1"/>
    <col min="7" max="7" width="12.5546875" customWidth="1"/>
    <col min="8" max="8" width="12" customWidth="1"/>
    <col min="9" max="9" width="12.109375" bestFit="1" customWidth="1"/>
    <col min="10" max="10" width="13.109375" customWidth="1"/>
    <col min="11" max="11" width="14.109375" customWidth="1"/>
    <col min="12" max="12" width="15.44140625" customWidth="1"/>
    <col min="13" max="13" width="13.109375" customWidth="1"/>
  </cols>
  <sheetData>
    <row r="1" spans="1:27" ht="15" thickBot="1" x14ac:dyDescent="0.35">
      <c r="A1" s="106" t="s">
        <v>389</v>
      </c>
      <c r="B1" s="1353">
        <f>'Budget Summary'!A9</f>
        <v>0</v>
      </c>
      <c r="C1" s="1353"/>
      <c r="D1" s="1353"/>
      <c r="E1" s="1353"/>
      <c r="F1" s="1353"/>
      <c r="G1" s="1353"/>
      <c r="H1" s="1353"/>
      <c r="I1" s="1353"/>
      <c r="J1" s="1353"/>
      <c r="K1" s="107" t="s">
        <v>392</v>
      </c>
      <c r="L1" s="129">
        <f>'Budget Summary'!H9</f>
        <v>0</v>
      </c>
    </row>
    <row r="2" spans="1:27" ht="16.2" thickBot="1" x14ac:dyDescent="0.35">
      <c r="A2" s="1282" t="s">
        <v>569</v>
      </c>
      <c r="B2" s="1283"/>
      <c r="C2" s="1283"/>
      <c r="D2" s="1283"/>
      <c r="E2" s="1283"/>
      <c r="F2" s="1283"/>
      <c r="G2" s="1283"/>
      <c r="H2" s="1283"/>
      <c r="I2" s="1283"/>
      <c r="J2" s="1283"/>
      <c r="K2" s="1283"/>
      <c r="L2" s="1284"/>
    </row>
    <row r="3" spans="1:27" x14ac:dyDescent="0.3">
      <c r="A3" s="113" t="s">
        <v>539</v>
      </c>
      <c r="B3" s="109"/>
      <c r="C3" s="109"/>
      <c r="D3" s="109"/>
      <c r="E3" s="109"/>
      <c r="F3" s="109"/>
      <c r="G3" s="109"/>
      <c r="H3" s="109"/>
      <c r="I3" s="109"/>
      <c r="J3" s="109"/>
      <c r="L3" s="2"/>
    </row>
    <row r="4" spans="1:27" ht="57.6" customHeight="1" x14ac:dyDescent="0.3">
      <c r="A4" s="1401" t="s">
        <v>846</v>
      </c>
      <c r="B4" s="1402"/>
      <c r="C4" s="1402"/>
      <c r="D4" s="1402"/>
      <c r="E4" s="1402"/>
      <c r="F4" s="1402"/>
      <c r="G4" s="1402"/>
      <c r="H4" s="1402"/>
      <c r="I4" s="1402"/>
      <c r="J4" s="1402"/>
      <c r="K4" s="1402"/>
      <c r="L4" s="1403"/>
    </row>
    <row r="5" spans="1:27" ht="15" thickBot="1" x14ac:dyDescent="0.35">
      <c r="A5" s="123"/>
      <c r="B5" s="114"/>
      <c r="C5" s="109"/>
      <c r="D5" s="109"/>
      <c r="E5" s="109"/>
      <c r="F5" s="109"/>
      <c r="G5" s="109"/>
      <c r="H5" s="109"/>
      <c r="I5" s="109"/>
      <c r="J5" s="321">
        <v>1</v>
      </c>
      <c r="K5" s="109"/>
      <c r="L5" s="119"/>
    </row>
    <row r="6" spans="1:27" ht="15" thickBot="1" x14ac:dyDescent="0.35">
      <c r="A6" s="113" t="s">
        <v>305</v>
      </c>
      <c r="B6" s="114"/>
      <c r="C6" s="109"/>
      <c r="D6" s="109"/>
      <c r="E6" s="109"/>
      <c r="F6" s="109"/>
      <c r="G6" s="109"/>
      <c r="H6" s="109"/>
      <c r="I6" s="109"/>
      <c r="J6" s="130" t="s">
        <v>78</v>
      </c>
      <c r="L6" s="119"/>
    </row>
    <row r="7" spans="1:27" ht="15" thickBot="1" x14ac:dyDescent="0.35">
      <c r="A7" s="113" t="s">
        <v>308</v>
      </c>
      <c r="B7" s="114"/>
      <c r="C7" s="109"/>
      <c r="D7" s="109"/>
      <c r="E7" s="109"/>
      <c r="F7" s="109"/>
      <c r="G7" s="109"/>
      <c r="H7" s="109"/>
      <c r="I7" s="109"/>
      <c r="J7" s="130"/>
      <c r="K7" s="131" t="s">
        <v>306</v>
      </c>
      <c r="L7" s="119"/>
      <c r="AA7" t="s">
        <v>78</v>
      </c>
    </row>
    <row r="8" spans="1:27" ht="15" thickBot="1" x14ac:dyDescent="0.35">
      <c r="A8" s="123"/>
      <c r="B8" s="114"/>
      <c r="C8" s="109"/>
      <c r="D8" s="109"/>
      <c r="E8" s="109"/>
      <c r="F8" s="109"/>
      <c r="G8" s="109"/>
      <c r="H8" s="109"/>
      <c r="I8" s="109"/>
      <c r="J8" s="321">
        <v>2</v>
      </c>
      <c r="K8" s="109"/>
      <c r="L8" s="119"/>
      <c r="AA8" t="s">
        <v>307</v>
      </c>
    </row>
    <row r="9" spans="1:27" ht="15" thickBot="1" x14ac:dyDescent="0.35">
      <c r="A9" s="113" t="s">
        <v>393</v>
      </c>
      <c r="B9" s="114"/>
      <c r="C9" s="109"/>
      <c r="D9" s="109"/>
      <c r="E9" s="109"/>
      <c r="F9" s="109"/>
      <c r="G9" s="109"/>
      <c r="H9" s="109"/>
      <c r="I9" s="109"/>
      <c r="J9" s="130" t="s">
        <v>78</v>
      </c>
      <c r="K9" s="109"/>
      <c r="L9" s="119"/>
    </row>
    <row r="10" spans="1:27" x14ac:dyDescent="0.3">
      <c r="A10" s="613" t="s">
        <v>14</v>
      </c>
      <c r="B10" s="132"/>
      <c r="C10" s="131" t="s">
        <v>394</v>
      </c>
      <c r="D10" s="109"/>
      <c r="E10" s="131"/>
      <c r="F10" s="109"/>
      <c r="G10" s="109"/>
      <c r="H10" s="109"/>
      <c r="I10" s="109"/>
      <c r="J10" s="109"/>
      <c r="K10" s="109"/>
      <c r="L10" s="119"/>
    </row>
    <row r="11" spans="1:27" x14ac:dyDescent="0.3">
      <c r="A11" s="613" t="s">
        <v>15</v>
      </c>
      <c r="B11" s="132"/>
      <c r="C11" s="131" t="s">
        <v>395</v>
      </c>
      <c r="D11" s="109"/>
      <c r="E11" s="131"/>
      <c r="F11" s="109"/>
      <c r="G11" s="109"/>
      <c r="H11" s="114" t="s">
        <v>614</v>
      </c>
      <c r="I11" s="109"/>
      <c r="J11" s="109"/>
      <c r="K11" s="109"/>
      <c r="L11" s="119"/>
    </row>
    <row r="12" spans="1:27" x14ac:dyDescent="0.3">
      <c r="A12" s="613" t="s">
        <v>16</v>
      </c>
      <c r="B12" s="133"/>
      <c r="C12" s="131" t="s">
        <v>396</v>
      </c>
      <c r="D12" s="109"/>
      <c r="E12" s="131"/>
      <c r="F12" s="109"/>
      <c r="G12" s="109"/>
      <c r="H12" s="114" t="s">
        <v>397</v>
      </c>
      <c r="I12" s="109"/>
      <c r="J12" s="109"/>
      <c r="K12" s="109"/>
      <c r="L12" s="119"/>
    </row>
    <row r="13" spans="1:27" x14ac:dyDescent="0.3">
      <c r="A13" s="1"/>
      <c r="B13" s="134">
        <f>SUM(B10:B12)</f>
        <v>0</v>
      </c>
      <c r="C13" s="114" t="s">
        <v>398</v>
      </c>
      <c r="D13" s="109"/>
      <c r="E13" s="114"/>
      <c r="F13" s="109"/>
      <c r="G13" s="109"/>
      <c r="H13" s="109"/>
      <c r="I13" s="109"/>
      <c r="J13" s="109"/>
      <c r="K13" s="109"/>
      <c r="L13" s="119"/>
    </row>
    <row r="14" spans="1:27" ht="15" thickBot="1" x14ac:dyDescent="0.35">
      <c r="A14" s="126"/>
      <c r="B14" s="125"/>
      <c r="C14" s="135"/>
      <c r="D14" s="135"/>
      <c r="E14" s="135"/>
      <c r="F14" s="695" t="s">
        <v>530</v>
      </c>
      <c r="G14" s="135"/>
      <c r="H14" s="135"/>
      <c r="I14" s="135"/>
      <c r="J14" s="135"/>
      <c r="K14" s="135"/>
      <c r="L14" s="136"/>
    </row>
    <row r="15" spans="1:27" ht="15" thickBot="1" x14ac:dyDescent="0.35">
      <c r="A15" s="1228" t="s">
        <v>42</v>
      </c>
      <c r="B15" s="1245"/>
      <c r="C15" s="1244"/>
      <c r="D15" s="137"/>
      <c r="E15" s="137"/>
      <c r="F15" s="137"/>
      <c r="G15" s="138"/>
      <c r="H15" s="138"/>
      <c r="I15" s="139"/>
      <c r="J15" s="1404" t="s">
        <v>43</v>
      </c>
      <c r="K15" s="1405"/>
      <c r="L15" s="108" t="s">
        <v>44</v>
      </c>
    </row>
    <row r="16" spans="1:27" ht="15" thickBot="1" x14ac:dyDescent="0.35">
      <c r="A16" s="128">
        <v>3</v>
      </c>
      <c r="B16" s="137">
        <v>5</v>
      </c>
      <c r="C16" s="140">
        <v>5</v>
      </c>
      <c r="D16" s="140">
        <v>6</v>
      </c>
      <c r="E16" s="140"/>
      <c r="F16" s="140">
        <v>7</v>
      </c>
      <c r="G16" s="140"/>
      <c r="H16" s="140"/>
      <c r="I16" s="140"/>
      <c r="J16" s="140"/>
      <c r="K16" s="140"/>
      <c r="L16" s="139">
        <v>8</v>
      </c>
    </row>
    <row r="17" spans="1:12" ht="87" thickBot="1" x14ac:dyDescent="0.35">
      <c r="A17" s="141" t="s">
        <v>45</v>
      </c>
      <c r="B17" s="142" t="s">
        <v>603</v>
      </c>
      <c r="C17" s="143" t="s">
        <v>399</v>
      </c>
      <c r="D17" s="143" t="s">
        <v>400</v>
      </c>
      <c r="E17" s="143" t="s">
        <v>47</v>
      </c>
      <c r="F17" s="143" t="s">
        <v>401</v>
      </c>
      <c r="G17" s="143" t="s">
        <v>402</v>
      </c>
      <c r="H17" s="143" t="s">
        <v>385</v>
      </c>
      <c r="I17" s="143" t="s">
        <v>309</v>
      </c>
      <c r="J17" s="143" t="s">
        <v>403</v>
      </c>
      <c r="K17" s="144" t="s">
        <v>527</v>
      </c>
      <c r="L17" s="145" t="s">
        <v>528</v>
      </c>
    </row>
    <row r="18" spans="1:12" x14ac:dyDescent="0.3">
      <c r="A18" s="146" t="s">
        <v>48</v>
      </c>
      <c r="B18" s="147" t="s">
        <v>604</v>
      </c>
      <c r="C18" s="148">
        <v>14</v>
      </c>
      <c r="D18" s="149">
        <v>40</v>
      </c>
      <c r="E18" s="150">
        <f>+D18*C18*4.33333333333333</f>
        <v>2426.6666666666652</v>
      </c>
      <c r="F18" s="670">
        <v>160</v>
      </c>
      <c r="G18" s="671">
        <f t="shared" ref="G18:G19" si="0">ROUND(F18/(D18*52/12),3)</f>
        <v>0.92300000000000004</v>
      </c>
      <c r="H18" s="150">
        <f>+E18*G18</f>
        <v>2239.8133333333321</v>
      </c>
      <c r="I18" s="150">
        <f>H18*$B$13</f>
        <v>0</v>
      </c>
      <c r="J18" s="150">
        <f>SUM(H18:I18)</f>
        <v>2239.8133333333321</v>
      </c>
      <c r="K18" s="150">
        <f>ROUND(J18*12,2)</f>
        <v>26877.759999999998</v>
      </c>
      <c r="L18" s="152">
        <v>150</v>
      </c>
    </row>
    <row r="19" spans="1:12" ht="15" thickBot="1" x14ac:dyDescent="0.35">
      <c r="A19" s="153" t="s">
        <v>50</v>
      </c>
      <c r="B19" s="154" t="s">
        <v>605</v>
      </c>
      <c r="C19" s="155">
        <v>10.5</v>
      </c>
      <c r="D19" s="672">
        <v>40</v>
      </c>
      <c r="E19" s="157">
        <f t="shared" ref="E19:E44" si="1">+D19*C19*4.33333333333333</f>
        <v>1819.9999999999989</v>
      </c>
      <c r="F19" s="672">
        <v>173.33</v>
      </c>
      <c r="G19" s="158">
        <f t="shared" si="0"/>
        <v>1</v>
      </c>
      <c r="H19" s="157">
        <f t="shared" ref="H19:H20" si="2">+E19*G19</f>
        <v>1819.9999999999989</v>
      </c>
      <c r="I19" s="157">
        <f t="shared" ref="I19:I20" si="3">H19*$B$13</f>
        <v>0</v>
      </c>
      <c r="J19" s="157">
        <f t="shared" ref="J19:J20" si="4">SUM(H19:I19)</f>
        <v>1819.9999999999989</v>
      </c>
      <c r="K19" s="157">
        <f t="shared" ref="K19:K20" si="5">ROUND(J19*12,2)</f>
        <v>21840</v>
      </c>
      <c r="L19" s="159">
        <v>95</v>
      </c>
    </row>
    <row r="20" spans="1:12" x14ac:dyDescent="0.3">
      <c r="A20" s="797"/>
      <c r="B20" s="414"/>
      <c r="C20" s="161"/>
      <c r="D20" s="162">
        <v>9.9999999999999995E-8</v>
      </c>
      <c r="E20" s="163">
        <f t="shared" si="1"/>
        <v>0</v>
      </c>
      <c r="F20" s="700"/>
      <c r="G20" s="755">
        <f>ROUND(F20/(D20*52/12),3)</f>
        <v>0</v>
      </c>
      <c r="H20" s="756">
        <f t="shared" si="2"/>
        <v>0</v>
      </c>
      <c r="I20" s="756">
        <f t="shared" si="3"/>
        <v>0</v>
      </c>
      <c r="J20" s="756">
        <f t="shared" si="4"/>
        <v>0</v>
      </c>
      <c r="K20" s="757">
        <f t="shared" si="5"/>
        <v>0</v>
      </c>
      <c r="L20" s="165"/>
    </row>
    <row r="21" spans="1:12" x14ac:dyDescent="0.3">
      <c r="A21" s="796"/>
      <c r="B21" s="225"/>
      <c r="C21" s="168"/>
      <c r="D21" s="174">
        <v>9.9999999999999995E-8</v>
      </c>
      <c r="E21" s="169">
        <f t="shared" si="1"/>
        <v>0</v>
      </c>
      <c r="F21" s="701"/>
      <c r="G21" s="170">
        <f t="shared" ref="G21:G44" si="6">ROUND(F21/(D21*52/12),3)</f>
        <v>0</v>
      </c>
      <c r="H21" s="171">
        <f t="shared" ref="H21:H44" si="7">+E21*G21</f>
        <v>0</v>
      </c>
      <c r="I21" s="171">
        <f t="shared" ref="I21:I44" si="8">H21*$B$13</f>
        <v>0</v>
      </c>
      <c r="J21" s="171">
        <f t="shared" ref="J21:J44" si="9">SUM(H21:I21)</f>
        <v>0</v>
      </c>
      <c r="K21" s="172">
        <f t="shared" ref="K21:K44" si="10">ROUND(J21*12,2)</f>
        <v>0</v>
      </c>
      <c r="L21" s="173"/>
    </row>
    <row r="22" spans="1:12" x14ac:dyDescent="0.3">
      <c r="A22" s="796"/>
      <c r="B22" s="225"/>
      <c r="C22" s="168"/>
      <c r="D22" s="174">
        <v>9.9999999999999995E-8</v>
      </c>
      <c r="E22" s="169">
        <f t="shared" si="1"/>
        <v>0</v>
      </c>
      <c r="F22" s="702"/>
      <c r="G22" s="170">
        <f t="shared" si="6"/>
        <v>0</v>
      </c>
      <c r="H22" s="171">
        <f t="shared" si="7"/>
        <v>0</v>
      </c>
      <c r="I22" s="171">
        <f t="shared" si="8"/>
        <v>0</v>
      </c>
      <c r="J22" s="171">
        <f t="shared" si="9"/>
        <v>0</v>
      </c>
      <c r="K22" s="172">
        <f t="shared" si="10"/>
        <v>0</v>
      </c>
      <c r="L22" s="173"/>
    </row>
    <row r="23" spans="1:12" x14ac:dyDescent="0.3">
      <c r="A23" s="796"/>
      <c r="B23" s="225"/>
      <c r="C23" s="168"/>
      <c r="D23" s="174">
        <v>9.9999999999999995E-8</v>
      </c>
      <c r="E23" s="169">
        <f t="shared" si="1"/>
        <v>0</v>
      </c>
      <c r="F23" s="701"/>
      <c r="G23" s="170">
        <f t="shared" si="6"/>
        <v>0</v>
      </c>
      <c r="H23" s="171">
        <f t="shared" si="7"/>
        <v>0</v>
      </c>
      <c r="I23" s="171">
        <f t="shared" si="8"/>
        <v>0</v>
      </c>
      <c r="J23" s="171">
        <f t="shared" si="9"/>
        <v>0</v>
      </c>
      <c r="K23" s="172">
        <f t="shared" si="10"/>
        <v>0</v>
      </c>
      <c r="L23" s="173"/>
    </row>
    <row r="24" spans="1:12" x14ac:dyDescent="0.3">
      <c r="A24" s="796"/>
      <c r="B24" s="225"/>
      <c r="C24" s="168"/>
      <c r="D24" s="174">
        <v>9.9999999999999995E-8</v>
      </c>
      <c r="E24" s="169">
        <f t="shared" si="1"/>
        <v>0</v>
      </c>
      <c r="F24" s="701"/>
      <c r="G24" s="170">
        <f t="shared" si="6"/>
        <v>0</v>
      </c>
      <c r="H24" s="171">
        <f t="shared" si="7"/>
        <v>0</v>
      </c>
      <c r="I24" s="171">
        <f t="shared" si="8"/>
        <v>0</v>
      </c>
      <c r="J24" s="171">
        <f t="shared" si="9"/>
        <v>0</v>
      </c>
      <c r="K24" s="172">
        <f t="shared" si="10"/>
        <v>0</v>
      </c>
      <c r="L24" s="173"/>
    </row>
    <row r="25" spans="1:12" x14ac:dyDescent="0.3">
      <c r="A25" s="796"/>
      <c r="B25" s="225"/>
      <c r="C25" s="168"/>
      <c r="D25" s="174">
        <v>9.9999999999999995E-8</v>
      </c>
      <c r="E25" s="169">
        <f t="shared" si="1"/>
        <v>0</v>
      </c>
      <c r="F25" s="701"/>
      <c r="G25" s="170">
        <f t="shared" si="6"/>
        <v>0</v>
      </c>
      <c r="H25" s="171">
        <f t="shared" si="7"/>
        <v>0</v>
      </c>
      <c r="I25" s="171">
        <f t="shared" si="8"/>
        <v>0</v>
      </c>
      <c r="J25" s="171">
        <f t="shared" si="9"/>
        <v>0</v>
      </c>
      <c r="K25" s="172">
        <f t="shared" si="10"/>
        <v>0</v>
      </c>
      <c r="L25" s="173"/>
    </row>
    <row r="26" spans="1:12" x14ac:dyDescent="0.3">
      <c r="A26" s="166"/>
      <c r="B26" s="225"/>
      <c r="C26" s="168"/>
      <c r="D26" s="174">
        <v>9.9999999999999995E-8</v>
      </c>
      <c r="E26" s="169">
        <f t="shared" si="1"/>
        <v>0</v>
      </c>
      <c r="F26" s="701"/>
      <c r="G26" s="170">
        <f t="shared" si="6"/>
        <v>0</v>
      </c>
      <c r="H26" s="171">
        <f t="shared" si="7"/>
        <v>0</v>
      </c>
      <c r="I26" s="171">
        <f t="shared" si="8"/>
        <v>0</v>
      </c>
      <c r="J26" s="171">
        <f t="shared" si="9"/>
        <v>0</v>
      </c>
      <c r="K26" s="172">
        <f t="shared" si="10"/>
        <v>0</v>
      </c>
      <c r="L26" s="173"/>
    </row>
    <row r="27" spans="1:12" x14ac:dyDescent="0.3">
      <c r="A27" s="166"/>
      <c r="B27" s="225"/>
      <c r="C27" s="168"/>
      <c r="D27" s="174">
        <v>9.9999999999999995E-8</v>
      </c>
      <c r="E27" s="169">
        <f t="shared" si="1"/>
        <v>0</v>
      </c>
      <c r="F27" s="701"/>
      <c r="G27" s="170">
        <f t="shared" si="6"/>
        <v>0</v>
      </c>
      <c r="H27" s="171">
        <f t="shared" si="7"/>
        <v>0</v>
      </c>
      <c r="I27" s="171">
        <f t="shared" si="8"/>
        <v>0</v>
      </c>
      <c r="J27" s="171">
        <f t="shared" si="9"/>
        <v>0</v>
      </c>
      <c r="K27" s="172">
        <f t="shared" si="10"/>
        <v>0</v>
      </c>
      <c r="L27" s="173"/>
    </row>
    <row r="28" spans="1:12" x14ac:dyDescent="0.3">
      <c r="A28" s="166"/>
      <c r="B28" s="225"/>
      <c r="C28" s="168"/>
      <c r="D28" s="174">
        <v>9.9999999999999995E-8</v>
      </c>
      <c r="E28" s="169">
        <f t="shared" si="1"/>
        <v>0</v>
      </c>
      <c r="F28" s="701"/>
      <c r="G28" s="170">
        <f t="shared" si="6"/>
        <v>0</v>
      </c>
      <c r="H28" s="171">
        <f t="shared" si="7"/>
        <v>0</v>
      </c>
      <c r="I28" s="171">
        <f t="shared" si="8"/>
        <v>0</v>
      </c>
      <c r="J28" s="171">
        <f t="shared" si="9"/>
        <v>0</v>
      </c>
      <c r="K28" s="172">
        <f t="shared" si="10"/>
        <v>0</v>
      </c>
      <c r="L28" s="173"/>
    </row>
    <row r="29" spans="1:12" x14ac:dyDescent="0.3">
      <c r="A29" s="166"/>
      <c r="B29" s="225"/>
      <c r="C29" s="168"/>
      <c r="D29" s="174">
        <v>9.9999999999999995E-8</v>
      </c>
      <c r="E29" s="169">
        <f t="shared" si="1"/>
        <v>0</v>
      </c>
      <c r="F29" s="701"/>
      <c r="G29" s="170">
        <f t="shared" si="6"/>
        <v>0</v>
      </c>
      <c r="H29" s="171">
        <f t="shared" si="7"/>
        <v>0</v>
      </c>
      <c r="I29" s="171">
        <f t="shared" si="8"/>
        <v>0</v>
      </c>
      <c r="J29" s="171">
        <f t="shared" si="9"/>
        <v>0</v>
      </c>
      <c r="K29" s="172">
        <f t="shared" si="10"/>
        <v>0</v>
      </c>
      <c r="L29" s="173"/>
    </row>
    <row r="30" spans="1:12" x14ac:dyDescent="0.3">
      <c r="A30" s="166"/>
      <c r="B30" s="225"/>
      <c r="C30" s="168"/>
      <c r="D30" s="174">
        <v>9.9999999999999995E-8</v>
      </c>
      <c r="E30" s="169">
        <f t="shared" si="1"/>
        <v>0</v>
      </c>
      <c r="F30" s="701"/>
      <c r="G30" s="170">
        <f t="shared" si="6"/>
        <v>0</v>
      </c>
      <c r="H30" s="171">
        <f t="shared" si="7"/>
        <v>0</v>
      </c>
      <c r="I30" s="171">
        <f t="shared" si="8"/>
        <v>0</v>
      </c>
      <c r="J30" s="171">
        <f t="shared" si="9"/>
        <v>0</v>
      </c>
      <c r="K30" s="172">
        <f t="shared" si="10"/>
        <v>0</v>
      </c>
      <c r="L30" s="173"/>
    </row>
    <row r="31" spans="1:12" x14ac:dyDescent="0.3">
      <c r="A31" s="166"/>
      <c r="B31" s="225"/>
      <c r="C31" s="168"/>
      <c r="D31" s="174">
        <v>9.9999999999999995E-8</v>
      </c>
      <c r="E31" s="169">
        <f t="shared" si="1"/>
        <v>0</v>
      </c>
      <c r="F31" s="701"/>
      <c r="G31" s="170">
        <f t="shared" si="6"/>
        <v>0</v>
      </c>
      <c r="H31" s="171">
        <f t="shared" si="7"/>
        <v>0</v>
      </c>
      <c r="I31" s="171">
        <f t="shared" si="8"/>
        <v>0</v>
      </c>
      <c r="J31" s="171">
        <f t="shared" si="9"/>
        <v>0</v>
      </c>
      <c r="K31" s="172">
        <f t="shared" si="10"/>
        <v>0</v>
      </c>
      <c r="L31" s="173"/>
    </row>
    <row r="32" spans="1:12" x14ac:dyDescent="0.3">
      <c r="A32" s="166"/>
      <c r="B32" s="225"/>
      <c r="C32" s="168"/>
      <c r="D32" s="174">
        <v>9.9999999999999995E-8</v>
      </c>
      <c r="E32" s="169">
        <f t="shared" si="1"/>
        <v>0</v>
      </c>
      <c r="F32" s="701"/>
      <c r="G32" s="170">
        <f t="shared" si="6"/>
        <v>0</v>
      </c>
      <c r="H32" s="171">
        <f t="shared" si="7"/>
        <v>0</v>
      </c>
      <c r="I32" s="171">
        <f t="shared" si="8"/>
        <v>0</v>
      </c>
      <c r="J32" s="171">
        <f t="shared" si="9"/>
        <v>0</v>
      </c>
      <c r="K32" s="172">
        <f t="shared" si="10"/>
        <v>0</v>
      </c>
      <c r="L32" s="173"/>
    </row>
    <row r="33" spans="1:12" x14ac:dyDescent="0.3">
      <c r="A33" s="166"/>
      <c r="B33" s="225"/>
      <c r="C33" s="168"/>
      <c r="D33" s="174">
        <v>9.9999999999999995E-8</v>
      </c>
      <c r="E33" s="169">
        <f t="shared" si="1"/>
        <v>0</v>
      </c>
      <c r="F33" s="701"/>
      <c r="G33" s="170">
        <f t="shared" si="6"/>
        <v>0</v>
      </c>
      <c r="H33" s="171">
        <f t="shared" si="7"/>
        <v>0</v>
      </c>
      <c r="I33" s="171">
        <f t="shared" si="8"/>
        <v>0</v>
      </c>
      <c r="J33" s="171">
        <f t="shared" si="9"/>
        <v>0</v>
      </c>
      <c r="K33" s="172">
        <f t="shared" si="10"/>
        <v>0</v>
      </c>
      <c r="L33" s="173"/>
    </row>
    <row r="34" spans="1:12" x14ac:dyDescent="0.3">
      <c r="A34" s="166"/>
      <c r="B34" s="225"/>
      <c r="C34" s="168"/>
      <c r="D34" s="174">
        <v>9.9999999999999995E-8</v>
      </c>
      <c r="E34" s="169">
        <f t="shared" si="1"/>
        <v>0</v>
      </c>
      <c r="F34" s="701"/>
      <c r="G34" s="170">
        <f t="shared" si="6"/>
        <v>0</v>
      </c>
      <c r="H34" s="171">
        <f t="shared" si="7"/>
        <v>0</v>
      </c>
      <c r="I34" s="171">
        <f t="shared" si="8"/>
        <v>0</v>
      </c>
      <c r="J34" s="171">
        <f t="shared" si="9"/>
        <v>0</v>
      </c>
      <c r="K34" s="172">
        <f t="shared" si="10"/>
        <v>0</v>
      </c>
      <c r="L34" s="173"/>
    </row>
    <row r="35" spans="1:12" x14ac:dyDescent="0.3">
      <c r="A35" s="166"/>
      <c r="B35" s="225"/>
      <c r="C35" s="168"/>
      <c r="D35" s="174">
        <v>9.9999999999999995E-8</v>
      </c>
      <c r="E35" s="169">
        <f t="shared" si="1"/>
        <v>0</v>
      </c>
      <c r="F35" s="701"/>
      <c r="G35" s="170">
        <f t="shared" si="6"/>
        <v>0</v>
      </c>
      <c r="H35" s="171">
        <f t="shared" si="7"/>
        <v>0</v>
      </c>
      <c r="I35" s="171">
        <f t="shared" si="8"/>
        <v>0</v>
      </c>
      <c r="J35" s="171">
        <f t="shared" si="9"/>
        <v>0</v>
      </c>
      <c r="K35" s="172">
        <f t="shared" si="10"/>
        <v>0</v>
      </c>
      <c r="L35" s="173"/>
    </row>
    <row r="36" spans="1:12" x14ac:dyDescent="0.3">
      <c r="A36" s="166"/>
      <c r="B36" s="225"/>
      <c r="C36" s="168"/>
      <c r="D36" s="174">
        <v>9.9999999999999995E-8</v>
      </c>
      <c r="E36" s="169">
        <f t="shared" si="1"/>
        <v>0</v>
      </c>
      <c r="F36" s="701"/>
      <c r="G36" s="170">
        <f t="shared" si="6"/>
        <v>0</v>
      </c>
      <c r="H36" s="171">
        <f t="shared" si="7"/>
        <v>0</v>
      </c>
      <c r="I36" s="171">
        <f t="shared" si="8"/>
        <v>0</v>
      </c>
      <c r="J36" s="171">
        <f t="shared" si="9"/>
        <v>0</v>
      </c>
      <c r="K36" s="172">
        <f t="shared" si="10"/>
        <v>0</v>
      </c>
      <c r="L36" s="173"/>
    </row>
    <row r="37" spans="1:12" x14ac:dyDescent="0.3">
      <c r="A37" s="166"/>
      <c r="B37" s="225"/>
      <c r="C37" s="168"/>
      <c r="D37" s="174">
        <v>9.9999999999999995E-8</v>
      </c>
      <c r="E37" s="169">
        <f t="shared" si="1"/>
        <v>0</v>
      </c>
      <c r="F37" s="701"/>
      <c r="G37" s="170">
        <f t="shared" si="6"/>
        <v>0</v>
      </c>
      <c r="H37" s="171">
        <f t="shared" si="7"/>
        <v>0</v>
      </c>
      <c r="I37" s="171">
        <f t="shared" si="8"/>
        <v>0</v>
      </c>
      <c r="J37" s="171">
        <f t="shared" si="9"/>
        <v>0</v>
      </c>
      <c r="K37" s="172">
        <f t="shared" si="10"/>
        <v>0</v>
      </c>
      <c r="L37" s="173"/>
    </row>
    <row r="38" spans="1:12" x14ac:dyDescent="0.3">
      <c r="A38" s="166"/>
      <c r="B38" s="225"/>
      <c r="C38" s="168"/>
      <c r="D38" s="174">
        <v>9.9999999999999995E-8</v>
      </c>
      <c r="E38" s="169">
        <f t="shared" si="1"/>
        <v>0</v>
      </c>
      <c r="F38" s="701"/>
      <c r="G38" s="170">
        <f t="shared" si="6"/>
        <v>0</v>
      </c>
      <c r="H38" s="171">
        <f t="shared" si="7"/>
        <v>0</v>
      </c>
      <c r="I38" s="171">
        <f t="shared" si="8"/>
        <v>0</v>
      </c>
      <c r="J38" s="171">
        <f t="shared" si="9"/>
        <v>0</v>
      </c>
      <c r="K38" s="172">
        <f t="shared" si="10"/>
        <v>0</v>
      </c>
      <c r="L38" s="173"/>
    </row>
    <row r="39" spans="1:12" x14ac:dyDescent="0.3">
      <c r="A39" s="166"/>
      <c r="B39" s="225"/>
      <c r="C39" s="168"/>
      <c r="D39" s="174">
        <v>9.9999999999999995E-8</v>
      </c>
      <c r="E39" s="169">
        <f t="shared" si="1"/>
        <v>0</v>
      </c>
      <c r="F39" s="701"/>
      <c r="G39" s="170">
        <f t="shared" si="6"/>
        <v>0</v>
      </c>
      <c r="H39" s="171">
        <f t="shared" si="7"/>
        <v>0</v>
      </c>
      <c r="I39" s="171">
        <f t="shared" si="8"/>
        <v>0</v>
      </c>
      <c r="J39" s="171">
        <f t="shared" si="9"/>
        <v>0</v>
      </c>
      <c r="K39" s="172">
        <f t="shared" si="10"/>
        <v>0</v>
      </c>
      <c r="L39" s="173"/>
    </row>
    <row r="40" spans="1:12" x14ac:dyDescent="0.3">
      <c r="A40" s="166"/>
      <c r="B40" s="225"/>
      <c r="C40" s="168"/>
      <c r="D40" s="174">
        <v>9.9999999999999995E-8</v>
      </c>
      <c r="E40" s="169">
        <f t="shared" si="1"/>
        <v>0</v>
      </c>
      <c r="F40" s="701"/>
      <c r="G40" s="170">
        <f t="shared" si="6"/>
        <v>0</v>
      </c>
      <c r="H40" s="171">
        <f t="shared" si="7"/>
        <v>0</v>
      </c>
      <c r="I40" s="171">
        <f t="shared" si="8"/>
        <v>0</v>
      </c>
      <c r="J40" s="171">
        <f t="shared" si="9"/>
        <v>0</v>
      </c>
      <c r="K40" s="172">
        <f t="shared" si="10"/>
        <v>0</v>
      </c>
      <c r="L40" s="173"/>
    </row>
    <row r="41" spans="1:12" x14ac:dyDescent="0.3">
      <c r="A41" s="166"/>
      <c r="B41" s="225"/>
      <c r="C41" s="168"/>
      <c r="D41" s="174">
        <v>9.9999999999999995E-8</v>
      </c>
      <c r="E41" s="169">
        <f t="shared" si="1"/>
        <v>0</v>
      </c>
      <c r="F41" s="701"/>
      <c r="G41" s="170">
        <f t="shared" si="6"/>
        <v>0</v>
      </c>
      <c r="H41" s="171">
        <f t="shared" si="7"/>
        <v>0</v>
      </c>
      <c r="I41" s="171">
        <f t="shared" si="8"/>
        <v>0</v>
      </c>
      <c r="J41" s="171">
        <f t="shared" si="9"/>
        <v>0</v>
      </c>
      <c r="K41" s="172">
        <f t="shared" si="10"/>
        <v>0</v>
      </c>
      <c r="L41" s="173"/>
    </row>
    <row r="42" spans="1:12" x14ac:dyDescent="0.3">
      <c r="A42" s="166"/>
      <c r="B42" s="225"/>
      <c r="C42" s="168"/>
      <c r="D42" s="174">
        <v>9.9999999999999995E-8</v>
      </c>
      <c r="E42" s="169">
        <f t="shared" si="1"/>
        <v>0</v>
      </c>
      <c r="F42" s="701"/>
      <c r="G42" s="170">
        <f t="shared" si="6"/>
        <v>0</v>
      </c>
      <c r="H42" s="171">
        <f t="shared" si="7"/>
        <v>0</v>
      </c>
      <c r="I42" s="171">
        <f t="shared" si="8"/>
        <v>0</v>
      </c>
      <c r="J42" s="171">
        <f t="shared" si="9"/>
        <v>0</v>
      </c>
      <c r="K42" s="172">
        <f t="shared" si="10"/>
        <v>0</v>
      </c>
      <c r="L42" s="173"/>
    </row>
    <row r="43" spans="1:12" x14ac:dyDescent="0.3">
      <c r="A43" s="166"/>
      <c r="B43" s="225"/>
      <c r="C43" s="168"/>
      <c r="D43" s="174">
        <v>9.9999999999999995E-8</v>
      </c>
      <c r="E43" s="169">
        <f t="shared" si="1"/>
        <v>0</v>
      </c>
      <c r="F43" s="703"/>
      <c r="G43" s="170">
        <f t="shared" si="6"/>
        <v>0</v>
      </c>
      <c r="H43" s="171">
        <f t="shared" si="7"/>
        <v>0</v>
      </c>
      <c r="I43" s="171">
        <f t="shared" si="8"/>
        <v>0</v>
      </c>
      <c r="J43" s="171">
        <f t="shared" si="9"/>
        <v>0</v>
      </c>
      <c r="K43" s="172">
        <f t="shared" si="10"/>
        <v>0</v>
      </c>
      <c r="L43" s="173"/>
    </row>
    <row r="44" spans="1:12" ht="15" thickBot="1" x14ac:dyDescent="0.35">
      <c r="A44" s="175"/>
      <c r="B44" s="227"/>
      <c r="C44" s="176"/>
      <c r="D44" s="177">
        <v>9.9999999999999995E-8</v>
      </c>
      <c r="E44" s="178">
        <f t="shared" si="1"/>
        <v>0</v>
      </c>
      <c r="F44" s="704"/>
      <c r="G44" s="758">
        <f t="shared" si="6"/>
        <v>0</v>
      </c>
      <c r="H44" s="179">
        <f t="shared" si="7"/>
        <v>0</v>
      </c>
      <c r="I44" s="179">
        <f t="shared" si="8"/>
        <v>0</v>
      </c>
      <c r="J44" s="179">
        <f t="shared" si="9"/>
        <v>0</v>
      </c>
      <c r="K44" s="180">
        <f t="shared" si="10"/>
        <v>0</v>
      </c>
      <c r="L44" s="181"/>
    </row>
    <row r="45" spans="1:12" ht="15" thickBot="1" x14ac:dyDescent="0.35">
      <c r="A45" s="123"/>
      <c r="C45" s="109"/>
      <c r="D45" s="109"/>
      <c r="E45" s="109"/>
      <c r="F45" s="109"/>
      <c r="G45" s="109"/>
      <c r="H45" s="109"/>
      <c r="I45" s="109"/>
      <c r="J45" s="182" t="s">
        <v>310</v>
      </c>
      <c r="K45" s="183">
        <f>SUM(K20:K44)</f>
        <v>0</v>
      </c>
      <c r="L45" s="184">
        <f>SUM(L20:L44)</f>
        <v>0</v>
      </c>
    </row>
    <row r="46" spans="1:12" x14ac:dyDescent="0.3">
      <c r="A46" s="1280" t="s">
        <v>777</v>
      </c>
      <c r="B46" s="1396"/>
      <c r="C46" s="1396"/>
      <c r="D46" s="1396"/>
      <c r="E46" s="1396"/>
      <c r="F46" s="1396"/>
      <c r="G46" s="1396"/>
      <c r="H46" s="1396"/>
      <c r="I46" s="1396"/>
      <c r="J46" s="1396"/>
      <c r="K46" s="1396"/>
      <c r="L46" s="1397"/>
    </row>
    <row r="47" spans="1:12" x14ac:dyDescent="0.3">
      <c r="A47" s="118" t="s">
        <v>57</v>
      </c>
      <c r="K47" s="185"/>
      <c r="L47" s="186"/>
    </row>
    <row r="48" spans="1:12" ht="28.95" customHeight="1" x14ac:dyDescent="0.3">
      <c r="A48" s="187">
        <v>1</v>
      </c>
      <c r="B48" s="1406" t="s">
        <v>531</v>
      </c>
      <c r="C48" s="1406"/>
      <c r="D48" s="1406"/>
      <c r="E48" s="1406"/>
      <c r="F48" s="1406"/>
      <c r="G48" s="1406"/>
      <c r="H48" s="1406"/>
      <c r="I48" s="1406"/>
      <c r="J48" s="1406"/>
      <c r="K48" s="1406"/>
      <c r="L48" s="1407"/>
    </row>
    <row r="49" spans="1:12" x14ac:dyDescent="0.3">
      <c r="A49" s="187">
        <v>2</v>
      </c>
      <c r="B49" t="s">
        <v>536</v>
      </c>
      <c r="K49" s="185"/>
      <c r="L49" s="186"/>
    </row>
    <row r="50" spans="1:12" x14ac:dyDescent="0.3">
      <c r="A50" s="616" t="s">
        <v>532</v>
      </c>
      <c r="B50" s="188" t="s">
        <v>537</v>
      </c>
      <c r="K50" s="185"/>
      <c r="L50" s="186"/>
    </row>
    <row r="51" spans="1:12" x14ac:dyDescent="0.3">
      <c r="A51" s="616" t="s">
        <v>533</v>
      </c>
      <c r="B51" s="1034" t="s">
        <v>642</v>
      </c>
      <c r="C51" s="1034"/>
      <c r="D51" s="1034"/>
      <c r="E51" s="1034"/>
      <c r="F51" s="1034"/>
      <c r="G51" s="1034"/>
      <c r="H51" s="1034"/>
      <c r="I51" s="1034"/>
      <c r="J51" s="1034"/>
      <c r="K51" s="1034"/>
      <c r="L51" s="1275"/>
    </row>
    <row r="52" spans="1:12" x14ac:dyDescent="0.3">
      <c r="A52" s="616" t="s">
        <v>534</v>
      </c>
      <c r="B52" s="1034" t="s">
        <v>538</v>
      </c>
      <c r="C52" s="1034"/>
      <c r="D52" s="1034"/>
      <c r="E52" s="1034"/>
      <c r="F52" s="1034"/>
      <c r="G52" s="1034"/>
      <c r="H52" s="1034"/>
      <c r="I52" s="1034"/>
      <c r="J52" s="1034"/>
      <c r="K52" s="1034"/>
      <c r="L52" s="1275"/>
    </row>
    <row r="53" spans="1:12" x14ac:dyDescent="0.3">
      <c r="A53" s="187"/>
      <c r="B53" s="1398" t="s">
        <v>535</v>
      </c>
      <c r="C53" s="1398"/>
      <c r="D53" s="1398"/>
      <c r="E53" s="1398"/>
      <c r="F53" s="1398"/>
      <c r="G53" s="1398"/>
      <c r="H53" s="1398"/>
      <c r="I53" s="1398"/>
      <c r="J53" s="1398"/>
      <c r="K53" s="1398"/>
      <c r="L53" s="1399"/>
    </row>
    <row r="54" spans="1:12" x14ac:dyDescent="0.3">
      <c r="A54" s="187">
        <v>3</v>
      </c>
      <c r="B54" s="1400" t="s">
        <v>405</v>
      </c>
      <c r="C54" s="1034"/>
      <c r="D54" s="1034"/>
      <c r="E54" s="1034"/>
      <c r="F54" s="1034"/>
      <c r="G54" s="1034"/>
      <c r="H54" s="1034"/>
      <c r="I54" s="1034"/>
      <c r="J54" s="1034"/>
      <c r="K54" s="1034"/>
      <c r="L54" s="1275"/>
    </row>
    <row r="55" spans="1:12" s="30" customFormat="1" x14ac:dyDescent="0.3">
      <c r="A55" s="187">
        <v>4</v>
      </c>
      <c r="B55" s="1345" t="s">
        <v>776</v>
      </c>
      <c r="C55" s="1345"/>
      <c r="D55" s="1345"/>
      <c r="E55" s="1345"/>
      <c r="F55" s="1345"/>
      <c r="G55" s="1345"/>
      <c r="H55" s="1345"/>
      <c r="I55" s="1345"/>
      <c r="J55" s="1345"/>
      <c r="K55" s="1345"/>
      <c r="L55" s="1390"/>
    </row>
    <row r="56" spans="1:12" x14ac:dyDescent="0.3">
      <c r="A56" s="187">
        <v>5</v>
      </c>
      <c r="B56" s="1400" t="s">
        <v>612</v>
      </c>
      <c r="C56" s="1034"/>
      <c r="D56" s="1034"/>
      <c r="E56" s="1034"/>
      <c r="F56" s="1034"/>
      <c r="G56" s="1034"/>
      <c r="H56" s="1034"/>
      <c r="I56" s="1034"/>
      <c r="J56" s="1034"/>
      <c r="K56" s="1034"/>
      <c r="L56" s="1275"/>
    </row>
    <row r="57" spans="1:12" x14ac:dyDescent="0.3">
      <c r="A57" s="187">
        <v>6</v>
      </c>
      <c r="B57" s="1345" t="s">
        <v>407</v>
      </c>
      <c r="C57" s="1345"/>
      <c r="D57" s="1345"/>
      <c r="E57" s="1345"/>
      <c r="F57" s="1345"/>
      <c r="G57" s="1345"/>
      <c r="H57" s="1345"/>
      <c r="I57" s="1345"/>
      <c r="J57" s="1345"/>
      <c r="K57" s="1345"/>
      <c r="L57" s="1390"/>
    </row>
    <row r="58" spans="1:12" ht="43.2" customHeight="1" x14ac:dyDescent="0.3">
      <c r="A58" s="793">
        <v>7</v>
      </c>
      <c r="B58" s="1400" t="s">
        <v>847</v>
      </c>
      <c r="C58" s="1034"/>
      <c r="D58" s="1034"/>
      <c r="E58" s="1034"/>
      <c r="F58" s="1034"/>
      <c r="G58" s="1034"/>
      <c r="H58" s="1034"/>
      <c r="I58" s="1034"/>
      <c r="J58" s="1034"/>
      <c r="K58" s="1034"/>
      <c r="L58" s="1275"/>
    </row>
    <row r="59" spans="1:12" x14ac:dyDescent="0.3">
      <c r="A59" s="187">
        <v>8</v>
      </c>
      <c r="B59" s="190" t="s">
        <v>408</v>
      </c>
      <c r="C59" s="185"/>
      <c r="D59" s="185"/>
      <c r="E59" s="185"/>
      <c r="F59" s="185"/>
      <c r="G59" s="185"/>
      <c r="H59" s="185"/>
      <c r="I59" s="185"/>
      <c r="J59" s="185"/>
      <c r="K59" s="191"/>
      <c r="L59" s="192"/>
    </row>
    <row r="60" spans="1:12" x14ac:dyDescent="0.3">
      <c r="A60" s="193"/>
      <c r="B60" s="190"/>
      <c r="C60" s="185"/>
      <c r="D60" s="185"/>
      <c r="E60" s="185"/>
      <c r="F60" s="185"/>
      <c r="G60" s="185"/>
      <c r="H60" s="185"/>
      <c r="I60" s="185"/>
      <c r="J60" s="185"/>
      <c r="K60" s="191"/>
      <c r="L60" s="192"/>
    </row>
    <row r="61" spans="1:12" x14ac:dyDescent="0.3">
      <c r="A61" s="193" t="s">
        <v>409</v>
      </c>
      <c r="B61" s="1410" t="s">
        <v>47</v>
      </c>
      <c r="C61" s="1410"/>
      <c r="D61" s="1410"/>
      <c r="E61" s="1410"/>
      <c r="F61" s="194" t="s">
        <v>410</v>
      </c>
      <c r="H61" s="185"/>
      <c r="I61" s="185"/>
      <c r="J61" s="185"/>
      <c r="K61" s="191"/>
      <c r="L61" s="192"/>
    </row>
    <row r="62" spans="1:12" x14ac:dyDescent="0.3">
      <c r="A62" s="193"/>
      <c r="B62" s="1410" t="s">
        <v>411</v>
      </c>
      <c r="C62" s="1410"/>
      <c r="D62" s="1410"/>
      <c r="E62" s="1410"/>
      <c r="F62" s="194" t="s">
        <v>412</v>
      </c>
      <c r="H62" s="185"/>
      <c r="I62" s="185"/>
      <c r="J62" s="185"/>
      <c r="K62" s="191"/>
      <c r="L62" s="192"/>
    </row>
    <row r="63" spans="1:12" x14ac:dyDescent="0.3">
      <c r="A63" s="193"/>
      <c r="B63" s="1410" t="s">
        <v>385</v>
      </c>
      <c r="C63" s="1410"/>
      <c r="D63" s="1410"/>
      <c r="E63" s="1410"/>
      <c r="F63" s="194" t="s">
        <v>413</v>
      </c>
      <c r="H63" s="185"/>
      <c r="I63" s="185"/>
      <c r="J63" s="185"/>
      <c r="K63" s="191"/>
      <c r="L63" s="192"/>
    </row>
    <row r="64" spans="1:12" x14ac:dyDescent="0.3">
      <c r="A64" s="193"/>
      <c r="B64" s="1410" t="s">
        <v>414</v>
      </c>
      <c r="C64" s="1410"/>
      <c r="D64" s="1410"/>
      <c r="E64" s="1410"/>
      <c r="F64" s="194" t="s">
        <v>415</v>
      </c>
      <c r="H64" s="185"/>
      <c r="I64" s="185"/>
      <c r="J64" s="185"/>
      <c r="L64" s="2"/>
    </row>
    <row r="65" spans="1:16" x14ac:dyDescent="0.3">
      <c r="A65" s="193"/>
      <c r="B65" s="1410" t="s">
        <v>403</v>
      </c>
      <c r="C65" s="1410"/>
      <c r="D65" s="1410"/>
      <c r="E65" s="1410"/>
      <c r="F65" s="194" t="s">
        <v>416</v>
      </c>
      <c r="H65" s="185"/>
      <c r="I65" s="185"/>
      <c r="J65" s="185"/>
      <c r="L65" s="2"/>
    </row>
    <row r="66" spans="1:16" x14ac:dyDescent="0.3">
      <c r="A66" s="195"/>
      <c r="B66" s="1410" t="s">
        <v>404</v>
      </c>
      <c r="C66" s="1410"/>
      <c r="D66" s="1410"/>
      <c r="E66" s="1410"/>
      <c r="F66" s="194" t="s">
        <v>417</v>
      </c>
      <c r="H66" s="185"/>
      <c r="I66" s="185"/>
      <c r="J66" s="185"/>
      <c r="L66" s="2"/>
    </row>
    <row r="67" spans="1:16" x14ac:dyDescent="0.3">
      <c r="A67" s="195"/>
      <c r="B67" s="864"/>
      <c r="C67" s="864"/>
      <c r="D67" s="864"/>
      <c r="E67" s="864"/>
      <c r="F67" s="194"/>
      <c r="H67" s="185"/>
      <c r="I67" s="185"/>
      <c r="J67" s="185"/>
      <c r="L67" s="2"/>
    </row>
    <row r="68" spans="1:16" ht="15" customHeight="1" x14ac:dyDescent="0.3">
      <c r="A68" s="1380" t="s">
        <v>896</v>
      </c>
      <c r="B68" s="1411"/>
      <c r="C68" s="1411"/>
      <c r="D68" s="1411"/>
      <c r="E68" s="1411"/>
      <c r="L68" s="2"/>
    </row>
    <row r="69" spans="1:16" x14ac:dyDescent="0.3">
      <c r="A69" s="1249"/>
      <c r="B69" s="1277"/>
      <c r="C69" s="1277"/>
      <c r="D69" s="861"/>
      <c r="L69" s="2"/>
    </row>
    <row r="70" spans="1:16" x14ac:dyDescent="0.3">
      <c r="A70" s="1249"/>
      <c r="B70" s="1250"/>
      <c r="C70" s="1250"/>
      <c r="D70" s="861"/>
      <c r="L70" s="2"/>
    </row>
    <row r="71" spans="1:16" x14ac:dyDescent="0.3">
      <c r="A71" s="858" t="s">
        <v>897</v>
      </c>
      <c r="B71" s="30"/>
      <c r="C71" s="440"/>
      <c r="D71" s="440"/>
      <c r="L71" s="2"/>
    </row>
    <row r="72" spans="1:16" x14ac:dyDescent="0.3">
      <c r="A72" s="1280"/>
      <c r="B72" s="1412"/>
      <c r="C72" s="1412"/>
      <c r="D72" s="1412"/>
      <c r="E72" s="1412"/>
      <c r="F72" s="1412"/>
      <c r="G72" s="1412"/>
      <c r="H72" s="1412"/>
      <c r="I72" s="1412"/>
      <c r="J72" s="1412"/>
      <c r="K72" s="1412"/>
      <c r="L72" s="1413"/>
      <c r="P72">
        <v>0</v>
      </c>
    </row>
    <row r="73" spans="1:16" x14ac:dyDescent="0.3">
      <c r="A73" s="1414"/>
      <c r="B73" s="1412"/>
      <c r="C73" s="1412"/>
      <c r="D73" s="1412"/>
      <c r="E73" s="1412"/>
      <c r="F73" s="1412"/>
      <c r="G73" s="1412"/>
      <c r="H73" s="1412"/>
      <c r="I73" s="1412"/>
      <c r="J73" s="1412"/>
      <c r="K73" s="1412"/>
      <c r="L73" s="1413"/>
    </row>
    <row r="74" spans="1:16" x14ac:dyDescent="0.3">
      <c r="A74" s="1414"/>
      <c r="B74" s="1412"/>
      <c r="C74" s="1412"/>
      <c r="D74" s="1412"/>
      <c r="E74" s="1412"/>
      <c r="F74" s="1412"/>
      <c r="G74" s="1412"/>
      <c r="H74" s="1412"/>
      <c r="I74" s="1412"/>
      <c r="J74" s="1412"/>
      <c r="K74" s="1412"/>
      <c r="L74" s="1413"/>
    </row>
    <row r="75" spans="1:16" x14ac:dyDescent="0.3">
      <c r="A75" s="1414"/>
      <c r="B75" s="1412"/>
      <c r="C75" s="1412"/>
      <c r="D75" s="1412"/>
      <c r="E75" s="1412"/>
      <c r="F75" s="1412"/>
      <c r="G75" s="1412"/>
      <c r="H75" s="1412"/>
      <c r="I75" s="1412"/>
      <c r="J75" s="1412"/>
      <c r="K75" s="1412"/>
      <c r="L75" s="1413"/>
    </row>
    <row r="76" spans="1:16" x14ac:dyDescent="0.3">
      <c r="A76" s="1414"/>
      <c r="B76" s="1412"/>
      <c r="C76" s="1412"/>
      <c r="D76" s="1412"/>
      <c r="E76" s="1412"/>
      <c r="F76" s="1412"/>
      <c r="G76" s="1412"/>
      <c r="H76" s="1412"/>
      <c r="I76" s="1412"/>
      <c r="J76" s="1412"/>
      <c r="K76" s="1412"/>
      <c r="L76" s="1413"/>
    </row>
    <row r="77" spans="1:16" x14ac:dyDescent="0.3">
      <c r="A77" s="1414"/>
      <c r="B77" s="1412"/>
      <c r="C77" s="1412"/>
      <c r="D77" s="1412"/>
      <c r="E77" s="1412"/>
      <c r="F77" s="1412"/>
      <c r="G77" s="1412"/>
      <c r="H77" s="1412"/>
      <c r="I77" s="1412"/>
      <c r="J77" s="1412"/>
      <c r="K77" s="1412"/>
      <c r="L77" s="1413"/>
    </row>
    <row r="78" spans="1:16" ht="15" thickBot="1" x14ac:dyDescent="0.35">
      <c r="A78" s="1"/>
      <c r="L78" s="2"/>
    </row>
    <row r="79" spans="1:16" x14ac:dyDescent="0.3">
      <c r="A79" s="196" t="s">
        <v>53</v>
      </c>
      <c r="B79" s="197"/>
      <c r="C79" s="197"/>
      <c r="D79" s="197"/>
      <c r="E79" s="197"/>
      <c r="F79" s="197"/>
      <c r="G79" s="197"/>
      <c r="H79" s="197"/>
      <c r="I79" s="197"/>
      <c r="J79" s="197"/>
      <c r="K79" s="197"/>
      <c r="L79" s="198"/>
    </row>
    <row r="80" spans="1:16" x14ac:dyDescent="0.3">
      <c r="A80" s="199" t="s">
        <v>848</v>
      </c>
      <c r="B80" s="200"/>
      <c r="C80" s="200"/>
      <c r="D80" s="200"/>
      <c r="E80" s="200"/>
      <c r="F80" s="200"/>
      <c r="G80" s="200"/>
      <c r="H80" s="200"/>
      <c r="I80" s="200"/>
      <c r="J80" s="200"/>
      <c r="K80" s="200"/>
      <c r="L80" s="201"/>
    </row>
    <row r="81" spans="1:12" ht="15" thickBot="1" x14ac:dyDescent="0.35">
      <c r="A81" s="1408" t="s">
        <v>813</v>
      </c>
      <c r="B81" s="1409"/>
      <c r="C81" s="1409"/>
      <c r="D81" s="1409"/>
      <c r="E81" s="1409"/>
      <c r="F81" s="1409"/>
      <c r="G81" s="1409"/>
      <c r="H81" s="1409"/>
      <c r="I81" s="1409"/>
      <c r="J81" s="202"/>
      <c r="K81" s="202"/>
      <c r="L81" s="203"/>
    </row>
    <row r="82" spans="1:12" x14ac:dyDescent="0.3">
      <c r="A82" s="1309" t="s">
        <v>570</v>
      </c>
      <c r="B82" s="1310"/>
      <c r="C82" s="1310"/>
      <c r="D82" s="585"/>
      <c r="E82" s="585"/>
      <c r="F82" s="585"/>
      <c r="G82" s="585"/>
      <c r="H82" s="585"/>
      <c r="I82" s="585"/>
      <c r="J82" s="583"/>
      <c r="K82" s="583"/>
      <c r="L82" s="584"/>
    </row>
    <row r="83" spans="1:12" ht="15" thickBot="1" x14ac:dyDescent="0.35">
      <c r="A83" s="574" t="s">
        <v>478</v>
      </c>
      <c r="B83" s="575"/>
      <c r="C83" s="575"/>
      <c r="D83" s="573"/>
      <c r="E83" s="573"/>
      <c r="F83" s="573"/>
      <c r="G83" s="573"/>
      <c r="H83" s="573"/>
      <c r="I83" s="573"/>
      <c r="J83" s="573"/>
      <c r="K83" s="573"/>
      <c r="L83" s="576" t="s">
        <v>936</v>
      </c>
    </row>
  </sheetData>
  <sheetProtection algorithmName="SHA-512" hashValue="TOslGl7ZYgkdsx0/+OOOT9V/5/Sl52dkTwHUziPRfNvibzzLMeObMUs9y4xGCkguxEpchPtlpdX/dbuYUOR0lA==" saltValue="aewkF9pnZZMZ8svsgVeFkA==" spinCount="100000" sheet="1" objects="1" scenarios="1"/>
  <mergeCells count="27">
    <mergeCell ref="B61:E61"/>
    <mergeCell ref="B62:E62"/>
    <mergeCell ref="B55:L55"/>
    <mergeCell ref="B56:L56"/>
    <mergeCell ref="B57:L57"/>
    <mergeCell ref="B58:L58"/>
    <mergeCell ref="A82:C82"/>
    <mergeCell ref="A81:I81"/>
    <mergeCell ref="B63:E63"/>
    <mergeCell ref="B64:E64"/>
    <mergeCell ref="B65:E65"/>
    <mergeCell ref="B66:E66"/>
    <mergeCell ref="A68:E68"/>
    <mergeCell ref="A69:C69"/>
    <mergeCell ref="A70:C70"/>
    <mergeCell ref="A72:L77"/>
    <mergeCell ref="B51:L51"/>
    <mergeCell ref="B52:L52"/>
    <mergeCell ref="B53:L53"/>
    <mergeCell ref="B54:L54"/>
    <mergeCell ref="B1:J1"/>
    <mergeCell ref="A15:C15"/>
    <mergeCell ref="A4:L4"/>
    <mergeCell ref="J15:K15"/>
    <mergeCell ref="B48:L48"/>
    <mergeCell ref="A2:L2"/>
    <mergeCell ref="A46:L46"/>
  </mergeCells>
  <conditionalFormatting sqref="D44:F44 H44:L44">
    <cfRule type="expression" dxfId="22" priority="9">
      <formula>$A44=""</formula>
    </cfRule>
  </conditionalFormatting>
  <conditionalFormatting sqref="D26:F44 H26:K44 E21:E25">
    <cfRule type="expression" dxfId="21" priority="8">
      <formula>$A21=""</formula>
    </cfRule>
  </conditionalFormatting>
  <conditionalFormatting sqref="A10:L13">
    <cfRule type="expression" dxfId="20" priority="7">
      <formula>$J$9="no"</formula>
    </cfRule>
  </conditionalFormatting>
  <conditionalFormatting sqref="A7:K7">
    <cfRule type="expression" dxfId="19" priority="6">
      <formula>$J$6="No"</formula>
    </cfRule>
  </conditionalFormatting>
  <conditionalFormatting sqref="G20:K20 H21:K25">
    <cfRule type="expression" dxfId="18" priority="5">
      <formula>$A20=""</formula>
    </cfRule>
  </conditionalFormatting>
  <conditionalFormatting sqref="G21:G44">
    <cfRule type="expression" dxfId="17" priority="4">
      <formula>$A21=""</formula>
    </cfRule>
  </conditionalFormatting>
  <conditionalFormatting sqref="D21">
    <cfRule type="expression" dxfId="16" priority="3">
      <formula>$A21=""</formula>
    </cfRule>
  </conditionalFormatting>
  <conditionalFormatting sqref="D21:D25">
    <cfRule type="expression" dxfId="15" priority="2">
      <formula>$A21=""</formula>
    </cfRule>
  </conditionalFormatting>
  <conditionalFormatting sqref="F21:F25">
    <cfRule type="expression" dxfId="14" priority="1">
      <formula>$A21=""</formula>
    </cfRule>
  </conditionalFormatting>
  <dataValidations count="4">
    <dataValidation type="list" allowBlank="1" showInputMessage="1" showErrorMessage="1" sqref="J9 J6" xr:uid="{AFD567DB-2FAB-4D2D-93AF-26BB2410713A}">
      <formula1>$AA$7:$AA$8</formula1>
    </dataValidation>
    <dataValidation type="decimal" allowBlank="1" showInputMessage="1" showErrorMessage="1" errorTitle="Employer's Share of FICA" error="Cannot exceed 7.65%" sqref="B10" xr:uid="{4CA1EAE0-8274-4483-B70B-961D0A236E13}">
      <formula1>0</formula1>
      <formula2>0.0765</formula2>
    </dataValidation>
    <dataValidation type="decimal" operator="lessThanOrEqual" allowBlank="1" showInputMessage="1" showErrorMessage="1" error="The maximum hours per month cannot exceed the Hours Per Week x 4.3333." sqref="F26:F44" xr:uid="{D8798790-CE3B-451F-BC2B-9F335BF590E3}">
      <formula1>ROUND(D26*4.3333,2)</formula1>
    </dataValidation>
    <dataValidation allowBlank="1" showInputMessage="1" showErrorMessage="1" prompt="If salaried employee, please convert to hourly rate." sqref="C20" xr:uid="{1CD5419D-27D3-4CA4-8CDA-1BF9B9E8B734}"/>
  </dataValidations>
  <printOptions horizontalCentered="1"/>
  <pageMargins left="0.5" right="0.7" top="0.5" bottom="0.5" header="0.3" footer="0"/>
  <pageSetup scale="58" orientation="portrait" r:id="rId1"/>
  <ignoredErrors>
    <ignoredError sqref="L45"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224265" r:id="rId4" name="Check Box 9">
              <controlPr defaultSize="0" autoFill="0" autoLine="0" autoPict="0">
                <anchor moveWithCells="1">
                  <from>
                    <xdr:col>0</xdr:col>
                    <xdr:colOff>0</xdr:colOff>
                    <xdr:row>68</xdr:row>
                    <xdr:rowOff>22860</xdr:rowOff>
                  </from>
                  <to>
                    <xdr:col>4</xdr:col>
                    <xdr:colOff>99060</xdr:colOff>
                    <xdr:row>69</xdr:row>
                    <xdr:rowOff>22860</xdr:rowOff>
                  </to>
                </anchor>
              </controlPr>
            </control>
          </mc:Choice>
        </mc:AlternateContent>
        <mc:AlternateContent xmlns:mc="http://schemas.openxmlformats.org/markup-compatibility/2006">
          <mc:Choice Requires="x14">
            <control shapeId="224266" r:id="rId5" name="Check Box 10">
              <controlPr defaultSize="0" autoFill="0" autoLine="0" autoPict="0">
                <anchor moveWithCells="1">
                  <from>
                    <xdr:col>0</xdr:col>
                    <xdr:colOff>0</xdr:colOff>
                    <xdr:row>69</xdr:row>
                    <xdr:rowOff>0</xdr:rowOff>
                  </from>
                  <to>
                    <xdr:col>5</xdr:col>
                    <xdr:colOff>289560</xdr:colOff>
                    <xdr:row>70</xdr:row>
                    <xdr:rowOff>22860</xdr:rowOff>
                  </to>
                </anchor>
              </controlPr>
            </control>
          </mc:Choice>
        </mc:AlternateContent>
        <mc:AlternateContent xmlns:mc="http://schemas.openxmlformats.org/markup-compatibility/2006">
          <mc:Choice Requires="x14">
            <control shapeId="224267" r:id="rId6" name="Check Box 11">
              <controlPr defaultSize="0" autoFill="0" autoLine="0" autoPict="0">
                <anchor moveWithCells="1">
                  <from>
                    <xdr:col>0</xdr:col>
                    <xdr:colOff>0</xdr:colOff>
                    <xdr:row>70</xdr:row>
                    <xdr:rowOff>175260</xdr:rowOff>
                  </from>
                  <to>
                    <xdr:col>2</xdr:col>
                    <xdr:colOff>152400</xdr:colOff>
                    <xdr:row>72</xdr:row>
                    <xdr:rowOff>22860</xdr:rowOff>
                  </to>
                </anchor>
              </controlPr>
            </control>
          </mc:Choice>
        </mc:AlternateContent>
        <mc:AlternateContent xmlns:mc="http://schemas.openxmlformats.org/markup-compatibility/2006">
          <mc:Choice Requires="x14">
            <control shapeId="224268" r:id="rId7" name="Check Box 12">
              <controlPr defaultSize="0" autoFill="0" autoLine="0" autoPict="0">
                <anchor moveWithCells="1">
                  <from>
                    <xdr:col>0</xdr:col>
                    <xdr:colOff>0</xdr:colOff>
                    <xdr:row>71</xdr:row>
                    <xdr:rowOff>182880</xdr:rowOff>
                  </from>
                  <to>
                    <xdr:col>4</xdr:col>
                    <xdr:colOff>571500</xdr:colOff>
                    <xdr:row>73</xdr:row>
                    <xdr:rowOff>7620</xdr:rowOff>
                  </to>
                </anchor>
              </controlPr>
            </control>
          </mc:Choice>
        </mc:AlternateContent>
        <mc:AlternateContent xmlns:mc="http://schemas.openxmlformats.org/markup-compatibility/2006">
          <mc:Choice Requires="x14">
            <control shapeId="224269" r:id="rId8" name="Check Box 13">
              <controlPr defaultSize="0" autoFill="0" autoLine="0" autoPict="0">
                <anchor moveWithCells="1">
                  <from>
                    <xdr:col>0</xdr:col>
                    <xdr:colOff>0</xdr:colOff>
                    <xdr:row>72</xdr:row>
                    <xdr:rowOff>160020</xdr:rowOff>
                  </from>
                  <to>
                    <xdr:col>2</xdr:col>
                    <xdr:colOff>152400</xdr:colOff>
                    <xdr:row>74</xdr:row>
                    <xdr:rowOff>7620</xdr:rowOff>
                  </to>
                </anchor>
              </controlPr>
            </control>
          </mc:Choice>
        </mc:AlternateContent>
        <mc:AlternateContent xmlns:mc="http://schemas.openxmlformats.org/markup-compatibility/2006">
          <mc:Choice Requires="x14">
            <control shapeId="224270" r:id="rId9" name="Check Box 14">
              <controlPr defaultSize="0" autoFill="0" autoLine="0" autoPict="0">
                <anchor moveWithCells="1">
                  <from>
                    <xdr:col>0</xdr:col>
                    <xdr:colOff>0</xdr:colOff>
                    <xdr:row>73</xdr:row>
                    <xdr:rowOff>160020</xdr:rowOff>
                  </from>
                  <to>
                    <xdr:col>2</xdr:col>
                    <xdr:colOff>152400</xdr:colOff>
                    <xdr:row>75</xdr:row>
                    <xdr:rowOff>7620</xdr:rowOff>
                  </to>
                </anchor>
              </controlPr>
            </control>
          </mc:Choice>
        </mc:AlternateContent>
        <mc:AlternateContent xmlns:mc="http://schemas.openxmlformats.org/markup-compatibility/2006">
          <mc:Choice Requires="x14">
            <control shapeId="224271" r:id="rId10" name="Check Box 15">
              <controlPr defaultSize="0" autoFill="0" autoLine="0" autoPict="0">
                <anchor moveWithCells="1">
                  <from>
                    <xdr:col>0</xdr:col>
                    <xdr:colOff>0</xdr:colOff>
                    <xdr:row>74</xdr:row>
                    <xdr:rowOff>160020</xdr:rowOff>
                  </from>
                  <to>
                    <xdr:col>6</xdr:col>
                    <xdr:colOff>190500</xdr:colOff>
                    <xdr:row>76</xdr:row>
                    <xdr:rowOff>0</xdr:rowOff>
                  </to>
                </anchor>
              </controlPr>
            </control>
          </mc:Choice>
        </mc:AlternateContent>
        <mc:AlternateContent xmlns:mc="http://schemas.openxmlformats.org/markup-compatibility/2006">
          <mc:Choice Requires="x14">
            <control shapeId="224272" r:id="rId11" name="Check Box 16">
              <controlPr defaultSize="0" autoFill="0" autoLine="0" autoPict="0">
                <anchor moveWithCells="1">
                  <from>
                    <xdr:col>0</xdr:col>
                    <xdr:colOff>0</xdr:colOff>
                    <xdr:row>75</xdr:row>
                    <xdr:rowOff>175260</xdr:rowOff>
                  </from>
                  <to>
                    <xdr:col>6</xdr:col>
                    <xdr:colOff>670560</xdr:colOff>
                    <xdr:row>77</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7F5D6-247A-4D96-9DEC-FB917CBD7D1B}">
  <sheetPr codeName="Sheet18">
    <tabColor theme="7" tint="0.59999389629810485"/>
    <pageSetUpPr fitToPage="1"/>
  </sheetPr>
  <dimension ref="A1:L55"/>
  <sheetViews>
    <sheetView zoomScaleNormal="100" workbookViewId="0">
      <selection activeCell="D5" sqref="D5"/>
    </sheetView>
  </sheetViews>
  <sheetFormatPr defaultRowHeight="14.4" x14ac:dyDescent="0.3"/>
  <cols>
    <col min="1" max="1" width="13.6640625" customWidth="1"/>
    <col min="2" max="2" width="20.33203125" customWidth="1"/>
    <col min="3" max="3" width="13.6640625" customWidth="1"/>
    <col min="4" max="4" width="30" customWidth="1"/>
    <col min="5" max="6" width="16.88671875" customWidth="1"/>
    <col min="12" max="12" width="0" hidden="1" customWidth="1"/>
  </cols>
  <sheetData>
    <row r="1" spans="1:12" ht="15" thickBot="1" x14ac:dyDescent="0.35">
      <c r="A1" s="106" t="s">
        <v>389</v>
      </c>
      <c r="B1" s="1353">
        <f>'Budget Summary'!A9</f>
        <v>0</v>
      </c>
      <c r="C1" s="1353"/>
      <c r="D1" s="1353"/>
      <c r="E1" s="107" t="s">
        <v>105</v>
      </c>
      <c r="F1" s="661">
        <f>'Budget Summary'!H9</f>
        <v>0</v>
      </c>
    </row>
    <row r="2" spans="1:12" ht="16.2" thickBot="1" x14ac:dyDescent="0.35">
      <c r="A2" s="1419" t="s">
        <v>571</v>
      </c>
      <c r="B2" s="1420"/>
      <c r="C2" s="1420"/>
      <c r="D2" s="1421"/>
      <c r="E2" s="1421"/>
      <c r="F2" s="1422"/>
    </row>
    <row r="3" spans="1:12" s="696" customFormat="1" ht="64.95" customHeight="1" thickBot="1" x14ac:dyDescent="0.35">
      <c r="A3" s="1423" t="s">
        <v>849</v>
      </c>
      <c r="B3" s="1424"/>
      <c r="C3" s="1424"/>
      <c r="D3" s="1424"/>
      <c r="E3" s="1424"/>
      <c r="F3" s="1425"/>
    </row>
    <row r="4" spans="1:12" ht="16.95" customHeight="1" x14ac:dyDescent="0.3">
      <c r="A4" s="432"/>
      <c r="B4" s="433"/>
      <c r="C4" s="433"/>
      <c r="D4" s="433"/>
      <c r="E4" s="433"/>
      <c r="F4" s="434"/>
    </row>
    <row r="5" spans="1:12" x14ac:dyDescent="0.3">
      <c r="A5" s="123" t="s">
        <v>106</v>
      </c>
      <c r="B5" s="109"/>
      <c r="C5" s="435" t="s">
        <v>7</v>
      </c>
      <c r="D5" s="436"/>
      <c r="E5" s="109"/>
      <c r="F5" s="437"/>
      <c r="L5" t="s">
        <v>314</v>
      </c>
    </row>
    <row r="6" spans="1:12" x14ac:dyDescent="0.3">
      <c r="A6" s="123"/>
      <c r="B6" s="109"/>
      <c r="C6" s="435"/>
      <c r="D6" s="435"/>
      <c r="E6" s="435"/>
      <c r="F6" s="437"/>
      <c r="L6" t="s">
        <v>315</v>
      </c>
    </row>
    <row r="7" spans="1:12" x14ac:dyDescent="0.3">
      <c r="A7" s="123"/>
      <c r="B7" s="109"/>
      <c r="C7" s="435"/>
      <c r="D7" s="435"/>
      <c r="E7" s="435"/>
      <c r="F7" s="437"/>
    </row>
    <row r="8" spans="1:12" ht="48" customHeight="1" x14ac:dyDescent="0.3">
      <c r="A8" s="1426" t="s">
        <v>850</v>
      </c>
      <c r="B8" s="1034"/>
      <c r="C8" s="1034"/>
      <c r="D8" s="1274"/>
      <c r="E8" s="1034"/>
      <c r="F8" s="1275"/>
    </row>
    <row r="9" spans="1:12" x14ac:dyDescent="0.3">
      <c r="A9" s="123"/>
      <c r="B9" s="109"/>
      <c r="C9" s="109"/>
      <c r="D9" s="109"/>
      <c r="E9" s="109"/>
      <c r="F9" s="119"/>
    </row>
    <row r="10" spans="1:12" x14ac:dyDescent="0.3">
      <c r="A10" s="438" t="s">
        <v>107</v>
      </c>
      <c r="B10" s="439"/>
      <c r="C10" s="439"/>
      <c r="D10" s="109"/>
      <c r="E10" s="109"/>
      <c r="F10" s="119"/>
    </row>
    <row r="11" spans="1:12" x14ac:dyDescent="0.3">
      <c r="A11" s="1" t="s">
        <v>108</v>
      </c>
      <c r="B11" s="440"/>
      <c r="C11" s="440"/>
      <c r="D11" s="441"/>
      <c r="E11" s="27"/>
      <c r="F11" s="28"/>
    </row>
    <row r="12" spans="1:12" x14ac:dyDescent="0.3">
      <c r="A12" s="1"/>
      <c r="D12" s="27"/>
      <c r="E12" s="27"/>
      <c r="F12" s="28"/>
    </row>
    <row r="13" spans="1:12" x14ac:dyDescent="0.3">
      <c r="A13" s="1" t="s">
        <v>109</v>
      </c>
      <c r="D13" s="441"/>
      <c r="E13" s="441"/>
      <c r="F13" s="57"/>
    </row>
    <row r="14" spans="1:12" x14ac:dyDescent="0.3">
      <c r="A14" s="1"/>
      <c r="D14" s="442" t="s">
        <v>387</v>
      </c>
      <c r="E14" s="442" t="s">
        <v>388</v>
      </c>
      <c r="F14" s="443" t="s">
        <v>313</v>
      </c>
    </row>
    <row r="15" spans="1:12" x14ac:dyDescent="0.3">
      <c r="A15" s="1" t="s">
        <v>110</v>
      </c>
      <c r="D15" s="441"/>
      <c r="E15" s="27"/>
      <c r="F15" s="28"/>
    </row>
    <row r="16" spans="1:12" x14ac:dyDescent="0.3">
      <c r="A16" s="1"/>
      <c r="F16" s="28"/>
    </row>
    <row r="17" spans="1:6" x14ac:dyDescent="0.3">
      <c r="A17" s="1" t="s">
        <v>111</v>
      </c>
      <c r="D17" s="441"/>
      <c r="E17" s="27"/>
      <c r="F17" s="28"/>
    </row>
    <row r="18" spans="1:6" x14ac:dyDescent="0.3">
      <c r="A18" s="1"/>
      <c r="F18" s="28"/>
    </row>
    <row r="19" spans="1:6" x14ac:dyDescent="0.3">
      <c r="A19" s="1" t="s">
        <v>112</v>
      </c>
      <c r="E19" s="444"/>
      <c r="F19" s="58"/>
    </row>
    <row r="20" spans="1:6" x14ac:dyDescent="0.3">
      <c r="A20" s="1"/>
      <c r="E20" s="445" t="s">
        <v>113</v>
      </c>
      <c r="F20" s="446" t="s">
        <v>114</v>
      </c>
    </row>
    <row r="21" spans="1:6" x14ac:dyDescent="0.3">
      <c r="A21" s="1"/>
      <c r="D21" s="27"/>
      <c r="E21" s="27"/>
      <c r="F21" s="2"/>
    </row>
    <row r="22" spans="1:6" x14ac:dyDescent="0.3">
      <c r="A22" s="1" t="s">
        <v>115</v>
      </c>
      <c r="D22" s="29"/>
      <c r="E22" s="30"/>
      <c r="F22" s="2"/>
    </row>
    <row r="23" spans="1:6" x14ac:dyDescent="0.3">
      <c r="A23" s="31" t="s">
        <v>116</v>
      </c>
      <c r="B23" s="30"/>
      <c r="C23" s="30"/>
      <c r="D23" s="27" t="s">
        <v>7</v>
      </c>
      <c r="E23" s="795" t="s">
        <v>117</v>
      </c>
      <c r="F23" s="59"/>
    </row>
    <row r="24" spans="1:6" x14ac:dyDescent="0.3">
      <c r="A24" s="1" t="s">
        <v>118</v>
      </c>
      <c r="D24" s="27"/>
      <c r="E24" s="795" t="s">
        <v>117</v>
      </c>
      <c r="F24" s="60"/>
    </row>
    <row r="25" spans="1:6" x14ac:dyDescent="0.3">
      <c r="A25" s="1" t="s">
        <v>119</v>
      </c>
      <c r="D25" s="33" t="s">
        <v>7</v>
      </c>
      <c r="E25" s="32" t="s">
        <v>117</v>
      </c>
      <c r="F25" s="62">
        <f>SUM(F23:F24)</f>
        <v>0</v>
      </c>
    </row>
    <row r="26" spans="1:6" x14ac:dyDescent="0.3">
      <c r="A26" s="1"/>
      <c r="F26" s="28"/>
    </row>
    <row r="27" spans="1:6" x14ac:dyDescent="0.3">
      <c r="A27" s="123" t="s">
        <v>649</v>
      </c>
      <c r="D27" s="27"/>
      <c r="E27" s="32" t="s">
        <v>117</v>
      </c>
      <c r="F27" s="624">
        <f>IF('G1 Cost Allocation'!F44&gt;0,'G1 Cost Allocation'!F44,0)</f>
        <v>0</v>
      </c>
    </row>
    <row r="28" spans="1:6" x14ac:dyDescent="0.3">
      <c r="A28" s="766" t="s">
        <v>650</v>
      </c>
      <c r="F28" s="2"/>
    </row>
    <row r="29" spans="1:6" x14ac:dyDescent="0.3">
      <c r="A29" s="766"/>
      <c r="F29" s="2"/>
    </row>
    <row r="30" spans="1:6" x14ac:dyDescent="0.3">
      <c r="A30" s="123" t="s">
        <v>120</v>
      </c>
      <c r="D30" s="440" t="s">
        <v>121</v>
      </c>
      <c r="E30" s="32" t="s">
        <v>117</v>
      </c>
      <c r="F30" s="63">
        <f>F25*F27</f>
        <v>0</v>
      </c>
    </row>
    <row r="31" spans="1:6" x14ac:dyDescent="0.3">
      <c r="A31" s="1"/>
      <c r="F31" s="2"/>
    </row>
    <row r="32" spans="1:6" x14ac:dyDescent="0.3">
      <c r="A32" s="123" t="s">
        <v>122</v>
      </c>
      <c r="D32" s="440" t="s">
        <v>123</v>
      </c>
      <c r="E32" s="32" t="s">
        <v>117</v>
      </c>
      <c r="F32" s="63">
        <f>F30*12</f>
        <v>0</v>
      </c>
    </row>
    <row r="33" spans="1:6" x14ac:dyDescent="0.3">
      <c r="A33" s="1"/>
      <c r="D33" s="30"/>
      <c r="E33" s="30"/>
      <c r="F33" s="34"/>
    </row>
    <row r="34" spans="1:6" ht="28.8" x14ac:dyDescent="0.3">
      <c r="A34" s="123" t="s">
        <v>749</v>
      </c>
      <c r="D34" s="310" t="s">
        <v>124</v>
      </c>
      <c r="E34" s="32" t="s">
        <v>117</v>
      </c>
      <c r="F34" s="61"/>
    </row>
    <row r="35" spans="1:6" ht="15" thickBot="1" x14ac:dyDescent="0.35">
      <c r="A35" s="12"/>
      <c r="B35" s="6"/>
      <c r="C35" s="6"/>
      <c r="D35" s="35"/>
      <c r="E35" s="35"/>
      <c r="F35" s="13"/>
    </row>
    <row r="36" spans="1:6" x14ac:dyDescent="0.3">
      <c r="A36" s="20"/>
      <c r="B36" s="18"/>
      <c r="C36" s="18"/>
      <c r="D36" s="887"/>
      <c r="E36" s="887"/>
      <c r="F36" s="19"/>
    </row>
    <row r="37" spans="1:6" x14ac:dyDescent="0.3">
      <c r="A37" s="1427" t="s">
        <v>896</v>
      </c>
      <c r="B37" s="1428"/>
      <c r="C37" s="1428"/>
      <c r="D37" s="1428"/>
      <c r="E37" s="1428"/>
      <c r="F37" s="1429"/>
    </row>
    <row r="38" spans="1:6" x14ac:dyDescent="0.3">
      <c r="A38" s="889"/>
      <c r="B38" s="890"/>
      <c r="C38" s="890"/>
      <c r="D38" s="890"/>
      <c r="E38" s="890"/>
      <c r="F38" s="891"/>
    </row>
    <row r="39" spans="1:6" x14ac:dyDescent="0.3">
      <c r="A39" s="889"/>
      <c r="B39" s="890"/>
      <c r="C39" s="890"/>
      <c r="D39" s="890"/>
      <c r="E39" s="890"/>
      <c r="F39" s="891"/>
    </row>
    <row r="40" spans="1:6" x14ac:dyDescent="0.3">
      <c r="A40" s="858" t="s">
        <v>897</v>
      </c>
      <c r="B40" s="890"/>
      <c r="C40" s="890"/>
      <c r="D40" s="890"/>
      <c r="E40" s="890"/>
      <c r="F40" s="891"/>
    </row>
    <row r="41" spans="1:6" x14ac:dyDescent="0.3">
      <c r="A41" s="858"/>
      <c r="B41" s="890"/>
      <c r="C41" s="890"/>
      <c r="D41" s="890"/>
      <c r="E41" s="890"/>
      <c r="F41" s="891"/>
    </row>
    <row r="42" spans="1:6" x14ac:dyDescent="0.3">
      <c r="A42" s="858"/>
      <c r="B42" s="890"/>
      <c r="C42" s="890"/>
      <c r="D42" s="890"/>
      <c r="E42" s="890"/>
      <c r="F42" s="891"/>
    </row>
    <row r="43" spans="1:6" x14ac:dyDescent="0.3">
      <c r="A43" s="858"/>
      <c r="B43" s="890"/>
      <c r="C43" s="890"/>
      <c r="D43" s="890"/>
      <c r="E43" s="890"/>
      <c r="F43" s="891"/>
    </row>
    <row r="44" spans="1:6" x14ac:dyDescent="0.3">
      <c r="A44" s="858"/>
      <c r="B44" s="890"/>
      <c r="C44" s="890"/>
      <c r="D44" s="890"/>
      <c r="E44" s="890"/>
      <c r="F44" s="891"/>
    </row>
    <row r="45" spans="1:6" x14ac:dyDescent="0.3">
      <c r="A45" s="858"/>
      <c r="B45" s="890"/>
      <c r="C45" s="890"/>
      <c r="D45" s="890"/>
      <c r="E45" s="890"/>
      <c r="F45" s="891"/>
    </row>
    <row r="46" spans="1:6" x14ac:dyDescent="0.3">
      <c r="A46" s="858"/>
      <c r="B46" s="890"/>
      <c r="C46" s="890"/>
      <c r="D46" s="890"/>
      <c r="E46" s="890"/>
      <c r="F46" s="891"/>
    </row>
    <row r="47" spans="1:6" x14ac:dyDescent="0.3">
      <c r="A47" s="858"/>
      <c r="B47" s="890"/>
      <c r="C47" s="890"/>
      <c r="D47" s="890"/>
      <c r="E47" s="890"/>
      <c r="F47" s="891"/>
    </row>
    <row r="48" spans="1:6" x14ac:dyDescent="0.3">
      <c r="A48" s="858"/>
      <c r="B48" s="890"/>
      <c r="C48" s="890"/>
      <c r="D48" s="890"/>
      <c r="E48" s="890"/>
      <c r="F48" s="891"/>
    </row>
    <row r="49" spans="1:6" x14ac:dyDescent="0.3">
      <c r="A49" s="858"/>
      <c r="B49" s="890"/>
      <c r="C49" s="890"/>
      <c r="D49" s="890"/>
      <c r="E49" s="890"/>
      <c r="F49" s="891"/>
    </row>
    <row r="50" spans="1:6" ht="15" thickBot="1" x14ac:dyDescent="0.35">
      <c r="A50" s="884" t="s">
        <v>464</v>
      </c>
      <c r="B50" s="885"/>
      <c r="C50" s="885"/>
      <c r="D50" s="886"/>
      <c r="E50" s="886"/>
      <c r="F50" s="13"/>
    </row>
    <row r="51" spans="1:6" s="771" customFormat="1" x14ac:dyDescent="0.3">
      <c r="A51" s="1393" t="s">
        <v>53</v>
      </c>
      <c r="B51" s="1394"/>
      <c r="C51" s="1394"/>
      <c r="D51" s="1394"/>
      <c r="E51" s="1394"/>
      <c r="F51" s="1395"/>
    </row>
    <row r="52" spans="1:6" s="771" customFormat="1" x14ac:dyDescent="0.3">
      <c r="A52" s="1415" t="s">
        <v>125</v>
      </c>
      <c r="B52" s="1416"/>
      <c r="C52" s="1416"/>
      <c r="D52" s="1416"/>
      <c r="E52" s="1416"/>
      <c r="F52" s="1417"/>
    </row>
    <row r="53" spans="1:6" s="771" customFormat="1" ht="15" thickBot="1" x14ac:dyDescent="0.35">
      <c r="A53" s="1408"/>
      <c r="B53" s="1409"/>
      <c r="C53" s="1409"/>
      <c r="D53" s="1409"/>
      <c r="E53" s="1409"/>
      <c r="F53" s="1418"/>
    </row>
    <row r="54" spans="1:6" ht="15" thickBot="1" x14ac:dyDescent="0.35">
      <c r="A54" s="802" t="s">
        <v>571</v>
      </c>
      <c r="B54" s="580"/>
      <c r="C54" s="580"/>
      <c r="D54" s="579"/>
      <c r="E54" s="579"/>
      <c r="F54" s="581"/>
    </row>
    <row r="55" spans="1:6" ht="15" thickBot="1" x14ac:dyDescent="0.35">
      <c r="A55" s="574" t="s">
        <v>478</v>
      </c>
      <c r="B55" s="575"/>
      <c r="C55" s="575"/>
      <c r="D55" s="573"/>
      <c r="E55" s="573"/>
      <c r="F55" s="576" t="s">
        <v>936</v>
      </c>
    </row>
  </sheetData>
  <sheetProtection algorithmName="SHA-512" hashValue="EeoNTw1jvrVyDO+sBZH53eVLxmDwWUXlV5oVzKTtn0NdmD6WjopGFcH9I8KiUTAnUbvYLGrVjmUp1179+dHYlA==" saltValue="EjVWRcgXa56t7gIr7AoJYw==" spinCount="100000" sheet="1" objects="1" scenarios="1"/>
  <mergeCells count="7">
    <mergeCell ref="A52:F53"/>
    <mergeCell ref="B1:D1"/>
    <mergeCell ref="A2:F2"/>
    <mergeCell ref="A3:F3"/>
    <mergeCell ref="A8:F8"/>
    <mergeCell ref="A51:F51"/>
    <mergeCell ref="A37:F37"/>
  </mergeCells>
  <dataValidations count="2">
    <dataValidation type="list" allowBlank="1" showInputMessage="1" showErrorMessage="1" sqref="D5" xr:uid="{E6189EA8-097E-4E6D-B97F-5A023883775B}">
      <formula1>$L$4:$L$6</formula1>
    </dataValidation>
    <dataValidation type="decimal" operator="lessThanOrEqual" allowBlank="1" showInputMessage="1" showErrorMessage="1" sqref="F27" xr:uid="{54D1187C-F445-436C-8DA7-2CFF0CFD0593}">
      <formula1>1</formula1>
    </dataValidation>
  </dataValidations>
  <pageMargins left="0.7" right="0.7" top="0.75" bottom="0.75" header="0.3" footer="0.3"/>
  <pageSetup scale="81" orientation="portrait" r:id="rId1"/>
  <ignoredErrors>
    <ignoredError sqref="F25"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25281" r:id="rId4" name="Check Box 1">
              <controlPr defaultSize="0" autoFill="0" autoLine="0" autoPict="0">
                <anchor moveWithCells="1">
                  <from>
                    <xdr:col>0</xdr:col>
                    <xdr:colOff>0</xdr:colOff>
                    <xdr:row>36</xdr:row>
                    <xdr:rowOff>152400</xdr:rowOff>
                  </from>
                  <to>
                    <xdr:col>2</xdr:col>
                    <xdr:colOff>647700</xdr:colOff>
                    <xdr:row>38</xdr:row>
                    <xdr:rowOff>30480</xdr:rowOff>
                  </to>
                </anchor>
              </controlPr>
            </control>
          </mc:Choice>
        </mc:AlternateContent>
        <mc:AlternateContent xmlns:mc="http://schemas.openxmlformats.org/markup-compatibility/2006">
          <mc:Choice Requires="x14">
            <control shapeId="225282" r:id="rId5" name="Check Box 2">
              <controlPr defaultSize="0" autoFill="0" autoLine="0" autoPict="0">
                <anchor moveWithCells="1">
                  <from>
                    <xdr:col>0</xdr:col>
                    <xdr:colOff>0</xdr:colOff>
                    <xdr:row>37</xdr:row>
                    <xdr:rowOff>152400</xdr:rowOff>
                  </from>
                  <to>
                    <xdr:col>2</xdr:col>
                    <xdr:colOff>647700</xdr:colOff>
                    <xdr:row>39</xdr:row>
                    <xdr:rowOff>30480</xdr:rowOff>
                  </to>
                </anchor>
              </controlPr>
            </control>
          </mc:Choice>
        </mc:AlternateContent>
        <mc:AlternateContent xmlns:mc="http://schemas.openxmlformats.org/markup-compatibility/2006">
          <mc:Choice Requires="x14">
            <control shapeId="225283" r:id="rId6" name="Check Box 3">
              <controlPr defaultSize="0" autoFill="0" autoLine="0" autoPict="0">
                <anchor moveWithCells="1">
                  <from>
                    <xdr:col>0</xdr:col>
                    <xdr:colOff>0</xdr:colOff>
                    <xdr:row>39</xdr:row>
                    <xdr:rowOff>152400</xdr:rowOff>
                  </from>
                  <to>
                    <xdr:col>4</xdr:col>
                    <xdr:colOff>7620</xdr:colOff>
                    <xdr:row>41</xdr:row>
                    <xdr:rowOff>30480</xdr:rowOff>
                  </to>
                </anchor>
              </controlPr>
            </control>
          </mc:Choice>
        </mc:AlternateContent>
        <mc:AlternateContent xmlns:mc="http://schemas.openxmlformats.org/markup-compatibility/2006">
          <mc:Choice Requires="x14">
            <control shapeId="225284" r:id="rId7" name="Check Box 4">
              <controlPr defaultSize="0" autoFill="0" autoLine="0" autoPict="0">
                <anchor moveWithCells="1">
                  <from>
                    <xdr:col>0</xdr:col>
                    <xdr:colOff>0</xdr:colOff>
                    <xdr:row>40</xdr:row>
                    <xdr:rowOff>144780</xdr:rowOff>
                  </from>
                  <to>
                    <xdr:col>4</xdr:col>
                    <xdr:colOff>7620</xdr:colOff>
                    <xdr:row>42</xdr:row>
                    <xdr:rowOff>22860</xdr:rowOff>
                  </to>
                </anchor>
              </controlPr>
            </control>
          </mc:Choice>
        </mc:AlternateContent>
        <mc:AlternateContent xmlns:mc="http://schemas.openxmlformats.org/markup-compatibility/2006">
          <mc:Choice Requires="x14">
            <control shapeId="225285" r:id="rId8" name="Check Box 5">
              <controlPr defaultSize="0" autoFill="0" autoLine="0" autoPict="0">
                <anchor moveWithCells="1">
                  <from>
                    <xdr:col>0</xdr:col>
                    <xdr:colOff>0</xdr:colOff>
                    <xdr:row>41</xdr:row>
                    <xdr:rowOff>152400</xdr:rowOff>
                  </from>
                  <to>
                    <xdr:col>4</xdr:col>
                    <xdr:colOff>7620</xdr:colOff>
                    <xdr:row>43</xdr:row>
                    <xdr:rowOff>30480</xdr:rowOff>
                  </to>
                </anchor>
              </controlPr>
            </control>
          </mc:Choice>
        </mc:AlternateContent>
        <mc:AlternateContent xmlns:mc="http://schemas.openxmlformats.org/markup-compatibility/2006">
          <mc:Choice Requires="x14">
            <control shapeId="225286" r:id="rId9" name="Check Box 6">
              <controlPr defaultSize="0" autoFill="0" autoLine="0" autoPict="0">
                <anchor moveWithCells="1">
                  <from>
                    <xdr:col>0</xdr:col>
                    <xdr:colOff>0</xdr:colOff>
                    <xdr:row>42</xdr:row>
                    <xdr:rowOff>152400</xdr:rowOff>
                  </from>
                  <to>
                    <xdr:col>4</xdr:col>
                    <xdr:colOff>7620</xdr:colOff>
                    <xdr:row>44</xdr:row>
                    <xdr:rowOff>30480</xdr:rowOff>
                  </to>
                </anchor>
              </controlPr>
            </control>
          </mc:Choice>
        </mc:AlternateContent>
        <mc:AlternateContent xmlns:mc="http://schemas.openxmlformats.org/markup-compatibility/2006">
          <mc:Choice Requires="x14">
            <control shapeId="225287" r:id="rId10" name="Check Box 7">
              <controlPr defaultSize="0" autoFill="0" autoLine="0" autoPict="0">
                <anchor moveWithCells="1">
                  <from>
                    <xdr:col>0</xdr:col>
                    <xdr:colOff>0</xdr:colOff>
                    <xdr:row>43</xdr:row>
                    <xdr:rowOff>160020</xdr:rowOff>
                  </from>
                  <to>
                    <xdr:col>2</xdr:col>
                    <xdr:colOff>312420</xdr:colOff>
                    <xdr:row>45</xdr:row>
                    <xdr:rowOff>0</xdr:rowOff>
                  </to>
                </anchor>
              </controlPr>
            </control>
          </mc:Choice>
        </mc:AlternateContent>
        <mc:AlternateContent xmlns:mc="http://schemas.openxmlformats.org/markup-compatibility/2006">
          <mc:Choice Requires="x14">
            <control shapeId="225288" r:id="rId11" name="Check Box 8">
              <controlPr defaultSize="0" autoFill="0" autoLine="0" autoPict="0">
                <anchor moveWithCells="1">
                  <from>
                    <xdr:col>0</xdr:col>
                    <xdr:colOff>0</xdr:colOff>
                    <xdr:row>44</xdr:row>
                    <xdr:rowOff>152400</xdr:rowOff>
                  </from>
                  <to>
                    <xdr:col>4</xdr:col>
                    <xdr:colOff>7620</xdr:colOff>
                    <xdr:row>46</xdr:row>
                    <xdr:rowOff>30480</xdr:rowOff>
                  </to>
                </anchor>
              </controlPr>
            </control>
          </mc:Choice>
        </mc:AlternateContent>
        <mc:AlternateContent xmlns:mc="http://schemas.openxmlformats.org/markup-compatibility/2006">
          <mc:Choice Requires="x14">
            <control shapeId="225289" r:id="rId12" name="Check Box 9">
              <controlPr defaultSize="0" autoFill="0" autoLine="0" autoPict="0">
                <anchor moveWithCells="1">
                  <from>
                    <xdr:col>0</xdr:col>
                    <xdr:colOff>0</xdr:colOff>
                    <xdr:row>45</xdr:row>
                    <xdr:rowOff>152400</xdr:rowOff>
                  </from>
                  <to>
                    <xdr:col>3</xdr:col>
                    <xdr:colOff>0</xdr:colOff>
                    <xdr:row>46</xdr:row>
                    <xdr:rowOff>175260</xdr:rowOff>
                  </to>
                </anchor>
              </controlPr>
            </control>
          </mc:Choice>
        </mc:AlternateContent>
        <mc:AlternateContent xmlns:mc="http://schemas.openxmlformats.org/markup-compatibility/2006">
          <mc:Choice Requires="x14">
            <control shapeId="225290" r:id="rId13" name="Check Box 10">
              <controlPr defaultSize="0" autoFill="0" autoLine="0" autoPict="0">
                <anchor moveWithCells="1">
                  <from>
                    <xdr:col>0</xdr:col>
                    <xdr:colOff>0</xdr:colOff>
                    <xdr:row>46</xdr:row>
                    <xdr:rowOff>152400</xdr:rowOff>
                  </from>
                  <to>
                    <xdr:col>5</xdr:col>
                    <xdr:colOff>922020</xdr:colOff>
                    <xdr:row>48</xdr:row>
                    <xdr:rowOff>30480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08051-DBA4-455B-9E5A-843D84FE4121}">
  <sheetPr codeName="Sheet10">
    <tabColor rgb="FFFFE699"/>
    <pageSetUpPr fitToPage="1"/>
  </sheetPr>
  <dimension ref="A1:J44"/>
  <sheetViews>
    <sheetView zoomScaleNormal="100" workbookViewId="0">
      <selection activeCell="F2" sqref="F2"/>
    </sheetView>
  </sheetViews>
  <sheetFormatPr defaultRowHeight="14.4" x14ac:dyDescent="0.3"/>
  <cols>
    <col min="2" max="2" width="14.33203125" customWidth="1"/>
    <col min="4" max="4" width="14.33203125" customWidth="1"/>
    <col min="5" max="5" width="9.109375" customWidth="1"/>
    <col min="6" max="6" width="14.33203125" customWidth="1"/>
    <col min="10" max="10" width="10.109375" customWidth="1"/>
  </cols>
  <sheetData>
    <row r="1" spans="1:10" ht="21.6" thickBot="1" x14ac:dyDescent="0.45">
      <c r="A1" s="1430" t="s">
        <v>150</v>
      </c>
      <c r="B1" s="1431"/>
      <c r="C1" s="1431"/>
      <c r="D1" s="1431"/>
      <c r="E1" s="1431"/>
      <c r="F1" s="1431"/>
      <c r="G1" s="1431"/>
      <c r="H1" s="1431"/>
      <c r="I1" s="1431"/>
      <c r="J1" s="37"/>
    </row>
    <row r="2" spans="1:10" x14ac:dyDescent="0.3">
      <c r="A2" s="9" t="s">
        <v>151</v>
      </c>
      <c r="F2" s="625"/>
      <c r="G2" s="7" t="s">
        <v>152</v>
      </c>
      <c r="H2" s="625"/>
      <c r="I2" s="7" t="s">
        <v>39</v>
      </c>
      <c r="J2" s="39">
        <f>F2*H2</f>
        <v>0</v>
      </c>
    </row>
    <row r="3" spans="1:10" x14ac:dyDescent="0.3">
      <c r="A3" s="1"/>
      <c r="F3" s="40" t="s">
        <v>153</v>
      </c>
      <c r="G3" s="8"/>
      <c r="H3" s="40" t="s">
        <v>154</v>
      </c>
      <c r="I3" s="8"/>
      <c r="J3" s="41" t="s">
        <v>155</v>
      </c>
    </row>
    <row r="4" spans="1:10" x14ac:dyDescent="0.3">
      <c r="A4" s="65"/>
      <c r="B4" s="66"/>
      <c r="C4" s="67"/>
      <c r="D4" s="67" t="s">
        <v>156</v>
      </c>
      <c r="E4" s="67"/>
      <c r="F4" s="68">
        <v>100</v>
      </c>
      <c r="G4" s="68" t="s">
        <v>152</v>
      </c>
      <c r="H4" s="68">
        <v>20</v>
      </c>
      <c r="I4" s="68"/>
      <c r="J4" s="69">
        <f>F4*H4</f>
        <v>2000</v>
      </c>
    </row>
    <row r="5" spans="1:10" x14ac:dyDescent="0.3">
      <c r="A5" s="1"/>
      <c r="B5" s="7" t="s">
        <v>157</v>
      </c>
      <c r="D5" s="7" t="s">
        <v>158</v>
      </c>
      <c r="F5" s="42" t="s">
        <v>159</v>
      </c>
      <c r="J5" s="2"/>
    </row>
    <row r="6" spans="1:10" ht="53.4" x14ac:dyDescent="0.3">
      <c r="A6" s="11" t="s">
        <v>160</v>
      </c>
      <c r="B6" s="43" t="s">
        <v>161</v>
      </c>
      <c r="C6" s="8"/>
      <c r="D6" s="43" t="s">
        <v>162</v>
      </c>
      <c r="E6" s="8"/>
      <c r="F6" s="43" t="s">
        <v>163</v>
      </c>
      <c r="J6" s="2"/>
    </row>
    <row r="7" spans="1:10" x14ac:dyDescent="0.3">
      <c r="A7" s="70" t="s">
        <v>156</v>
      </c>
      <c r="B7" s="68">
        <v>2</v>
      </c>
      <c r="C7" s="68"/>
      <c r="D7" s="68">
        <v>12</v>
      </c>
      <c r="E7" s="68" t="s">
        <v>39</v>
      </c>
      <c r="F7" s="71">
        <f>B7/D7</f>
        <v>0.16666666666666666</v>
      </c>
      <c r="J7" s="2"/>
    </row>
    <row r="8" spans="1:10" x14ac:dyDescent="0.3">
      <c r="A8" s="9" t="s">
        <v>164</v>
      </c>
      <c r="B8" s="626"/>
      <c r="C8" s="627"/>
      <c r="D8" s="626"/>
      <c r="E8" s="7" t="s">
        <v>39</v>
      </c>
      <c r="F8" s="45">
        <f>IF(B8&lt;&gt;0,B8/D8,0.00001)</f>
        <v>1.0000000000000001E-5</v>
      </c>
      <c r="G8" s="46" t="s">
        <v>585</v>
      </c>
      <c r="J8" s="2"/>
    </row>
    <row r="9" spans="1:10" x14ac:dyDescent="0.3">
      <c r="A9" s="9" t="s">
        <v>165</v>
      </c>
      <c r="B9" s="629"/>
      <c r="C9" s="627"/>
      <c r="D9" s="629"/>
      <c r="E9" s="7" t="s">
        <v>39</v>
      </c>
      <c r="F9" s="45">
        <f t="shared" ref="F9:F15" si="0">IF(B9&lt;&gt;0,B9/D9,0.00001)</f>
        <v>1.0000000000000001E-5</v>
      </c>
      <c r="G9" s="46" t="s">
        <v>585</v>
      </c>
      <c r="J9" s="2"/>
    </row>
    <row r="10" spans="1:10" x14ac:dyDescent="0.3">
      <c r="A10" s="9" t="s">
        <v>166</v>
      </c>
      <c r="B10" s="628"/>
      <c r="C10" s="627"/>
      <c r="D10" s="628"/>
      <c r="E10" s="7" t="s">
        <v>39</v>
      </c>
      <c r="F10" s="45">
        <f t="shared" si="0"/>
        <v>1.0000000000000001E-5</v>
      </c>
      <c r="G10" s="46" t="s">
        <v>585</v>
      </c>
      <c r="J10" s="2"/>
    </row>
    <row r="11" spans="1:10" x14ac:dyDescent="0.3">
      <c r="A11" s="9" t="s">
        <v>167</v>
      </c>
      <c r="B11" s="629"/>
      <c r="C11" s="627"/>
      <c r="D11" s="629"/>
      <c r="E11" s="7" t="s">
        <v>39</v>
      </c>
      <c r="F11" s="45">
        <f t="shared" si="0"/>
        <v>1.0000000000000001E-5</v>
      </c>
      <c r="G11" s="46" t="s">
        <v>585</v>
      </c>
      <c r="J11" s="2"/>
    </row>
    <row r="12" spans="1:10" x14ac:dyDescent="0.3">
      <c r="A12" s="9" t="s">
        <v>168</v>
      </c>
      <c r="B12" s="629"/>
      <c r="C12" s="627"/>
      <c r="D12" s="629"/>
      <c r="E12" s="7" t="s">
        <v>39</v>
      </c>
      <c r="F12" s="45">
        <f t="shared" si="0"/>
        <v>1.0000000000000001E-5</v>
      </c>
      <c r="G12" s="46" t="s">
        <v>585</v>
      </c>
      <c r="J12" s="2"/>
    </row>
    <row r="13" spans="1:10" x14ac:dyDescent="0.3">
      <c r="A13" s="9" t="s">
        <v>169</v>
      </c>
      <c r="B13" s="629"/>
      <c r="C13" s="627"/>
      <c r="D13" s="629"/>
      <c r="E13" s="7" t="s">
        <v>39</v>
      </c>
      <c r="F13" s="45">
        <f t="shared" si="0"/>
        <v>1.0000000000000001E-5</v>
      </c>
      <c r="G13" s="46" t="s">
        <v>585</v>
      </c>
      <c r="J13" s="2"/>
    </row>
    <row r="14" spans="1:10" x14ac:dyDescent="0.3">
      <c r="A14" s="9" t="s">
        <v>170</v>
      </c>
      <c r="B14" s="629"/>
      <c r="C14" s="627"/>
      <c r="D14" s="629"/>
      <c r="E14" s="7" t="s">
        <v>39</v>
      </c>
      <c r="F14" s="45">
        <f t="shared" si="0"/>
        <v>1.0000000000000001E-5</v>
      </c>
      <c r="G14" s="46" t="s">
        <v>585</v>
      </c>
      <c r="J14" s="2"/>
    </row>
    <row r="15" spans="1:10" x14ac:dyDescent="0.3">
      <c r="A15" s="9" t="s">
        <v>171</v>
      </c>
      <c r="B15" s="629"/>
      <c r="C15" s="627"/>
      <c r="D15" s="629"/>
      <c r="E15" s="7" t="s">
        <v>39</v>
      </c>
      <c r="F15" s="45">
        <f t="shared" si="0"/>
        <v>1.0000000000000001E-5</v>
      </c>
      <c r="G15" s="46" t="s">
        <v>585</v>
      </c>
      <c r="J15" s="2"/>
    </row>
    <row r="16" spans="1:10" ht="15" thickBot="1" x14ac:dyDescent="0.35">
      <c r="A16" s="1"/>
      <c r="J16" s="2"/>
    </row>
    <row r="17" spans="1:10" ht="15" thickBot="1" x14ac:dyDescent="0.35">
      <c r="A17" s="1"/>
      <c r="B17" s="7" t="s">
        <v>172</v>
      </c>
      <c r="C17" s="7"/>
      <c r="D17" s="7" t="s">
        <v>173</v>
      </c>
      <c r="E17" s="7"/>
      <c r="F17" s="47" t="s">
        <v>174</v>
      </c>
      <c r="H17" s="1432" t="s">
        <v>711</v>
      </c>
      <c r="I17" s="1433"/>
      <c r="J17" s="1434"/>
    </row>
    <row r="18" spans="1:10" ht="27.6" thickBot="1" x14ac:dyDescent="0.35">
      <c r="A18" s="11" t="s">
        <v>175</v>
      </c>
      <c r="B18" s="43" t="s">
        <v>176</v>
      </c>
      <c r="C18" s="7"/>
      <c r="D18" s="43" t="s">
        <v>177</v>
      </c>
      <c r="E18" s="7"/>
      <c r="F18" s="43" t="s">
        <v>178</v>
      </c>
      <c r="H18" s="1435">
        <f>+'Budget Summary'!A9</f>
        <v>0</v>
      </c>
      <c r="I18" s="1436"/>
      <c r="J18" s="1437"/>
    </row>
    <row r="19" spans="1:10" ht="15" thickBot="1" x14ac:dyDescent="0.35">
      <c r="A19" s="70" t="s">
        <v>156</v>
      </c>
      <c r="B19" s="68">
        <v>15</v>
      </c>
      <c r="C19" s="68" t="s">
        <v>152</v>
      </c>
      <c r="D19" s="68">
        <v>10</v>
      </c>
      <c r="E19" s="68" t="s">
        <v>39</v>
      </c>
      <c r="F19" s="72">
        <f>B19*D19</f>
        <v>150</v>
      </c>
      <c r="J19" s="2"/>
    </row>
    <row r="20" spans="1:10" ht="15" thickBot="1" x14ac:dyDescent="0.35">
      <c r="A20" s="9" t="s">
        <v>164</v>
      </c>
      <c r="B20" s="626"/>
      <c r="C20" s="7" t="s">
        <v>152</v>
      </c>
      <c r="D20" s="626"/>
      <c r="E20" s="7" t="s">
        <v>39</v>
      </c>
      <c r="F20" s="662" t="str">
        <f>IF(B20*D20&gt;0,B20*D20,"")</f>
        <v/>
      </c>
      <c r="H20" s="1432" t="s">
        <v>712</v>
      </c>
      <c r="I20" s="1433"/>
      <c r="J20" s="1434"/>
    </row>
    <row r="21" spans="1:10" ht="15" thickBot="1" x14ac:dyDescent="0.35">
      <c r="A21" s="9" t="s">
        <v>165</v>
      </c>
      <c r="B21" s="44"/>
      <c r="C21" s="7" t="s">
        <v>152</v>
      </c>
      <c r="D21" s="38"/>
      <c r="E21" s="7" t="s">
        <v>39</v>
      </c>
      <c r="F21" s="662" t="str">
        <f t="shared" ref="F21:F27" si="1">IF(B21*D21&gt;0,B21*D21,"")</f>
        <v/>
      </c>
      <c r="H21" s="1059">
        <f>'Budget Summary'!H9</f>
        <v>0</v>
      </c>
      <c r="I21" s="1438"/>
      <c r="J21" s="1060"/>
    </row>
    <row r="22" spans="1:10" x14ac:dyDescent="0.3">
      <c r="A22" s="9" t="s">
        <v>166</v>
      </c>
      <c r="B22" s="44"/>
      <c r="C22" s="7" t="s">
        <v>152</v>
      </c>
      <c r="D22" s="44"/>
      <c r="E22" s="7" t="s">
        <v>39</v>
      </c>
      <c r="F22" s="662" t="str">
        <f t="shared" si="1"/>
        <v/>
      </c>
      <c r="J22" s="2"/>
    </row>
    <row r="23" spans="1:10" x14ac:dyDescent="0.3">
      <c r="A23" s="9" t="s">
        <v>167</v>
      </c>
      <c r="B23" s="44"/>
      <c r="C23" s="7" t="s">
        <v>152</v>
      </c>
      <c r="D23" s="38"/>
      <c r="E23" s="7" t="s">
        <v>39</v>
      </c>
      <c r="F23" s="662" t="str">
        <f t="shared" si="1"/>
        <v/>
      </c>
      <c r="J23" s="2"/>
    </row>
    <row r="24" spans="1:10" x14ac:dyDescent="0.3">
      <c r="A24" s="9" t="s">
        <v>168</v>
      </c>
      <c r="B24" s="44"/>
      <c r="C24" s="7" t="s">
        <v>152</v>
      </c>
      <c r="D24" s="38"/>
      <c r="E24" s="7" t="s">
        <v>39</v>
      </c>
      <c r="F24" s="662" t="str">
        <f t="shared" si="1"/>
        <v/>
      </c>
      <c r="J24" s="2"/>
    </row>
    <row r="25" spans="1:10" x14ac:dyDescent="0.3">
      <c r="A25" s="9" t="s">
        <v>169</v>
      </c>
      <c r="B25" s="44"/>
      <c r="C25" s="7" t="s">
        <v>152</v>
      </c>
      <c r="D25" s="38"/>
      <c r="E25" s="7" t="s">
        <v>39</v>
      </c>
      <c r="F25" s="662" t="str">
        <f t="shared" si="1"/>
        <v/>
      </c>
      <c r="J25" s="2"/>
    </row>
    <row r="26" spans="1:10" x14ac:dyDescent="0.3">
      <c r="A26" s="9" t="s">
        <v>170</v>
      </c>
      <c r="B26" s="44"/>
      <c r="C26" s="7" t="s">
        <v>152</v>
      </c>
      <c r="D26" s="38"/>
      <c r="E26" s="7" t="s">
        <v>39</v>
      </c>
      <c r="F26" s="662" t="str">
        <f t="shared" si="1"/>
        <v/>
      </c>
      <c r="J26" s="2"/>
    </row>
    <row r="27" spans="1:10" x14ac:dyDescent="0.3">
      <c r="A27" s="9" t="s">
        <v>171</v>
      </c>
      <c r="B27" s="44"/>
      <c r="C27" s="7" t="s">
        <v>152</v>
      </c>
      <c r="D27" s="38"/>
      <c r="E27" s="7" t="s">
        <v>39</v>
      </c>
      <c r="F27" s="662" t="str">
        <f t="shared" si="1"/>
        <v/>
      </c>
      <c r="J27" s="2"/>
    </row>
    <row r="28" spans="1:10" x14ac:dyDescent="0.3">
      <c r="A28" s="1"/>
      <c r="J28" s="2"/>
    </row>
    <row r="29" spans="1:10" x14ac:dyDescent="0.3">
      <c r="A29" s="1"/>
      <c r="B29" s="42" t="s">
        <v>159</v>
      </c>
      <c r="C29" s="7"/>
      <c r="D29" s="47" t="s">
        <v>174</v>
      </c>
      <c r="E29" s="7"/>
      <c r="F29" s="7" t="s">
        <v>179</v>
      </c>
      <c r="J29" s="2"/>
    </row>
    <row r="30" spans="1:10" ht="53.4" x14ac:dyDescent="0.3">
      <c r="A30" s="1"/>
      <c r="B30" s="43" t="s">
        <v>180</v>
      </c>
      <c r="D30" s="43" t="s">
        <v>178</v>
      </c>
      <c r="F30" s="43" t="s">
        <v>181</v>
      </c>
      <c r="J30" s="2"/>
    </row>
    <row r="31" spans="1:10" x14ac:dyDescent="0.3">
      <c r="A31" s="70" t="s">
        <v>156</v>
      </c>
      <c r="B31" s="73">
        <v>0.16669999999999999</v>
      </c>
      <c r="C31" s="68" t="s">
        <v>152</v>
      </c>
      <c r="D31" s="68">
        <v>150</v>
      </c>
      <c r="E31" s="68" t="s">
        <v>39</v>
      </c>
      <c r="F31" s="74">
        <f>B31*D31</f>
        <v>25.004999999999999</v>
      </c>
      <c r="J31" s="2"/>
    </row>
    <row r="32" spans="1:10" x14ac:dyDescent="0.3">
      <c r="A32" s="9" t="s">
        <v>164</v>
      </c>
      <c r="B32" s="45">
        <f>F8</f>
        <v>1.0000000000000001E-5</v>
      </c>
      <c r="C32" s="7" t="s">
        <v>152</v>
      </c>
      <c r="D32" s="49" t="str">
        <f t="shared" ref="D32:D39" si="2">IF(F20&gt;0,F20,"")</f>
        <v/>
      </c>
      <c r="E32" s="7" t="s">
        <v>39</v>
      </c>
      <c r="F32" s="48" t="str">
        <f t="shared" ref="F32:F39" si="3">IF(B8&lt;&gt;0,B32*D32,"")</f>
        <v/>
      </c>
      <c r="J32" s="2"/>
    </row>
    <row r="33" spans="1:10" x14ac:dyDescent="0.3">
      <c r="A33" s="9" t="s">
        <v>165</v>
      </c>
      <c r="B33" s="45">
        <f>F9</f>
        <v>1.0000000000000001E-5</v>
      </c>
      <c r="C33" s="7" t="s">
        <v>152</v>
      </c>
      <c r="D33" s="49" t="str">
        <f t="shared" si="2"/>
        <v/>
      </c>
      <c r="E33" s="7" t="s">
        <v>39</v>
      </c>
      <c r="F33" s="48" t="str">
        <f t="shared" si="3"/>
        <v/>
      </c>
      <c r="J33" s="2"/>
    </row>
    <row r="34" spans="1:10" x14ac:dyDescent="0.3">
      <c r="A34" s="9" t="s">
        <v>166</v>
      </c>
      <c r="B34" s="45">
        <f t="shared" ref="B34:B39" si="4">F10</f>
        <v>1.0000000000000001E-5</v>
      </c>
      <c r="C34" s="7" t="s">
        <v>152</v>
      </c>
      <c r="D34" s="49" t="str">
        <f t="shared" si="2"/>
        <v/>
      </c>
      <c r="E34" s="7" t="s">
        <v>39</v>
      </c>
      <c r="F34" s="48" t="str">
        <f t="shared" si="3"/>
        <v/>
      </c>
      <c r="J34" s="2"/>
    </row>
    <row r="35" spans="1:10" x14ac:dyDescent="0.3">
      <c r="A35" s="9" t="s">
        <v>167</v>
      </c>
      <c r="B35" s="45">
        <f t="shared" si="4"/>
        <v>1.0000000000000001E-5</v>
      </c>
      <c r="C35" s="7" t="s">
        <v>152</v>
      </c>
      <c r="D35" s="49" t="str">
        <f t="shared" si="2"/>
        <v/>
      </c>
      <c r="E35" s="7" t="s">
        <v>39</v>
      </c>
      <c r="F35" s="48" t="str">
        <f t="shared" si="3"/>
        <v/>
      </c>
      <c r="J35" s="2"/>
    </row>
    <row r="36" spans="1:10" x14ac:dyDescent="0.3">
      <c r="A36" s="9" t="s">
        <v>168</v>
      </c>
      <c r="B36" s="45">
        <f t="shared" si="4"/>
        <v>1.0000000000000001E-5</v>
      </c>
      <c r="C36" s="7" t="s">
        <v>152</v>
      </c>
      <c r="D36" s="49" t="str">
        <f t="shared" si="2"/>
        <v/>
      </c>
      <c r="E36" s="7" t="s">
        <v>39</v>
      </c>
      <c r="F36" s="48" t="str">
        <f t="shared" si="3"/>
        <v/>
      </c>
      <c r="J36" s="2"/>
    </row>
    <row r="37" spans="1:10" x14ac:dyDescent="0.3">
      <c r="A37" s="9" t="s">
        <v>169</v>
      </c>
      <c r="B37" s="45">
        <f t="shared" si="4"/>
        <v>1.0000000000000001E-5</v>
      </c>
      <c r="C37" s="7" t="s">
        <v>152</v>
      </c>
      <c r="D37" s="49" t="str">
        <f t="shared" si="2"/>
        <v/>
      </c>
      <c r="E37" s="7" t="s">
        <v>39</v>
      </c>
      <c r="F37" s="48" t="str">
        <f t="shared" si="3"/>
        <v/>
      </c>
      <c r="J37" s="2"/>
    </row>
    <row r="38" spans="1:10" x14ac:dyDescent="0.3">
      <c r="A38" s="9" t="s">
        <v>170</v>
      </c>
      <c r="B38" s="45">
        <f t="shared" si="4"/>
        <v>1.0000000000000001E-5</v>
      </c>
      <c r="C38" s="7" t="s">
        <v>152</v>
      </c>
      <c r="D38" s="49" t="str">
        <f t="shared" si="2"/>
        <v/>
      </c>
      <c r="E38" s="7" t="s">
        <v>39</v>
      </c>
      <c r="F38" s="48" t="str">
        <f t="shared" si="3"/>
        <v/>
      </c>
      <c r="J38" s="2"/>
    </row>
    <row r="39" spans="1:10" x14ac:dyDescent="0.3">
      <c r="A39" s="9" t="s">
        <v>171</v>
      </c>
      <c r="B39" s="45">
        <f t="shared" si="4"/>
        <v>1.0000000000000001E-5</v>
      </c>
      <c r="C39" s="7" t="s">
        <v>152</v>
      </c>
      <c r="D39" s="49" t="str">
        <f t="shared" si="2"/>
        <v/>
      </c>
      <c r="E39" s="7" t="s">
        <v>39</v>
      </c>
      <c r="F39" s="48" t="str">
        <f t="shared" si="3"/>
        <v/>
      </c>
      <c r="J39" s="2"/>
    </row>
    <row r="40" spans="1:10" ht="15" thickBot="1" x14ac:dyDescent="0.35">
      <c r="A40" s="1"/>
      <c r="B40" s="50" t="s">
        <v>182</v>
      </c>
      <c r="F40" s="51">
        <f>SUM(F32:F39)</f>
        <v>0</v>
      </c>
      <c r="J40" s="2"/>
    </row>
    <row r="41" spans="1:10" ht="15" thickTop="1" x14ac:dyDescent="0.3">
      <c r="A41" s="1"/>
      <c r="J41" s="2"/>
    </row>
    <row r="42" spans="1:10" x14ac:dyDescent="0.3">
      <c r="A42" s="70" t="s">
        <v>156</v>
      </c>
      <c r="B42" s="68">
        <v>25.01</v>
      </c>
      <c r="C42" s="68"/>
      <c r="D42" s="68">
        <v>2000</v>
      </c>
      <c r="E42" s="68" t="s">
        <v>39</v>
      </c>
      <c r="F42" s="75">
        <f>B42/D42</f>
        <v>1.2505E-2</v>
      </c>
      <c r="J42" s="2"/>
    </row>
    <row r="43" spans="1:10" ht="15" thickBot="1" x14ac:dyDescent="0.35">
      <c r="A43" s="1"/>
      <c r="G43" s="109"/>
      <c r="H43" s="109"/>
      <c r="I43" s="109"/>
      <c r="J43" s="119"/>
    </row>
    <row r="44" spans="1:10" ht="16.2" thickBot="1" x14ac:dyDescent="0.35">
      <c r="A44" s="52" t="s">
        <v>540</v>
      </c>
      <c r="B44" s="53">
        <f>F40</f>
        <v>0</v>
      </c>
      <c r="C44" s="14"/>
      <c r="D44" s="54">
        <f>J2</f>
        <v>0</v>
      </c>
      <c r="E44" s="14" t="s">
        <v>39</v>
      </c>
      <c r="F44" s="55">
        <f>IF(AND(B44=0,D44=0),0,B44/D44)</f>
        <v>0</v>
      </c>
      <c r="G44" s="135"/>
      <c r="H44" s="135"/>
      <c r="I44" s="135"/>
      <c r="J44" s="136"/>
    </row>
  </sheetData>
  <sheetProtection algorithmName="SHA-512" hashValue="SSo6XT4FFyjqNq9ibAPvEyWBkFmBfxxuz921fOmkE/Q4CLGmxo1QOIh0IpP8fqnLe0bFEHf6Mq7AmWeaxf9DZg==" saltValue="WDAieoRQ0aTueXHw0kiohA==" spinCount="100000" sheet="1" objects="1" scenarios="1"/>
  <mergeCells count="5">
    <mergeCell ref="A1:I1"/>
    <mergeCell ref="H17:J17"/>
    <mergeCell ref="H18:J18"/>
    <mergeCell ref="H20:J20"/>
    <mergeCell ref="H21:J21"/>
  </mergeCells>
  <conditionalFormatting sqref="F17:F27">
    <cfRule type="cellIs" dxfId="13" priority="9" stopIfTrue="1" operator="equal">
      <formula>0</formula>
    </cfRule>
  </conditionalFormatting>
  <conditionalFormatting sqref="G8:G15">
    <cfRule type="expression" dxfId="12" priority="5">
      <formula>F8&gt;1</formula>
    </cfRule>
  </conditionalFormatting>
  <conditionalFormatting sqref="F8:F15">
    <cfRule type="cellIs" dxfId="11" priority="4" operator="equal">
      <formula>0.00001</formula>
    </cfRule>
  </conditionalFormatting>
  <conditionalFormatting sqref="B32:B39">
    <cfRule type="cellIs" dxfId="10" priority="3" operator="equal">
      <formula>0.00001</formula>
    </cfRule>
  </conditionalFormatting>
  <pageMargins left="0.7" right="0.7" top="0.75" bottom="0.75" header="0.3" footer="0.3"/>
  <pageSetup scale="83"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40E04-FB0D-4F9C-AB24-299137C373DD}">
  <sheetPr codeName="Sheet4">
    <tabColor theme="7" tint="0.59999389629810485"/>
    <pageSetUpPr fitToPage="1"/>
  </sheetPr>
  <dimension ref="A1:H57"/>
  <sheetViews>
    <sheetView zoomScaleNormal="100" workbookViewId="0">
      <selection activeCell="B8" sqref="B8"/>
    </sheetView>
  </sheetViews>
  <sheetFormatPr defaultRowHeight="14.4" x14ac:dyDescent="0.3"/>
  <cols>
    <col min="1" max="1" width="19.109375" customWidth="1"/>
    <col min="2" max="2" width="17.44140625" customWidth="1"/>
    <col min="3" max="4" width="13.33203125" customWidth="1"/>
    <col min="5" max="5" width="14.88671875" customWidth="1"/>
    <col min="6" max="7" width="14.6640625" customWidth="1"/>
    <col min="8" max="8" width="15.33203125" customWidth="1"/>
    <col min="9" max="10" width="4.33203125" customWidth="1"/>
  </cols>
  <sheetData>
    <row r="1" spans="1:8" ht="15" thickBot="1" x14ac:dyDescent="0.35">
      <c r="A1" s="106" t="s">
        <v>389</v>
      </c>
      <c r="B1" s="1279">
        <f>'Budget Summary'!A9</f>
        <v>0</v>
      </c>
      <c r="C1" s="1194"/>
      <c r="D1" s="1194"/>
      <c r="E1" s="1194"/>
      <c r="F1" s="1194"/>
      <c r="G1" s="107" t="s">
        <v>392</v>
      </c>
      <c r="H1" s="129">
        <f>'Budget Summary'!H9</f>
        <v>0</v>
      </c>
    </row>
    <row r="2" spans="1:8" ht="19.2" customHeight="1" thickBot="1" x14ac:dyDescent="0.35">
      <c r="A2" s="1442" t="s">
        <v>665</v>
      </c>
      <c r="B2" s="1443"/>
      <c r="C2" s="1443"/>
      <c r="D2" s="1443"/>
      <c r="E2" s="1443"/>
      <c r="F2" s="1443"/>
      <c r="G2" s="1444"/>
      <c r="H2" s="1445"/>
    </row>
    <row r="3" spans="1:8" x14ac:dyDescent="0.3">
      <c r="A3" s="204"/>
      <c r="B3" s="205"/>
      <c r="C3" s="205"/>
      <c r="D3" s="205"/>
      <c r="E3" s="205"/>
      <c r="F3" s="205"/>
      <c r="G3" s="206"/>
      <c r="H3" s="207"/>
    </row>
    <row r="4" spans="1:8" ht="15" thickBot="1" x14ac:dyDescent="0.35">
      <c r="A4" s="765" t="s">
        <v>651</v>
      </c>
      <c r="B4" s="208"/>
      <c r="C4" s="208"/>
      <c r="D4" s="208"/>
      <c r="E4" s="208"/>
      <c r="F4" s="208"/>
      <c r="G4" s="209"/>
      <c r="H4" s="210"/>
    </row>
    <row r="5" spans="1:8" ht="15" thickBot="1" x14ac:dyDescent="0.35">
      <c r="A5" s="211"/>
      <c r="B5" s="211">
        <v>1</v>
      </c>
      <c r="C5" s="211">
        <v>2</v>
      </c>
      <c r="D5" s="211"/>
      <c r="E5" s="211"/>
      <c r="F5" s="211"/>
      <c r="G5" s="212"/>
      <c r="H5" s="108">
        <v>3</v>
      </c>
    </row>
    <row r="6" spans="1:8" s="5" customFormat="1" ht="101.4" thickBot="1" x14ac:dyDescent="0.35">
      <c r="A6" s="668" t="s">
        <v>648</v>
      </c>
      <c r="B6" s="669" t="s">
        <v>418</v>
      </c>
      <c r="C6" s="664" t="s">
        <v>646</v>
      </c>
      <c r="D6" s="664" t="s">
        <v>54</v>
      </c>
      <c r="E6" s="664" t="s">
        <v>419</v>
      </c>
      <c r="F6" s="664" t="s">
        <v>420</v>
      </c>
      <c r="G6" s="664" t="s">
        <v>527</v>
      </c>
      <c r="H6" s="664" t="s">
        <v>422</v>
      </c>
    </row>
    <row r="7" spans="1:8" ht="15" thickBot="1" x14ac:dyDescent="0.35">
      <c r="A7" s="617" t="s">
        <v>55</v>
      </c>
      <c r="B7" s="618" t="s">
        <v>56</v>
      </c>
      <c r="C7" s="619">
        <v>400</v>
      </c>
      <c r="D7" s="216">
        <v>0.5</v>
      </c>
      <c r="E7" s="217">
        <v>0.5</v>
      </c>
      <c r="F7" s="218">
        <v>200</v>
      </c>
      <c r="G7" s="218">
        <f>F7*12</f>
        <v>2400</v>
      </c>
      <c r="H7" s="218">
        <v>2400</v>
      </c>
    </row>
    <row r="8" spans="1:8" s="109" customFormat="1" x14ac:dyDescent="0.3">
      <c r="A8" s="220">
        <f>+'F- Op Labor (Required)'!A20</f>
        <v>0</v>
      </c>
      <c r="B8" s="654"/>
      <c r="C8" s="221"/>
      <c r="D8" s="634">
        <f>'F- Op Labor (Required)'!G20</f>
        <v>0</v>
      </c>
      <c r="E8" s="620">
        <f>IF(D8="","",1-(D8*100)%)</f>
        <v>1</v>
      </c>
      <c r="F8" s="621">
        <f>IF(D8="","",D8*C8)</f>
        <v>0</v>
      </c>
      <c r="G8" s="621">
        <f>IF(D8="","",ROUND(F8*12,2))</f>
        <v>0</v>
      </c>
      <c r="H8" s="637"/>
    </row>
    <row r="9" spans="1:8" x14ac:dyDescent="0.3">
      <c r="A9" s="622">
        <f>+'F- Op Labor (Required)'!A21</f>
        <v>0</v>
      </c>
      <c r="B9" s="225"/>
      <c r="C9" s="168"/>
      <c r="D9" s="635">
        <f>'F- Op Labor (Required)'!G21</f>
        <v>0</v>
      </c>
      <c r="E9" s="222">
        <f t="shared" ref="E9:E31" si="0">IF(D9="","",1-(D9*100)%)</f>
        <v>1</v>
      </c>
      <c r="F9" s="223">
        <f t="shared" ref="F9:F32" si="1">IF(D9="","",D9*C9)</f>
        <v>0</v>
      </c>
      <c r="G9" s="223">
        <f t="shared" ref="G9:G32" si="2">IF(D9="","",ROUND(F9*12,2))</f>
        <v>0</v>
      </c>
      <c r="H9" s="638"/>
    </row>
    <row r="10" spans="1:8" x14ac:dyDescent="0.3">
      <c r="A10" s="622">
        <f>+'F- Op Labor (Required)'!A22</f>
        <v>0</v>
      </c>
      <c r="B10" s="225"/>
      <c r="C10" s="168"/>
      <c r="D10" s="635">
        <f>'F- Op Labor (Required)'!G22</f>
        <v>0</v>
      </c>
      <c r="E10" s="222">
        <f t="shared" si="0"/>
        <v>1</v>
      </c>
      <c r="F10" s="223">
        <f t="shared" si="1"/>
        <v>0</v>
      </c>
      <c r="G10" s="223">
        <f t="shared" si="2"/>
        <v>0</v>
      </c>
      <c r="H10" s="638"/>
    </row>
    <row r="11" spans="1:8" x14ac:dyDescent="0.3">
      <c r="A11" s="622">
        <f>+'F- Op Labor (Required)'!A23</f>
        <v>0</v>
      </c>
      <c r="B11" s="225"/>
      <c r="C11" s="168"/>
      <c r="D11" s="635">
        <f>'F- Op Labor (Required)'!G23</f>
        <v>0</v>
      </c>
      <c r="E11" s="222">
        <f t="shared" ref="E11:E15" si="3">IF(D11="","",1-(D11*100)%)</f>
        <v>1</v>
      </c>
      <c r="F11" s="223">
        <f t="shared" ref="F11:F15" si="4">IF(D11="","",D11*C11)</f>
        <v>0</v>
      </c>
      <c r="G11" s="223">
        <f t="shared" ref="G11:G15" si="5">IF(D11="","",ROUND(F11*12,2))</f>
        <v>0</v>
      </c>
      <c r="H11" s="638"/>
    </row>
    <row r="12" spans="1:8" x14ac:dyDescent="0.3">
      <c r="A12" s="622">
        <f>+'F- Op Labor (Required)'!A24</f>
        <v>0</v>
      </c>
      <c r="B12" s="225"/>
      <c r="C12" s="168"/>
      <c r="D12" s="635">
        <f>'F- Op Labor (Required)'!G24</f>
        <v>0</v>
      </c>
      <c r="E12" s="222">
        <f t="shared" si="3"/>
        <v>1</v>
      </c>
      <c r="F12" s="223">
        <f t="shared" si="4"/>
        <v>0</v>
      </c>
      <c r="G12" s="223">
        <f t="shared" si="5"/>
        <v>0</v>
      </c>
      <c r="H12" s="638"/>
    </row>
    <row r="13" spans="1:8" x14ac:dyDescent="0.3">
      <c r="A13" s="622">
        <f>+'F- Op Labor (Required)'!A25</f>
        <v>0</v>
      </c>
      <c r="B13" s="225"/>
      <c r="C13" s="168"/>
      <c r="D13" s="635">
        <f>'F- Op Labor (Required)'!G25</f>
        <v>0</v>
      </c>
      <c r="E13" s="222">
        <f t="shared" si="3"/>
        <v>1</v>
      </c>
      <c r="F13" s="223">
        <f t="shared" si="4"/>
        <v>0</v>
      </c>
      <c r="G13" s="223">
        <f t="shared" si="5"/>
        <v>0</v>
      </c>
      <c r="H13" s="638"/>
    </row>
    <row r="14" spans="1:8" x14ac:dyDescent="0.3">
      <c r="A14" s="622">
        <f>+'F- Op Labor (Required)'!A26</f>
        <v>0</v>
      </c>
      <c r="B14" s="225"/>
      <c r="C14" s="168">
        <v>4</v>
      </c>
      <c r="D14" s="635">
        <f>'F- Op Labor (Required)'!G26</f>
        <v>0</v>
      </c>
      <c r="E14" s="222">
        <f t="shared" si="3"/>
        <v>1</v>
      </c>
      <c r="F14" s="223">
        <f t="shared" si="4"/>
        <v>0</v>
      </c>
      <c r="G14" s="223">
        <f t="shared" si="5"/>
        <v>0</v>
      </c>
      <c r="H14" s="638"/>
    </row>
    <row r="15" spans="1:8" x14ac:dyDescent="0.3">
      <c r="A15" s="622">
        <f>+'F- Op Labor (Required)'!A27</f>
        <v>0</v>
      </c>
      <c r="B15" s="225"/>
      <c r="C15" s="168">
        <v>4</v>
      </c>
      <c r="D15" s="635">
        <f>'F- Op Labor (Required)'!G27</f>
        <v>0</v>
      </c>
      <c r="E15" s="222">
        <f t="shared" si="3"/>
        <v>1</v>
      </c>
      <c r="F15" s="223">
        <f t="shared" si="4"/>
        <v>0</v>
      </c>
      <c r="G15" s="223">
        <f t="shared" si="5"/>
        <v>0</v>
      </c>
      <c r="H15" s="638"/>
    </row>
    <row r="16" spans="1:8" x14ac:dyDescent="0.3">
      <c r="A16" s="622">
        <f>+'F- Op Labor (Required)'!A28</f>
        <v>0</v>
      </c>
      <c r="B16" s="225"/>
      <c r="C16" s="168"/>
      <c r="D16" s="635">
        <f>'F- Op Labor (Required)'!G28</f>
        <v>0</v>
      </c>
      <c r="E16" s="222">
        <f t="shared" si="0"/>
        <v>1</v>
      </c>
      <c r="F16" s="223">
        <f t="shared" si="1"/>
        <v>0</v>
      </c>
      <c r="G16" s="223">
        <f t="shared" si="2"/>
        <v>0</v>
      </c>
      <c r="H16" s="638"/>
    </row>
    <row r="17" spans="1:8" x14ac:dyDescent="0.3">
      <c r="A17" s="622">
        <f>+'F- Op Labor (Required)'!A29</f>
        <v>0</v>
      </c>
      <c r="B17" s="225"/>
      <c r="C17" s="168"/>
      <c r="D17" s="635">
        <f>'F- Op Labor (Required)'!G29</f>
        <v>0</v>
      </c>
      <c r="E17" s="222">
        <f t="shared" si="0"/>
        <v>1</v>
      </c>
      <c r="F17" s="223">
        <f t="shared" si="1"/>
        <v>0</v>
      </c>
      <c r="G17" s="223">
        <f t="shared" si="2"/>
        <v>0</v>
      </c>
      <c r="H17" s="638"/>
    </row>
    <row r="18" spans="1:8" x14ac:dyDescent="0.3">
      <c r="A18" s="622">
        <f>+'F- Op Labor (Required)'!A30</f>
        <v>0</v>
      </c>
      <c r="B18" s="225"/>
      <c r="C18" s="168"/>
      <c r="D18" s="635">
        <f>'F- Op Labor (Required)'!G30</f>
        <v>0</v>
      </c>
      <c r="E18" s="222">
        <f t="shared" si="0"/>
        <v>1</v>
      </c>
      <c r="F18" s="223">
        <f t="shared" si="1"/>
        <v>0</v>
      </c>
      <c r="G18" s="223">
        <f t="shared" si="2"/>
        <v>0</v>
      </c>
      <c r="H18" s="638"/>
    </row>
    <row r="19" spans="1:8" x14ac:dyDescent="0.3">
      <c r="A19" s="622">
        <f>+'F- Op Labor (Required)'!A31</f>
        <v>0</v>
      </c>
      <c r="B19" s="225"/>
      <c r="C19" s="168"/>
      <c r="D19" s="635">
        <f>'F- Op Labor (Required)'!G31</f>
        <v>0</v>
      </c>
      <c r="E19" s="222">
        <f t="shared" si="0"/>
        <v>1</v>
      </c>
      <c r="F19" s="223">
        <f t="shared" si="1"/>
        <v>0</v>
      </c>
      <c r="G19" s="223">
        <f t="shared" si="2"/>
        <v>0</v>
      </c>
      <c r="H19" s="638"/>
    </row>
    <row r="20" spans="1:8" x14ac:dyDescent="0.3">
      <c r="A20" s="622">
        <f>+'F- Op Labor (Required)'!A32</f>
        <v>0</v>
      </c>
      <c r="B20" s="225"/>
      <c r="C20" s="168"/>
      <c r="D20" s="635">
        <f>'F- Op Labor (Required)'!G32</f>
        <v>0</v>
      </c>
      <c r="E20" s="222">
        <f t="shared" si="0"/>
        <v>1</v>
      </c>
      <c r="F20" s="223">
        <f t="shared" si="1"/>
        <v>0</v>
      </c>
      <c r="G20" s="223">
        <f t="shared" si="2"/>
        <v>0</v>
      </c>
      <c r="H20" s="638"/>
    </row>
    <row r="21" spans="1:8" x14ac:dyDescent="0.3">
      <c r="A21" s="622">
        <f>+'F- Op Labor (Required)'!A33</f>
        <v>0</v>
      </c>
      <c r="B21" s="225"/>
      <c r="C21" s="168"/>
      <c r="D21" s="635">
        <f>'F- Op Labor (Required)'!G33</f>
        <v>0</v>
      </c>
      <c r="E21" s="222">
        <f t="shared" si="0"/>
        <v>1</v>
      </c>
      <c r="F21" s="223">
        <f t="shared" si="1"/>
        <v>0</v>
      </c>
      <c r="G21" s="223">
        <f t="shared" si="2"/>
        <v>0</v>
      </c>
      <c r="H21" s="638"/>
    </row>
    <row r="22" spans="1:8" x14ac:dyDescent="0.3">
      <c r="A22" s="622">
        <f>+'F- Op Labor (Required)'!A34</f>
        <v>0</v>
      </c>
      <c r="B22" s="225"/>
      <c r="C22" s="168"/>
      <c r="D22" s="635">
        <f>'F- Op Labor (Required)'!G34</f>
        <v>0</v>
      </c>
      <c r="E22" s="222">
        <f t="shared" si="0"/>
        <v>1</v>
      </c>
      <c r="F22" s="223">
        <f t="shared" si="1"/>
        <v>0</v>
      </c>
      <c r="G22" s="223">
        <f t="shared" si="2"/>
        <v>0</v>
      </c>
      <c r="H22" s="638"/>
    </row>
    <row r="23" spans="1:8" x14ac:dyDescent="0.3">
      <c r="A23" s="622">
        <f>+'F- Op Labor (Required)'!A35</f>
        <v>0</v>
      </c>
      <c r="B23" s="225"/>
      <c r="C23" s="168"/>
      <c r="D23" s="635">
        <f>'F- Op Labor (Required)'!G35</f>
        <v>0</v>
      </c>
      <c r="E23" s="222">
        <f t="shared" si="0"/>
        <v>1</v>
      </c>
      <c r="F23" s="223">
        <f t="shared" si="1"/>
        <v>0</v>
      </c>
      <c r="G23" s="223">
        <f t="shared" si="2"/>
        <v>0</v>
      </c>
      <c r="H23" s="638"/>
    </row>
    <row r="24" spans="1:8" x14ac:dyDescent="0.3">
      <c r="A24" s="622">
        <f>+'F- Op Labor (Required)'!A36</f>
        <v>0</v>
      </c>
      <c r="B24" s="225"/>
      <c r="C24" s="168"/>
      <c r="D24" s="635">
        <f>'F- Op Labor (Required)'!G36</f>
        <v>0</v>
      </c>
      <c r="E24" s="222">
        <f t="shared" si="0"/>
        <v>1</v>
      </c>
      <c r="F24" s="223">
        <f t="shared" si="1"/>
        <v>0</v>
      </c>
      <c r="G24" s="223">
        <f t="shared" si="2"/>
        <v>0</v>
      </c>
      <c r="H24" s="638"/>
    </row>
    <row r="25" spans="1:8" x14ac:dyDescent="0.3">
      <c r="A25" s="622">
        <f>+'F- Op Labor (Required)'!A37</f>
        <v>0</v>
      </c>
      <c r="B25" s="225"/>
      <c r="C25" s="168"/>
      <c r="D25" s="635">
        <f>'F- Op Labor (Required)'!G37</f>
        <v>0</v>
      </c>
      <c r="E25" s="222">
        <f t="shared" si="0"/>
        <v>1</v>
      </c>
      <c r="F25" s="223">
        <f t="shared" si="1"/>
        <v>0</v>
      </c>
      <c r="G25" s="223">
        <f t="shared" si="2"/>
        <v>0</v>
      </c>
      <c r="H25" s="638"/>
    </row>
    <row r="26" spans="1:8" x14ac:dyDescent="0.3">
      <c r="A26" s="622">
        <f>+'F- Op Labor (Required)'!A38</f>
        <v>0</v>
      </c>
      <c r="B26" s="225"/>
      <c r="C26" s="168"/>
      <c r="D26" s="635">
        <f>'F- Op Labor (Required)'!G38</f>
        <v>0</v>
      </c>
      <c r="E26" s="222">
        <f t="shared" si="0"/>
        <v>1</v>
      </c>
      <c r="F26" s="223">
        <f t="shared" si="1"/>
        <v>0</v>
      </c>
      <c r="G26" s="223">
        <f t="shared" si="2"/>
        <v>0</v>
      </c>
      <c r="H26" s="638"/>
    </row>
    <row r="27" spans="1:8" x14ac:dyDescent="0.3">
      <c r="A27" s="622">
        <f>+'F- Op Labor (Required)'!A39</f>
        <v>0</v>
      </c>
      <c r="B27" s="225"/>
      <c r="C27" s="168"/>
      <c r="D27" s="635">
        <f>'F- Op Labor (Required)'!G39</f>
        <v>0</v>
      </c>
      <c r="E27" s="222">
        <f t="shared" si="0"/>
        <v>1</v>
      </c>
      <c r="F27" s="223">
        <f t="shared" si="1"/>
        <v>0</v>
      </c>
      <c r="G27" s="223">
        <f t="shared" si="2"/>
        <v>0</v>
      </c>
      <c r="H27" s="638"/>
    </row>
    <row r="28" spans="1:8" x14ac:dyDescent="0.3">
      <c r="A28" s="622">
        <f>+'F- Op Labor (Required)'!A40</f>
        <v>0</v>
      </c>
      <c r="B28" s="225"/>
      <c r="C28" s="168"/>
      <c r="D28" s="635">
        <f>'F- Op Labor (Required)'!G40</f>
        <v>0</v>
      </c>
      <c r="E28" s="222">
        <f t="shared" si="0"/>
        <v>1</v>
      </c>
      <c r="F28" s="223">
        <f t="shared" si="1"/>
        <v>0</v>
      </c>
      <c r="G28" s="223">
        <f t="shared" si="2"/>
        <v>0</v>
      </c>
      <c r="H28" s="638"/>
    </row>
    <row r="29" spans="1:8" x14ac:dyDescent="0.3">
      <c r="A29" s="622">
        <f>+'F- Op Labor (Required)'!A41</f>
        <v>0</v>
      </c>
      <c r="B29" s="225"/>
      <c r="C29" s="168"/>
      <c r="D29" s="635">
        <f>'F- Op Labor (Required)'!G41</f>
        <v>0</v>
      </c>
      <c r="E29" s="222">
        <f t="shared" si="0"/>
        <v>1</v>
      </c>
      <c r="F29" s="223">
        <f t="shared" si="1"/>
        <v>0</v>
      </c>
      <c r="G29" s="223">
        <f t="shared" si="2"/>
        <v>0</v>
      </c>
      <c r="H29" s="638"/>
    </row>
    <row r="30" spans="1:8" x14ac:dyDescent="0.3">
      <c r="A30" s="622">
        <f>+'F- Op Labor (Required)'!A42</f>
        <v>0</v>
      </c>
      <c r="B30" s="225"/>
      <c r="C30" s="168"/>
      <c r="D30" s="635">
        <f>'F- Op Labor (Required)'!G42</f>
        <v>0</v>
      </c>
      <c r="E30" s="222">
        <f t="shared" si="0"/>
        <v>1</v>
      </c>
      <c r="F30" s="223">
        <f t="shared" si="1"/>
        <v>0</v>
      </c>
      <c r="G30" s="223">
        <f t="shared" si="2"/>
        <v>0</v>
      </c>
      <c r="H30" s="638"/>
    </row>
    <row r="31" spans="1:8" x14ac:dyDescent="0.3">
      <c r="A31" s="622">
        <f>+'F- Op Labor (Required)'!A43</f>
        <v>0</v>
      </c>
      <c r="B31" s="225"/>
      <c r="C31" s="168"/>
      <c r="D31" s="635">
        <f>'F- Op Labor (Required)'!G43</f>
        <v>0</v>
      </c>
      <c r="E31" s="222">
        <f t="shared" si="0"/>
        <v>1</v>
      </c>
      <c r="F31" s="223">
        <f t="shared" si="1"/>
        <v>0</v>
      </c>
      <c r="G31" s="223">
        <f t="shared" si="2"/>
        <v>0</v>
      </c>
      <c r="H31" s="638"/>
    </row>
    <row r="32" spans="1:8" ht="15" thickBot="1" x14ac:dyDescent="0.35">
      <c r="A32" s="623">
        <f>+'F- Op Labor (Required)'!A44</f>
        <v>0</v>
      </c>
      <c r="B32" s="227"/>
      <c r="C32" s="176"/>
      <c r="D32" s="636">
        <f>'F- Op Labor (Required)'!G44</f>
        <v>0</v>
      </c>
      <c r="E32" s="640">
        <f>IF(D32="","",1-(D32*100)%)</f>
        <v>1</v>
      </c>
      <c r="F32" s="228">
        <f t="shared" si="1"/>
        <v>0</v>
      </c>
      <c r="G32" s="228">
        <f t="shared" si="2"/>
        <v>0</v>
      </c>
      <c r="H32" s="639"/>
    </row>
    <row r="33" spans="1:8" ht="15" thickBot="1" x14ac:dyDescent="0.35">
      <c r="A33" s="1"/>
      <c r="B33" s="114"/>
      <c r="C33" s="114"/>
      <c r="D33" s="114"/>
      <c r="E33" s="114"/>
      <c r="F33" s="231" t="s">
        <v>423</v>
      </c>
      <c r="G33" s="233">
        <f>SUM(G8:G32)</f>
        <v>0</v>
      </c>
      <c r="H33" s="233">
        <f>SUM(H8:H32)</f>
        <v>0</v>
      </c>
    </row>
    <row r="34" spans="1:8" ht="15" thickBot="1" x14ac:dyDescent="0.35">
      <c r="A34" s="113" t="s">
        <v>7</v>
      </c>
      <c r="B34" s="114"/>
      <c r="C34" s="114"/>
      <c r="E34" s="114"/>
      <c r="F34" s="114"/>
      <c r="G34" s="1446" t="s">
        <v>7</v>
      </c>
      <c r="H34" s="1447"/>
    </row>
    <row r="35" spans="1:8" x14ac:dyDescent="0.3">
      <c r="A35" s="1448" t="s">
        <v>779</v>
      </c>
      <c r="B35" s="1449"/>
      <c r="C35" s="1449"/>
      <c r="D35" s="1449"/>
      <c r="E35" s="1449"/>
      <c r="F35" s="1449"/>
      <c r="G35" s="1449"/>
      <c r="H35" s="1450"/>
    </row>
    <row r="36" spans="1:8" x14ac:dyDescent="0.3">
      <c r="A36" s="118" t="s">
        <v>57</v>
      </c>
      <c r="C36" s="114"/>
      <c r="E36" s="114"/>
      <c r="F36" s="114"/>
      <c r="G36" s="1446"/>
      <c r="H36" s="1447"/>
    </row>
    <row r="37" spans="1:8" x14ac:dyDescent="0.3">
      <c r="A37" s="118">
        <v>1</v>
      </c>
      <c r="B37" s="114" t="s">
        <v>424</v>
      </c>
      <c r="C37" s="114"/>
      <c r="E37" s="114"/>
      <c r="F37" s="114"/>
      <c r="G37" s="1446"/>
      <c r="H37" s="1447"/>
    </row>
    <row r="38" spans="1:8" x14ac:dyDescent="0.3">
      <c r="A38" s="118">
        <v>2</v>
      </c>
      <c r="B38" s="114" t="s">
        <v>425</v>
      </c>
      <c r="H38" s="2"/>
    </row>
    <row r="39" spans="1:8" x14ac:dyDescent="0.3">
      <c r="A39" s="118">
        <v>3</v>
      </c>
      <c r="B39" s="114" t="s">
        <v>426</v>
      </c>
      <c r="H39" s="2"/>
    </row>
    <row r="40" spans="1:8" x14ac:dyDescent="0.3">
      <c r="A40" s="118"/>
      <c r="B40" s="234"/>
      <c r="C40" s="234"/>
      <c r="D40" s="234"/>
      <c r="E40" s="234"/>
      <c r="F40" s="234"/>
      <c r="G40" s="234"/>
      <c r="H40" s="235"/>
    </row>
    <row r="41" spans="1:8" x14ac:dyDescent="0.3">
      <c r="A41" s="236" t="s">
        <v>698</v>
      </c>
      <c r="B41" s="114"/>
      <c r="H41" s="2"/>
    </row>
    <row r="42" spans="1:8" x14ac:dyDescent="0.3">
      <c r="A42" s="118"/>
      <c r="B42" s="109" t="s">
        <v>87</v>
      </c>
      <c r="C42" s="109"/>
      <c r="E42" s="109" t="s">
        <v>420</v>
      </c>
      <c r="F42" s="114"/>
      <c r="G42" s="109"/>
      <c r="H42" s="119"/>
    </row>
    <row r="43" spans="1:8" x14ac:dyDescent="0.3">
      <c r="A43" s="118"/>
      <c r="B43" s="109" t="s">
        <v>54</v>
      </c>
      <c r="E43" s="109" t="s">
        <v>428</v>
      </c>
      <c r="H43" s="2"/>
    </row>
    <row r="44" spans="1:8" x14ac:dyDescent="0.3">
      <c r="A44" s="118"/>
      <c r="B44" s="109" t="s">
        <v>419</v>
      </c>
      <c r="C44" s="109"/>
      <c r="E44" s="109"/>
      <c r="F44" s="114"/>
      <c r="G44" s="1446"/>
      <c r="H44" s="1447"/>
    </row>
    <row r="45" spans="1:8" ht="15" thickBot="1" x14ac:dyDescent="0.35">
      <c r="A45" s="857"/>
      <c r="B45" s="135"/>
      <c r="C45" s="6"/>
      <c r="D45" s="6"/>
      <c r="E45" s="6"/>
      <c r="F45" s="6"/>
      <c r="G45" s="6"/>
      <c r="H45" s="13"/>
    </row>
    <row r="46" spans="1:8" x14ac:dyDescent="0.3">
      <c r="A46" s="856"/>
      <c r="B46" s="896"/>
      <c r="C46" s="888"/>
      <c r="D46" s="888"/>
      <c r="E46" s="888"/>
      <c r="F46" s="888"/>
      <c r="G46" s="888"/>
      <c r="H46" s="2"/>
    </row>
    <row r="47" spans="1:8" x14ac:dyDescent="0.3">
      <c r="A47" s="1380" t="s">
        <v>896</v>
      </c>
      <c r="B47" s="1411"/>
      <c r="C47" s="1411"/>
      <c r="D47" s="1411"/>
      <c r="E47" s="1411"/>
      <c r="F47" s="1411"/>
      <c r="G47" s="1411"/>
      <c r="H47" s="1451"/>
    </row>
    <row r="48" spans="1:8" x14ac:dyDescent="0.3">
      <c r="A48" s="1249"/>
      <c r="B48" s="1277"/>
      <c r="C48" s="1277"/>
      <c r="D48" s="1277"/>
      <c r="E48" s="1277"/>
      <c r="F48" s="1277"/>
      <c r="G48" s="1277"/>
      <c r="H48" s="1278"/>
    </row>
    <row r="49" spans="1:8" x14ac:dyDescent="0.3">
      <c r="A49" s="1262" t="s">
        <v>897</v>
      </c>
      <c r="B49" s="1277"/>
      <c r="C49" s="1277"/>
      <c r="D49" s="1277"/>
      <c r="E49" s="1277"/>
      <c r="F49" s="1277"/>
      <c r="G49" s="1277"/>
      <c r="H49" s="1278"/>
    </row>
    <row r="50" spans="1:8" x14ac:dyDescent="0.3">
      <c r="A50" s="895"/>
      <c r="B50" s="861"/>
      <c r="C50" s="861"/>
      <c r="D50" s="861"/>
      <c r="E50" s="861"/>
      <c r="F50" s="861"/>
      <c r="G50" s="861"/>
      <c r="H50" s="862"/>
    </row>
    <row r="51" spans="1:8" x14ac:dyDescent="0.3">
      <c r="A51" s="895"/>
      <c r="B51" s="861"/>
      <c r="C51" s="861"/>
      <c r="D51" s="861"/>
      <c r="E51" s="861"/>
      <c r="F51" s="861"/>
      <c r="G51" s="861"/>
      <c r="H51" s="862"/>
    </row>
    <row r="52" spans="1:8" x14ac:dyDescent="0.3">
      <c r="A52" s="895"/>
      <c r="B52" s="861"/>
      <c r="C52" s="861"/>
      <c r="D52" s="861"/>
      <c r="E52" s="861"/>
      <c r="F52" s="861"/>
      <c r="G52" s="861"/>
      <c r="H52" s="862"/>
    </row>
    <row r="53" spans="1:8" x14ac:dyDescent="0.3">
      <c r="A53" s="895"/>
      <c r="B53" s="861"/>
      <c r="C53" s="861"/>
      <c r="D53" s="861"/>
      <c r="E53" s="861"/>
      <c r="F53" s="861"/>
      <c r="G53" s="861"/>
      <c r="H53" s="862"/>
    </row>
    <row r="54" spans="1:8" ht="15" thickBot="1" x14ac:dyDescent="0.35">
      <c r="A54" s="1249"/>
      <c r="B54" s="1277"/>
      <c r="C54" s="1277"/>
      <c r="D54" s="1277"/>
      <c r="E54" s="1277"/>
      <c r="F54" s="1277"/>
      <c r="G54" s="1277"/>
      <c r="H54" s="1278"/>
    </row>
    <row r="55" spans="1:8" ht="15" thickBot="1" x14ac:dyDescent="0.35">
      <c r="A55" s="1439" t="s">
        <v>58</v>
      </c>
      <c r="B55" s="1440"/>
      <c r="C55" s="1440"/>
      <c r="D55" s="1440"/>
      <c r="E55" s="1440"/>
      <c r="F55" s="1440"/>
      <c r="G55" s="1440"/>
      <c r="H55" s="1441"/>
    </row>
    <row r="56" spans="1:8" x14ac:dyDescent="0.3">
      <c r="A56" s="803" t="s">
        <v>664</v>
      </c>
      <c r="B56" s="583"/>
      <c r="C56" s="583"/>
      <c r="D56" s="583"/>
      <c r="E56" s="583"/>
      <c r="F56" s="583"/>
      <c r="G56" s="583"/>
      <c r="H56" s="584"/>
    </row>
    <row r="57" spans="1:8" ht="15" thickBot="1" x14ac:dyDescent="0.35">
      <c r="A57" s="574" t="s">
        <v>478</v>
      </c>
      <c r="B57" s="575"/>
      <c r="C57" s="575"/>
      <c r="D57" s="575"/>
      <c r="E57" s="575"/>
      <c r="F57" s="573"/>
      <c r="G57" s="573"/>
      <c r="H57" s="576" t="s">
        <v>936</v>
      </c>
    </row>
  </sheetData>
  <sheetProtection algorithmName="SHA-512" hashValue="VShbSQxGP9ZSoU2d+TYdMPBPzz+GSGRAM3vWQIRiMNv/hkHzuwsEZlYquN38ViOOb3xflH7bQxvOvQZoPUkHCQ==" saltValue="ADTLERJ6nSm3k1O+8jPgKw==" spinCount="100000" sheet="1" objects="1" scenarios="1"/>
  <mergeCells count="12">
    <mergeCell ref="A55:H55"/>
    <mergeCell ref="A54:H54"/>
    <mergeCell ref="B1:F1"/>
    <mergeCell ref="A2:H2"/>
    <mergeCell ref="G44:H44"/>
    <mergeCell ref="G34:H34"/>
    <mergeCell ref="G36:H36"/>
    <mergeCell ref="G37:H37"/>
    <mergeCell ref="A35:H35"/>
    <mergeCell ref="A47:H47"/>
    <mergeCell ref="A48:H48"/>
    <mergeCell ref="A49:H49"/>
  </mergeCells>
  <conditionalFormatting sqref="A8:H32">
    <cfRule type="expression" dxfId="9" priority="1">
      <formula>$A8=0</formula>
    </cfRule>
  </conditionalFormatting>
  <pageMargins left="0.7" right="0.7" top="0.75" bottom="0.75" header="0.3" footer="0.3"/>
  <pageSetup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6" r:id="rId4" name="Check Box 2">
              <controlPr defaultSize="0" autoFill="0" autoLine="0" autoPict="0">
                <anchor moveWithCells="1">
                  <from>
                    <xdr:col>0</xdr:col>
                    <xdr:colOff>0</xdr:colOff>
                    <xdr:row>46</xdr:row>
                    <xdr:rowOff>175260</xdr:rowOff>
                  </from>
                  <to>
                    <xdr:col>1</xdr:col>
                    <xdr:colOff>975360</xdr:colOff>
                    <xdr:row>48</xdr:row>
                    <xdr:rowOff>30480</xdr:rowOff>
                  </to>
                </anchor>
              </controlPr>
            </control>
          </mc:Choice>
        </mc:AlternateContent>
        <mc:AlternateContent xmlns:mc="http://schemas.openxmlformats.org/markup-compatibility/2006">
          <mc:Choice Requires="x14">
            <control shapeId="21507" r:id="rId5" name="Check Box 3">
              <controlPr defaultSize="0" autoFill="0" autoLine="0" autoPict="0">
                <anchor moveWithCells="1">
                  <from>
                    <xdr:col>0</xdr:col>
                    <xdr:colOff>0</xdr:colOff>
                    <xdr:row>49</xdr:row>
                    <xdr:rowOff>0</xdr:rowOff>
                  </from>
                  <to>
                    <xdr:col>2</xdr:col>
                    <xdr:colOff>693420</xdr:colOff>
                    <xdr:row>50</xdr:row>
                    <xdr:rowOff>60960</xdr:rowOff>
                  </to>
                </anchor>
              </controlPr>
            </control>
          </mc:Choice>
        </mc:AlternateContent>
        <mc:AlternateContent xmlns:mc="http://schemas.openxmlformats.org/markup-compatibility/2006">
          <mc:Choice Requires="x14">
            <control shapeId="21508" r:id="rId6" name="Check Box 4">
              <controlPr defaultSize="0" autoFill="0" autoLine="0" autoPict="0">
                <anchor moveWithCells="1">
                  <from>
                    <xdr:col>0</xdr:col>
                    <xdr:colOff>0</xdr:colOff>
                    <xdr:row>50</xdr:row>
                    <xdr:rowOff>160020</xdr:rowOff>
                  </from>
                  <to>
                    <xdr:col>2</xdr:col>
                    <xdr:colOff>693420</xdr:colOff>
                    <xdr:row>52</xdr:row>
                    <xdr:rowOff>30480</xdr:rowOff>
                  </to>
                </anchor>
              </controlPr>
            </control>
          </mc:Choice>
        </mc:AlternateContent>
        <mc:AlternateContent xmlns:mc="http://schemas.openxmlformats.org/markup-compatibility/2006">
          <mc:Choice Requires="x14">
            <control shapeId="21509" r:id="rId7" name="Check Box 5">
              <controlPr defaultSize="0" autoFill="0" autoLine="0" autoPict="0">
                <anchor moveWithCells="1">
                  <from>
                    <xdr:col>0</xdr:col>
                    <xdr:colOff>0</xdr:colOff>
                    <xdr:row>49</xdr:row>
                    <xdr:rowOff>175260</xdr:rowOff>
                  </from>
                  <to>
                    <xdr:col>7</xdr:col>
                    <xdr:colOff>746760</xdr:colOff>
                    <xdr:row>51</xdr:row>
                    <xdr:rowOff>38100</xdr:rowOff>
                  </to>
                </anchor>
              </controlPr>
            </control>
          </mc:Choice>
        </mc:AlternateContent>
        <mc:AlternateContent xmlns:mc="http://schemas.openxmlformats.org/markup-compatibility/2006">
          <mc:Choice Requires="x14">
            <control shapeId="21510" r:id="rId8" name="Check Box 6">
              <controlPr defaultSize="0" autoFill="0" autoLine="0" autoPict="0">
                <anchor moveWithCells="1">
                  <from>
                    <xdr:col>0</xdr:col>
                    <xdr:colOff>0</xdr:colOff>
                    <xdr:row>51</xdr:row>
                    <xdr:rowOff>175260</xdr:rowOff>
                  </from>
                  <to>
                    <xdr:col>3</xdr:col>
                    <xdr:colOff>754380</xdr:colOff>
                    <xdr:row>53</xdr:row>
                    <xdr:rowOff>38100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12279-6159-40AB-9F52-38121FBCD35E}">
  <sheetPr codeName="Sheet17">
    <tabColor theme="7" tint="0.59999389629810485"/>
    <pageSetUpPr fitToPage="1"/>
  </sheetPr>
  <dimension ref="A1:J53"/>
  <sheetViews>
    <sheetView zoomScaleNormal="100" workbookViewId="0">
      <selection activeCell="A7" sqref="A7:C7"/>
    </sheetView>
  </sheetViews>
  <sheetFormatPr defaultRowHeight="14.4" x14ac:dyDescent="0.3"/>
  <cols>
    <col min="1" max="1" width="9.6640625" customWidth="1"/>
    <col min="2" max="3" width="14.5546875" customWidth="1"/>
    <col min="4" max="4" width="17.6640625" customWidth="1"/>
    <col min="5" max="5" width="14.33203125" customWidth="1"/>
    <col min="6" max="6" width="18.33203125" customWidth="1"/>
    <col min="7" max="7" width="15.6640625" customWidth="1"/>
    <col min="8" max="8" width="13.88671875" customWidth="1"/>
  </cols>
  <sheetData>
    <row r="1" spans="1:9" ht="15" thickBot="1" x14ac:dyDescent="0.35">
      <c r="A1" s="106" t="s">
        <v>389</v>
      </c>
      <c r="B1" s="1245">
        <f>'Budget Summary'!A9</f>
        <v>0</v>
      </c>
      <c r="C1" s="1245"/>
      <c r="D1" s="1245"/>
      <c r="E1" s="1245"/>
      <c r="F1" s="1245"/>
      <c r="G1" s="107" t="s">
        <v>40</v>
      </c>
      <c r="H1" s="658">
        <f>'Budget Summary'!H9</f>
        <v>0</v>
      </c>
      <c r="I1" s="614" t="s">
        <v>307</v>
      </c>
    </row>
    <row r="2" spans="1:9" ht="16.2" thickBot="1" x14ac:dyDescent="0.35">
      <c r="A2" s="1282" t="s">
        <v>668</v>
      </c>
      <c r="B2" s="1283"/>
      <c r="C2" s="1283"/>
      <c r="D2" s="1283"/>
      <c r="E2" s="1283"/>
      <c r="F2" s="1283"/>
      <c r="G2" s="1283"/>
      <c r="H2" s="1284"/>
      <c r="I2" s="614" t="s">
        <v>78</v>
      </c>
    </row>
    <row r="3" spans="1:9" ht="29.4" customHeight="1" thickBot="1" x14ac:dyDescent="0.35">
      <c r="A3" s="1452" t="s">
        <v>126</v>
      </c>
      <c r="B3" s="1453"/>
      <c r="C3" s="1453"/>
      <c r="D3" s="1453"/>
      <c r="E3" s="1453"/>
      <c r="F3" s="1453"/>
      <c r="G3" s="1453"/>
      <c r="H3" s="1454"/>
    </row>
    <row r="4" spans="1:9" ht="15" thickBot="1" x14ac:dyDescent="0.35">
      <c r="A4" s="1"/>
      <c r="H4" s="2"/>
    </row>
    <row r="5" spans="1:9" ht="15" thickBot="1" x14ac:dyDescent="0.35">
      <c r="A5" s="1228">
        <v>1</v>
      </c>
      <c r="B5" s="1245"/>
      <c r="C5" s="1245"/>
      <c r="D5" s="212">
        <v>2</v>
      </c>
      <c r="E5" s="138">
        <v>3</v>
      </c>
      <c r="F5" s="138"/>
      <c r="G5" s="212">
        <v>4</v>
      </c>
      <c r="H5" s="108">
        <v>5</v>
      </c>
    </row>
    <row r="6" spans="1:9" ht="58.2" thickBot="1" x14ac:dyDescent="0.35">
      <c r="A6" s="1272" t="s">
        <v>127</v>
      </c>
      <c r="B6" s="1351"/>
      <c r="C6" s="1352"/>
      <c r="D6" s="311" t="s">
        <v>95</v>
      </c>
      <c r="E6" s="311" t="s">
        <v>128</v>
      </c>
      <c r="F6" s="311" t="s">
        <v>527</v>
      </c>
      <c r="G6" s="378" t="s">
        <v>528</v>
      </c>
      <c r="H6" s="378" t="s">
        <v>75</v>
      </c>
    </row>
    <row r="7" spans="1:9" x14ac:dyDescent="0.3">
      <c r="A7" s="1326"/>
      <c r="B7" s="1354"/>
      <c r="C7" s="1327"/>
      <c r="D7" s="354"/>
      <c r="E7" s="356"/>
      <c r="F7" s="447" t="str">
        <f>IF(D7&lt;1,"",D7*E7)</f>
        <v/>
      </c>
      <c r="G7" s="448"/>
      <c r="H7" s="449"/>
    </row>
    <row r="8" spans="1:9" x14ac:dyDescent="0.3">
      <c r="A8" s="1328"/>
      <c r="B8" s="1355"/>
      <c r="C8" s="1329"/>
      <c r="D8" s="327"/>
      <c r="E8" s="265"/>
      <c r="F8" s="447" t="str">
        <f t="shared" ref="F8:F17" si="0">IF(D8&lt;1,"",D8*E8)</f>
        <v/>
      </c>
      <c r="G8" s="450"/>
      <c r="H8" s="362"/>
    </row>
    <row r="9" spans="1:9" x14ac:dyDescent="0.3">
      <c r="A9" s="1328"/>
      <c r="B9" s="1355"/>
      <c r="C9" s="1329"/>
      <c r="D9" s="327"/>
      <c r="E9" s="265"/>
      <c r="F9" s="447" t="str">
        <f t="shared" si="0"/>
        <v/>
      </c>
      <c r="G9" s="450"/>
      <c r="H9" s="362"/>
    </row>
    <row r="10" spans="1:9" x14ac:dyDescent="0.3">
      <c r="A10" s="1328"/>
      <c r="B10" s="1355"/>
      <c r="C10" s="1329"/>
      <c r="D10" s="327"/>
      <c r="E10" s="265"/>
      <c r="F10" s="447" t="str">
        <f t="shared" si="0"/>
        <v/>
      </c>
      <c r="G10" s="450"/>
      <c r="H10" s="362"/>
    </row>
    <row r="11" spans="1:9" x14ac:dyDescent="0.3">
      <c r="A11" s="1328"/>
      <c r="B11" s="1355"/>
      <c r="C11" s="1329"/>
      <c r="D11" s="327"/>
      <c r="E11" s="265"/>
      <c r="F11" s="447" t="str">
        <f t="shared" si="0"/>
        <v/>
      </c>
      <c r="G11" s="450"/>
      <c r="H11" s="362"/>
    </row>
    <row r="12" spans="1:9" x14ac:dyDescent="0.3">
      <c r="A12" s="1328"/>
      <c r="B12" s="1355"/>
      <c r="C12" s="1329"/>
      <c r="D12" s="327"/>
      <c r="E12" s="265"/>
      <c r="F12" s="447" t="str">
        <f t="shared" si="0"/>
        <v/>
      </c>
      <c r="G12" s="450"/>
      <c r="H12" s="362"/>
    </row>
    <row r="13" spans="1:9" x14ac:dyDescent="0.3">
      <c r="A13" s="1328"/>
      <c r="B13" s="1355"/>
      <c r="C13" s="1329"/>
      <c r="D13" s="327"/>
      <c r="E13" s="265"/>
      <c r="F13" s="447" t="str">
        <f t="shared" si="0"/>
        <v/>
      </c>
      <c r="G13" s="450"/>
      <c r="H13" s="362"/>
    </row>
    <row r="14" spans="1:9" x14ac:dyDescent="0.3">
      <c r="A14" s="1328"/>
      <c r="B14" s="1355"/>
      <c r="C14" s="1329"/>
      <c r="D14" s="327"/>
      <c r="E14" s="265"/>
      <c r="F14" s="447" t="str">
        <f>IF(D14&lt;1,"",D14*E14)</f>
        <v/>
      </c>
      <c r="G14" s="450"/>
      <c r="H14" s="362"/>
    </row>
    <row r="15" spans="1:9" x14ac:dyDescent="0.3">
      <c r="A15" s="1328"/>
      <c r="B15" s="1355"/>
      <c r="C15" s="1329"/>
      <c r="D15" s="327"/>
      <c r="E15" s="265"/>
      <c r="F15" s="447" t="str">
        <f t="shared" si="0"/>
        <v/>
      </c>
      <c r="G15" s="450"/>
      <c r="H15" s="362"/>
    </row>
    <row r="16" spans="1:9" x14ac:dyDescent="0.3">
      <c r="A16" s="1328"/>
      <c r="B16" s="1355"/>
      <c r="C16" s="1329"/>
      <c r="D16" s="327"/>
      <c r="E16" s="265"/>
      <c r="F16" s="447" t="str">
        <f t="shared" si="0"/>
        <v/>
      </c>
      <c r="G16" s="450"/>
      <c r="H16" s="362"/>
    </row>
    <row r="17" spans="1:8" ht="15" thickBot="1" x14ac:dyDescent="0.35">
      <c r="A17" s="1346"/>
      <c r="B17" s="1356"/>
      <c r="C17" s="1347"/>
      <c r="D17" s="176"/>
      <c r="E17" s="273"/>
      <c r="F17" s="447" t="str">
        <f t="shared" si="0"/>
        <v/>
      </c>
      <c r="G17" s="451"/>
      <c r="H17" s="370"/>
    </row>
    <row r="18" spans="1:8" ht="15" thickBot="1" x14ac:dyDescent="0.35">
      <c r="A18" s="275"/>
      <c r="B18" s="302"/>
      <c r="C18" s="302"/>
      <c r="D18" s="276" t="s">
        <v>21</v>
      </c>
      <c r="E18" s="276"/>
      <c r="F18" s="452">
        <f>SUM(F7:F17)</f>
        <v>0</v>
      </c>
      <c r="G18" s="452">
        <f>SUM(G7:G17)</f>
        <v>0</v>
      </c>
      <c r="H18" s="453"/>
    </row>
    <row r="19" spans="1:8" x14ac:dyDescent="0.3">
      <c r="A19" s="275"/>
      <c r="B19" s="302"/>
      <c r="C19" s="302"/>
      <c r="D19" s="276"/>
      <c r="E19" s="276"/>
      <c r="F19" s="276"/>
      <c r="G19" s="276"/>
      <c r="H19" s="373"/>
    </row>
    <row r="20" spans="1:8" x14ac:dyDescent="0.3">
      <c r="A20" s="1"/>
      <c r="H20" s="2"/>
    </row>
    <row r="21" spans="1:8" ht="15" thickBot="1" x14ac:dyDescent="0.35">
      <c r="A21" s="331" t="s">
        <v>79</v>
      </c>
      <c r="B21" s="332"/>
      <c r="C21" s="332"/>
      <c r="D21" s="332"/>
      <c r="E21" s="332"/>
      <c r="F21" s="332"/>
      <c r="G21" s="332"/>
      <c r="H21" s="334"/>
    </row>
    <row r="22" spans="1:8" x14ac:dyDescent="0.3">
      <c r="A22" s="1362" t="s">
        <v>89</v>
      </c>
      <c r="B22" s="1363"/>
      <c r="C22" s="1363"/>
      <c r="D22" s="1363"/>
      <c r="E22" s="1363"/>
      <c r="F22" s="1363"/>
      <c r="G22" s="1363"/>
      <c r="H22" s="1364"/>
    </row>
    <row r="23" spans="1:8" x14ac:dyDescent="0.3">
      <c r="A23" s="1365"/>
      <c r="B23" s="1366"/>
      <c r="C23" s="1366"/>
      <c r="D23" s="1366"/>
      <c r="E23" s="1366"/>
      <c r="F23" s="1366"/>
      <c r="G23" s="1366"/>
      <c r="H23" s="1367"/>
    </row>
    <row r="24" spans="1:8" x14ac:dyDescent="0.3">
      <c r="A24" s="1365"/>
      <c r="B24" s="1366"/>
      <c r="C24" s="1366"/>
      <c r="D24" s="1366"/>
      <c r="E24" s="1366"/>
      <c r="F24" s="1366"/>
      <c r="G24" s="1366"/>
      <c r="H24" s="1367"/>
    </row>
    <row r="25" spans="1:8" x14ac:dyDescent="0.3">
      <c r="A25" s="1365"/>
      <c r="B25" s="1366"/>
      <c r="C25" s="1366"/>
      <c r="D25" s="1366"/>
      <c r="E25" s="1366"/>
      <c r="F25" s="1366"/>
      <c r="G25" s="1366"/>
      <c r="H25" s="1367"/>
    </row>
    <row r="26" spans="1:8" x14ac:dyDescent="0.3">
      <c r="A26" s="1365"/>
      <c r="B26" s="1366"/>
      <c r="C26" s="1366"/>
      <c r="D26" s="1366"/>
      <c r="E26" s="1366"/>
      <c r="F26" s="1366"/>
      <c r="G26" s="1366"/>
      <c r="H26" s="1367"/>
    </row>
    <row r="27" spans="1:8" ht="15" thickBot="1" x14ac:dyDescent="0.35">
      <c r="A27" s="1368"/>
      <c r="B27" s="1369"/>
      <c r="C27" s="1369"/>
      <c r="D27" s="1369"/>
      <c r="E27" s="1369"/>
      <c r="F27" s="1369"/>
      <c r="G27" s="1369"/>
      <c r="H27" s="1370"/>
    </row>
    <row r="28" spans="1:8" x14ac:dyDescent="0.3">
      <c r="A28" s="111"/>
      <c r="B28" s="454"/>
      <c r="C28" s="36"/>
      <c r="D28" s="18"/>
      <c r="E28" s="18"/>
      <c r="F28" s="18"/>
      <c r="G28" s="18"/>
      <c r="H28" s="455"/>
    </row>
    <row r="29" spans="1:8" x14ac:dyDescent="0.3">
      <c r="A29" s="1280" t="s">
        <v>780</v>
      </c>
      <c r="B29" s="1396"/>
      <c r="C29" s="1396"/>
      <c r="D29" s="1396"/>
      <c r="E29" s="1396"/>
      <c r="F29" s="1396"/>
      <c r="G29" s="1396"/>
      <c r="H29" s="1397"/>
    </row>
    <row r="30" spans="1:8" x14ac:dyDescent="0.3">
      <c r="A30" s="118" t="s">
        <v>57</v>
      </c>
      <c r="H30" s="2"/>
    </row>
    <row r="31" spans="1:8" ht="28.95" customHeight="1" x14ac:dyDescent="0.3">
      <c r="A31" s="431">
        <v>1</v>
      </c>
      <c r="B31" s="1345" t="s">
        <v>491</v>
      </c>
      <c r="C31" s="1345"/>
      <c r="D31" s="1345"/>
      <c r="E31" s="1345"/>
      <c r="F31" s="1345"/>
      <c r="G31" s="1345"/>
      <c r="H31" s="1390"/>
    </row>
    <row r="32" spans="1:8" ht="28.95" customHeight="1" x14ac:dyDescent="0.3">
      <c r="A32" s="431">
        <v>2</v>
      </c>
      <c r="B32" s="1345" t="s">
        <v>465</v>
      </c>
      <c r="C32" s="1345"/>
      <c r="D32" s="1345"/>
      <c r="E32" s="1345"/>
      <c r="F32" s="1345"/>
      <c r="G32" s="1345"/>
      <c r="H32" s="1390"/>
    </row>
    <row r="33" spans="1:10" x14ac:dyDescent="0.3">
      <c r="A33" s="431">
        <v>3</v>
      </c>
      <c r="B33" s="114" t="s">
        <v>466</v>
      </c>
      <c r="C33" s="312"/>
      <c r="E33" s="114"/>
      <c r="F33" s="114"/>
      <c r="G33" s="114"/>
      <c r="H33" s="248"/>
    </row>
    <row r="34" spans="1:10" x14ac:dyDescent="0.3">
      <c r="A34" s="431">
        <v>4</v>
      </c>
      <c r="B34" s="114" t="s">
        <v>492</v>
      </c>
      <c r="C34" s="312"/>
      <c r="H34" s="2"/>
    </row>
    <row r="35" spans="1:10" ht="28.95" customHeight="1" x14ac:dyDescent="0.3">
      <c r="A35" s="431">
        <v>5</v>
      </c>
      <c r="B35" s="1345" t="s">
        <v>781</v>
      </c>
      <c r="C35" s="1345"/>
      <c r="D35" s="1345"/>
      <c r="E35" s="1345"/>
      <c r="F35" s="1345"/>
      <c r="G35" s="1345"/>
      <c r="H35" s="1390"/>
    </row>
    <row r="36" spans="1:10" x14ac:dyDescent="0.3">
      <c r="A36" s="431"/>
      <c r="B36" s="114"/>
      <c r="C36" s="312"/>
      <c r="H36" s="2"/>
    </row>
    <row r="37" spans="1:10" x14ac:dyDescent="0.3">
      <c r="A37" s="592" t="s">
        <v>493</v>
      </c>
      <c r="B37" s="114"/>
      <c r="C37" s="312"/>
      <c r="H37" s="2"/>
    </row>
    <row r="38" spans="1:10" x14ac:dyDescent="0.3">
      <c r="A38" s="118"/>
      <c r="B38" s="440" t="s">
        <v>494</v>
      </c>
      <c r="C38" s="321"/>
      <c r="D38" s="191"/>
      <c r="E38" s="191"/>
      <c r="F38" s="191"/>
      <c r="G38" s="191"/>
      <c r="H38" s="192"/>
    </row>
    <row r="39" spans="1:10" ht="15" thickBot="1" x14ac:dyDescent="0.35">
      <c r="A39" s="900"/>
      <c r="B39" s="901"/>
      <c r="C39" s="901"/>
      <c r="D39" s="901"/>
      <c r="E39" s="901"/>
      <c r="F39" s="901"/>
      <c r="G39" s="901"/>
      <c r="H39" s="902"/>
    </row>
    <row r="40" spans="1:10" x14ac:dyDescent="0.3">
      <c r="A40" s="852" t="s">
        <v>896</v>
      </c>
      <c r="B40" s="897"/>
      <c r="C40" s="897"/>
      <c r="D40" s="897"/>
      <c r="E40" s="897"/>
      <c r="F40" s="897"/>
      <c r="G40" s="897"/>
      <c r="H40" s="903"/>
      <c r="I40" s="897"/>
      <c r="J40" s="904"/>
    </row>
    <row r="41" spans="1:10" x14ac:dyDescent="0.3">
      <c r="A41" s="1455" t="s">
        <v>7</v>
      </c>
      <c r="B41" s="1412"/>
      <c r="C41" s="1412"/>
      <c r="D41" s="1412"/>
      <c r="E41" s="1412"/>
      <c r="F41" s="1412"/>
      <c r="G41" s="1412"/>
      <c r="H41" s="122"/>
      <c r="I41" s="121"/>
      <c r="J41" s="905"/>
    </row>
    <row r="42" spans="1:10" x14ac:dyDescent="0.3">
      <c r="A42" s="1414"/>
      <c r="B42" s="1412"/>
      <c r="C42" s="1412"/>
      <c r="D42" s="1412"/>
      <c r="E42" s="1412"/>
      <c r="F42" s="1412"/>
      <c r="G42" s="1412"/>
      <c r="H42" s="122"/>
      <c r="I42" s="121"/>
      <c r="J42" s="905"/>
    </row>
    <row r="43" spans="1:10" x14ac:dyDescent="0.3">
      <c r="A43" s="1414"/>
      <c r="B43" s="1412"/>
      <c r="C43" s="1412"/>
      <c r="D43" s="1412"/>
      <c r="E43" s="1412"/>
      <c r="F43" s="1412"/>
      <c r="G43" s="1412"/>
      <c r="H43" s="424"/>
      <c r="I43" s="399"/>
      <c r="J43" s="906"/>
    </row>
    <row r="44" spans="1:10" x14ac:dyDescent="0.3">
      <c r="A44" s="411"/>
      <c r="B44" s="30"/>
      <c r="C44" s="30"/>
      <c r="D44" s="30"/>
      <c r="E44" s="30"/>
      <c r="F44" s="30"/>
      <c r="G44" s="30"/>
      <c r="H44" s="424"/>
      <c r="I44" s="399"/>
      <c r="J44" s="906"/>
    </row>
    <row r="45" spans="1:10" x14ac:dyDescent="0.3">
      <c r="A45" s="1456" t="s">
        <v>897</v>
      </c>
      <c r="B45" s="1457"/>
      <c r="C45" s="1457"/>
      <c r="D45" s="399"/>
      <c r="E45" s="399"/>
      <c r="F45" s="399"/>
      <c r="G45" s="399"/>
      <c r="H45" s="424"/>
      <c r="I45" s="399"/>
      <c r="J45" s="906"/>
    </row>
    <row r="46" spans="1:10" x14ac:dyDescent="0.3">
      <c r="A46" s="1458"/>
      <c r="B46" s="1459"/>
      <c r="C46" s="1459"/>
      <c r="D46" s="1459"/>
      <c r="E46" s="1459"/>
      <c r="F46" s="1459"/>
      <c r="G46" s="1459"/>
      <c r="H46" s="424"/>
      <c r="I46" s="399"/>
      <c r="J46" s="906"/>
    </row>
    <row r="47" spans="1:10" x14ac:dyDescent="0.3">
      <c r="A47" s="1458"/>
      <c r="B47" s="1459"/>
      <c r="C47" s="1459"/>
      <c r="D47" s="1459"/>
      <c r="E47" s="1459"/>
      <c r="F47" s="1459"/>
      <c r="G47" s="1459"/>
      <c r="H47" s="424"/>
      <c r="I47" s="399"/>
      <c r="J47" s="906"/>
    </row>
    <row r="48" spans="1:10" ht="15" thickBot="1" x14ac:dyDescent="0.35">
      <c r="A48" s="411"/>
      <c r="B48" s="399"/>
      <c r="C48" s="399"/>
      <c r="D48" s="399"/>
      <c r="E48" s="399"/>
      <c r="F48" s="399"/>
      <c r="G48" s="399"/>
      <c r="H48" s="424"/>
    </row>
    <row r="49" spans="1:8" s="771" customFormat="1" x14ac:dyDescent="0.3">
      <c r="A49" s="1393" t="s">
        <v>96</v>
      </c>
      <c r="B49" s="1394"/>
      <c r="C49" s="1394"/>
      <c r="D49" s="1394"/>
      <c r="E49" s="1394"/>
      <c r="F49" s="1394"/>
      <c r="G49" s="1394"/>
      <c r="H49" s="1395"/>
    </row>
    <row r="50" spans="1:8" s="771" customFormat="1" ht="22.95" customHeight="1" x14ac:dyDescent="0.3">
      <c r="A50" s="1415" t="s">
        <v>801</v>
      </c>
      <c r="B50" s="1416"/>
      <c r="C50" s="1416"/>
      <c r="D50" s="1416"/>
      <c r="E50" s="1416"/>
      <c r="F50" s="1416"/>
      <c r="G50" s="1416"/>
      <c r="H50" s="1417"/>
    </row>
    <row r="51" spans="1:8" s="771" customFormat="1" ht="22.95" customHeight="1" thickBot="1" x14ac:dyDescent="0.35">
      <c r="A51" s="1408"/>
      <c r="B51" s="1409"/>
      <c r="C51" s="1409"/>
      <c r="D51" s="1409"/>
      <c r="E51" s="1409"/>
      <c r="F51" s="1409"/>
      <c r="G51" s="1409"/>
      <c r="H51" s="1418"/>
    </row>
    <row r="52" spans="1:8" ht="15" thickBot="1" x14ac:dyDescent="0.35">
      <c r="A52" s="1391" t="s">
        <v>668</v>
      </c>
      <c r="B52" s="1392"/>
      <c r="C52" s="1392"/>
      <c r="D52" s="1392"/>
      <c r="E52" s="1392"/>
      <c r="F52" s="580"/>
      <c r="G52" s="580"/>
      <c r="H52" s="581"/>
    </row>
    <row r="53" spans="1:8" ht="15" thickBot="1" x14ac:dyDescent="0.35">
      <c r="A53" s="574" t="s">
        <v>478</v>
      </c>
      <c r="B53" s="575"/>
      <c r="C53" s="575"/>
      <c r="D53" s="573"/>
      <c r="E53" s="573"/>
      <c r="F53" s="573"/>
      <c r="G53" s="573"/>
      <c r="H53" s="576" t="s">
        <v>936</v>
      </c>
    </row>
  </sheetData>
  <sheetProtection algorithmName="SHA-512" hashValue="ILu4pI3U50jBAwPDeckmLpwjSNfOZmDe4zxdvnl2Mj1/uuahS+mxcfJ3Jcj0AslTaEC63eb0ucXaQzU5MXTvEA==" saltValue="ymQGsXyIqAtsBPbC/qmt9A==" spinCount="100000" sheet="1" objects="1" scenarios="1"/>
  <mergeCells count="28">
    <mergeCell ref="A29:H29"/>
    <mergeCell ref="A11:C11"/>
    <mergeCell ref="A12:C12"/>
    <mergeCell ref="A22:H27"/>
    <mergeCell ref="A13:C13"/>
    <mergeCell ref="A14:C14"/>
    <mergeCell ref="A15:C15"/>
    <mergeCell ref="A16:C16"/>
    <mergeCell ref="A17:C17"/>
    <mergeCell ref="A49:H49"/>
    <mergeCell ref="A50:H51"/>
    <mergeCell ref="A52:E52"/>
    <mergeCell ref="B31:H31"/>
    <mergeCell ref="B32:H32"/>
    <mergeCell ref="B35:H35"/>
    <mergeCell ref="A41:G43"/>
    <mergeCell ref="A45:C45"/>
    <mergeCell ref="A46:G46"/>
    <mergeCell ref="A47:G47"/>
    <mergeCell ref="A8:C8"/>
    <mergeCell ref="A9:C9"/>
    <mergeCell ref="A10:C10"/>
    <mergeCell ref="A7:C7"/>
    <mergeCell ref="B1:F1"/>
    <mergeCell ref="A2:H2"/>
    <mergeCell ref="A3:H3"/>
    <mergeCell ref="A5:C5"/>
    <mergeCell ref="A6:C6"/>
  </mergeCells>
  <dataValidations count="1">
    <dataValidation type="list" allowBlank="1" showInputMessage="1" showErrorMessage="1" sqref="H7:H17" xr:uid="{EB2CAC02-698F-4462-BE1B-9DE6FBF7FB48}">
      <formula1>$I$1:$I$2</formula1>
    </dataValidation>
  </dataValidations>
  <pageMargins left="0.7" right="0.7" top="0.75" bottom="0.75" header="0.3" footer="0.3"/>
  <pageSetup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4763" r:id="rId4" name="Check Box 11">
              <controlPr defaultSize="0" autoFill="0" autoLine="0" autoPict="0">
                <anchor moveWithCells="1">
                  <from>
                    <xdr:col>0</xdr:col>
                    <xdr:colOff>0</xdr:colOff>
                    <xdr:row>39</xdr:row>
                    <xdr:rowOff>160020</xdr:rowOff>
                  </from>
                  <to>
                    <xdr:col>2</xdr:col>
                    <xdr:colOff>137160</xdr:colOff>
                    <xdr:row>41</xdr:row>
                    <xdr:rowOff>22860</xdr:rowOff>
                  </to>
                </anchor>
              </controlPr>
            </control>
          </mc:Choice>
        </mc:AlternateContent>
        <mc:AlternateContent xmlns:mc="http://schemas.openxmlformats.org/markup-compatibility/2006">
          <mc:Choice Requires="x14">
            <control shapeId="74764" r:id="rId5" name="Check Box 12">
              <controlPr defaultSize="0" autoFill="0" autoLine="0" autoPict="0">
                <anchor moveWithCells="1">
                  <from>
                    <xdr:col>0</xdr:col>
                    <xdr:colOff>0</xdr:colOff>
                    <xdr:row>41</xdr:row>
                    <xdr:rowOff>7620</xdr:rowOff>
                  </from>
                  <to>
                    <xdr:col>4</xdr:col>
                    <xdr:colOff>342900</xdr:colOff>
                    <xdr:row>42</xdr:row>
                    <xdr:rowOff>0</xdr:rowOff>
                  </to>
                </anchor>
              </controlPr>
            </control>
          </mc:Choice>
        </mc:AlternateContent>
        <mc:AlternateContent xmlns:mc="http://schemas.openxmlformats.org/markup-compatibility/2006">
          <mc:Choice Requires="x14">
            <control shapeId="74765" r:id="rId6" name="Check Box 13">
              <controlPr defaultSize="0" autoFill="0" autoLine="0" autoPict="0">
                <anchor moveWithCells="1">
                  <from>
                    <xdr:col>0</xdr:col>
                    <xdr:colOff>0</xdr:colOff>
                    <xdr:row>41</xdr:row>
                    <xdr:rowOff>182880</xdr:rowOff>
                  </from>
                  <to>
                    <xdr:col>4</xdr:col>
                    <xdr:colOff>365760</xdr:colOff>
                    <xdr:row>43</xdr:row>
                    <xdr:rowOff>0</xdr:rowOff>
                  </to>
                </anchor>
              </controlPr>
            </control>
          </mc:Choice>
        </mc:AlternateContent>
        <mc:AlternateContent xmlns:mc="http://schemas.openxmlformats.org/markup-compatibility/2006">
          <mc:Choice Requires="x14">
            <control shapeId="74766" r:id="rId7" name="Check Box 14">
              <controlPr defaultSize="0" autoFill="0" autoLine="0" autoPict="0">
                <anchor moveWithCells="1">
                  <from>
                    <xdr:col>0</xdr:col>
                    <xdr:colOff>0</xdr:colOff>
                    <xdr:row>44</xdr:row>
                    <xdr:rowOff>175260</xdr:rowOff>
                  </from>
                  <to>
                    <xdr:col>6</xdr:col>
                    <xdr:colOff>7620</xdr:colOff>
                    <xdr:row>46</xdr:row>
                    <xdr:rowOff>30480</xdr:rowOff>
                  </to>
                </anchor>
              </controlPr>
            </control>
          </mc:Choice>
        </mc:AlternateContent>
        <mc:AlternateContent xmlns:mc="http://schemas.openxmlformats.org/markup-compatibility/2006">
          <mc:Choice Requires="x14">
            <control shapeId="74767" r:id="rId8" name="Check Box 15">
              <controlPr defaultSize="0" autoFill="0" autoLine="0" autoPict="0">
                <anchor moveWithCells="1">
                  <from>
                    <xdr:col>0</xdr:col>
                    <xdr:colOff>0</xdr:colOff>
                    <xdr:row>43</xdr:row>
                    <xdr:rowOff>22860</xdr:rowOff>
                  </from>
                  <to>
                    <xdr:col>5</xdr:col>
                    <xdr:colOff>495300</xdr:colOff>
                    <xdr:row>44</xdr:row>
                    <xdr:rowOff>7620</xdr:rowOff>
                  </to>
                </anchor>
              </controlPr>
            </control>
          </mc:Choice>
        </mc:AlternateContent>
        <mc:AlternateContent xmlns:mc="http://schemas.openxmlformats.org/markup-compatibility/2006">
          <mc:Choice Requires="x14">
            <control shapeId="74768" r:id="rId9" name="Check Box 16">
              <controlPr defaultSize="0" autoFill="0" autoLine="0" autoPict="0">
                <anchor moveWithCells="1">
                  <from>
                    <xdr:col>0</xdr:col>
                    <xdr:colOff>0</xdr:colOff>
                    <xdr:row>45</xdr:row>
                    <xdr:rowOff>175260</xdr:rowOff>
                  </from>
                  <to>
                    <xdr:col>6</xdr:col>
                    <xdr:colOff>7620</xdr:colOff>
                    <xdr:row>47</xdr:row>
                    <xdr:rowOff>30480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D9FEF-D65C-4A51-9D4B-542B4752BB25}">
  <sheetPr codeName="Sheet15">
    <tabColor theme="7" tint="0.59999389629810485"/>
    <pageSetUpPr fitToPage="1"/>
  </sheetPr>
  <dimension ref="A1:L72"/>
  <sheetViews>
    <sheetView zoomScaleNormal="100" workbookViewId="0">
      <selection activeCell="F5" sqref="F5"/>
    </sheetView>
  </sheetViews>
  <sheetFormatPr defaultRowHeight="14.4" x14ac:dyDescent="0.3"/>
  <cols>
    <col min="1" max="1" width="11.88671875" customWidth="1"/>
    <col min="2" max="2" width="14.5546875" customWidth="1"/>
    <col min="3" max="3" width="26.44140625" customWidth="1"/>
    <col min="4" max="4" width="13.5546875" customWidth="1"/>
    <col min="5" max="5" width="10.109375" customWidth="1"/>
    <col min="6" max="7" width="13.6640625" customWidth="1"/>
    <col min="8" max="8" width="13.33203125" customWidth="1"/>
    <col min="9" max="10" width="10.109375" customWidth="1"/>
    <col min="11" max="12" width="13.6640625" customWidth="1"/>
  </cols>
  <sheetData>
    <row r="1" spans="1:12" ht="15" thickBot="1" x14ac:dyDescent="0.35">
      <c r="A1" s="106" t="s">
        <v>389</v>
      </c>
      <c r="B1" s="1245">
        <f>'Budget Summary'!A9</f>
        <v>0</v>
      </c>
      <c r="C1" s="1245"/>
      <c r="D1" s="1245"/>
      <c r="E1" s="1245"/>
      <c r="F1" s="1245"/>
      <c r="G1" s="1245"/>
      <c r="H1" s="1245"/>
      <c r="I1" s="1245"/>
      <c r="J1" s="1245"/>
      <c r="K1" s="107" t="s">
        <v>40</v>
      </c>
      <c r="L1" s="658">
        <f>'Budget Summary'!H9</f>
        <v>0</v>
      </c>
    </row>
    <row r="2" spans="1:12" ht="16.2" thickBot="1" x14ac:dyDescent="0.35">
      <c r="A2" s="1282" t="s">
        <v>670</v>
      </c>
      <c r="B2" s="1283"/>
      <c r="C2" s="1283"/>
      <c r="D2" s="1283"/>
      <c r="E2" s="1283"/>
      <c r="F2" s="1283"/>
      <c r="G2" s="1283"/>
      <c r="H2" s="1283"/>
      <c r="I2" s="1283"/>
      <c r="J2" s="1283"/>
      <c r="K2" s="1283"/>
      <c r="L2" s="1284"/>
    </row>
    <row r="3" spans="1:12" x14ac:dyDescent="0.3">
      <c r="A3" s="1333" t="s">
        <v>132</v>
      </c>
      <c r="B3" s="1460"/>
      <c r="C3" s="1460"/>
      <c r="D3" s="1460"/>
      <c r="E3" s="1460"/>
      <c r="F3" s="1460"/>
      <c r="G3" s="1460"/>
      <c r="H3" s="1460"/>
      <c r="I3" s="1460"/>
      <c r="J3" s="1460"/>
      <c r="K3" s="1460"/>
      <c r="L3" s="1335"/>
    </row>
    <row r="4" spans="1:12" x14ac:dyDescent="0.3">
      <c r="A4" s="383"/>
      <c r="B4" s="384"/>
      <c r="C4" s="384"/>
      <c r="D4" s="384"/>
      <c r="E4" s="384"/>
      <c r="F4" s="384"/>
      <c r="G4" s="384"/>
      <c r="H4" s="384"/>
      <c r="I4" s="384"/>
      <c r="J4" s="488"/>
      <c r="K4" s="384"/>
      <c r="L4" s="385"/>
    </row>
    <row r="5" spans="1:12" x14ac:dyDescent="0.3">
      <c r="A5" s="1464" t="s">
        <v>937</v>
      </c>
      <c r="B5" s="1465"/>
      <c r="C5" s="1465"/>
      <c r="D5" s="1465"/>
      <c r="E5" s="1465"/>
      <c r="F5" s="992">
        <v>0.625</v>
      </c>
      <c r="G5" s="384"/>
      <c r="H5" s="384"/>
      <c r="I5" s="384"/>
      <c r="J5" s="489"/>
      <c r="L5" s="385"/>
    </row>
    <row r="6" spans="1:12" ht="15" thickBot="1" x14ac:dyDescent="0.35">
      <c r="A6" s="389"/>
      <c r="B6" s="384"/>
      <c r="C6" s="384"/>
      <c r="D6" s="384"/>
      <c r="E6" s="384"/>
      <c r="F6" s="384"/>
      <c r="G6" s="384"/>
      <c r="H6" s="384"/>
      <c r="I6" s="384"/>
      <c r="J6" s="490"/>
      <c r="K6" s="384"/>
      <c r="L6" s="385"/>
    </row>
    <row r="7" spans="1:12" ht="15" thickBot="1" x14ac:dyDescent="0.35">
      <c r="A7" s="491"/>
      <c r="B7" s="492"/>
      <c r="C7" s="492"/>
      <c r="D7" s="1461" t="s">
        <v>133</v>
      </c>
      <c r="E7" s="1462"/>
      <c r="F7" s="1462"/>
      <c r="G7" s="1463"/>
      <c r="H7" s="492"/>
      <c r="I7" s="492"/>
      <c r="J7" s="493"/>
      <c r="K7" s="492"/>
      <c r="L7" s="494"/>
    </row>
    <row r="8" spans="1:12" ht="77.400000000000006" customHeight="1" thickBot="1" x14ac:dyDescent="0.35">
      <c r="A8" s="1471" t="s">
        <v>738</v>
      </c>
      <c r="B8" s="1472"/>
      <c r="C8" s="646" t="s">
        <v>512</v>
      </c>
      <c r="D8" s="811" t="s">
        <v>808</v>
      </c>
      <c r="E8" s="646" t="s">
        <v>513</v>
      </c>
      <c r="F8" s="646" t="s">
        <v>514</v>
      </c>
      <c r="G8" s="646" t="s">
        <v>515</v>
      </c>
      <c r="H8" s="811" t="s">
        <v>809</v>
      </c>
      <c r="I8" s="646" t="s">
        <v>516</v>
      </c>
      <c r="J8" s="646" t="s">
        <v>517</v>
      </c>
      <c r="K8" s="646" t="s">
        <v>518</v>
      </c>
      <c r="L8" s="647" t="s">
        <v>519</v>
      </c>
    </row>
    <row r="9" spans="1:12" ht="15" thickBot="1" x14ac:dyDescent="0.35">
      <c r="A9" s="1467" t="s">
        <v>104</v>
      </c>
      <c r="B9" s="1468"/>
      <c r="C9" s="495" t="s">
        <v>134</v>
      </c>
      <c r="D9" s="822">
        <v>250</v>
      </c>
      <c r="E9" s="496">
        <f>D9*F5</f>
        <v>156.25</v>
      </c>
      <c r="F9" s="497">
        <v>50</v>
      </c>
      <c r="G9" s="497">
        <v>50</v>
      </c>
      <c r="H9" s="822">
        <v>1</v>
      </c>
      <c r="I9" s="497">
        <f>(E9+F9+G9)*H9</f>
        <v>256.25</v>
      </c>
      <c r="J9" s="498">
        <v>0.25</v>
      </c>
      <c r="K9" s="497">
        <f>I9*J9</f>
        <v>64.0625</v>
      </c>
      <c r="L9" s="497">
        <v>45</v>
      </c>
    </row>
    <row r="10" spans="1:12" x14ac:dyDescent="0.3">
      <c r="A10" s="1469"/>
      <c r="B10" s="1470"/>
      <c r="C10" s="499"/>
      <c r="D10" s="823"/>
      <c r="E10" s="163" t="str">
        <f t="shared" ref="E10" si="0">IF(D10&lt;1,"",D10*$F$5)</f>
        <v/>
      </c>
      <c r="F10" s="161"/>
      <c r="G10" s="161"/>
      <c r="H10" s="500"/>
      <c r="I10" s="163" t="str">
        <f t="shared" ref="I10" si="1">IF(SUM(E10:G10)&lt;1,"",SUM(E10:G10)*H10)</f>
        <v/>
      </c>
      <c r="J10" s="501"/>
      <c r="K10" s="163" t="str">
        <f>IF(J10&gt;0,I10*J10,"")</f>
        <v/>
      </c>
      <c r="L10" s="165"/>
    </row>
    <row r="11" spans="1:12" x14ac:dyDescent="0.3">
      <c r="A11" s="1328"/>
      <c r="B11" s="1466"/>
      <c r="C11" s="502"/>
      <c r="D11" s="503"/>
      <c r="E11" s="169" t="str">
        <f t="shared" ref="E11:E34" si="2">IF(D11&lt;1,"",D11*$F$5)</f>
        <v/>
      </c>
      <c r="F11" s="168"/>
      <c r="G11" s="168"/>
      <c r="H11" s="503"/>
      <c r="I11" s="169" t="str">
        <f t="shared" ref="I11:I34" si="3">IF(SUM(E11:G11)&lt;1,"",SUM(E11:G11)*H11)</f>
        <v/>
      </c>
      <c r="J11" s="504"/>
      <c r="K11" s="169" t="str">
        <f t="shared" ref="K11:K34" si="4">IF(J11&gt;0,I11*J11,"")</f>
        <v/>
      </c>
      <c r="L11" s="173"/>
    </row>
    <row r="12" spans="1:12" x14ac:dyDescent="0.3">
      <c r="A12" s="1328"/>
      <c r="B12" s="1466"/>
      <c r="C12" s="505"/>
      <c r="D12" s="503"/>
      <c r="E12" s="169"/>
      <c r="F12" s="168"/>
      <c r="G12" s="168"/>
      <c r="H12" s="503"/>
      <c r="I12" s="169" t="str">
        <f t="shared" si="3"/>
        <v/>
      </c>
      <c r="J12" s="504"/>
      <c r="K12" s="169" t="str">
        <f t="shared" si="4"/>
        <v/>
      </c>
      <c r="L12" s="173"/>
    </row>
    <row r="13" spans="1:12" x14ac:dyDescent="0.3">
      <c r="A13" s="1328"/>
      <c r="B13" s="1466"/>
      <c r="C13" s="505"/>
      <c r="D13" s="503"/>
      <c r="E13" s="169" t="str">
        <f t="shared" si="2"/>
        <v/>
      </c>
      <c r="F13" s="168"/>
      <c r="G13" s="168"/>
      <c r="H13" s="503"/>
      <c r="I13" s="169" t="str">
        <f t="shared" si="3"/>
        <v/>
      </c>
      <c r="J13" s="504"/>
      <c r="K13" s="169" t="str">
        <f t="shared" si="4"/>
        <v/>
      </c>
      <c r="L13" s="173"/>
    </row>
    <row r="14" spans="1:12" x14ac:dyDescent="0.3">
      <c r="A14" s="1328"/>
      <c r="B14" s="1466"/>
      <c r="C14" s="505"/>
      <c r="D14" s="503"/>
      <c r="E14" s="169" t="str">
        <f t="shared" si="2"/>
        <v/>
      </c>
      <c r="F14" s="168"/>
      <c r="G14" s="168"/>
      <c r="H14" s="503"/>
      <c r="I14" s="169" t="str">
        <f t="shared" si="3"/>
        <v/>
      </c>
      <c r="J14" s="504"/>
      <c r="K14" s="169" t="str">
        <f t="shared" si="4"/>
        <v/>
      </c>
      <c r="L14" s="173"/>
    </row>
    <row r="15" spans="1:12" x14ac:dyDescent="0.3">
      <c r="A15" s="1328"/>
      <c r="B15" s="1466"/>
      <c r="C15" s="505"/>
      <c r="D15" s="503"/>
      <c r="E15" s="169" t="str">
        <f t="shared" si="2"/>
        <v/>
      </c>
      <c r="F15" s="168"/>
      <c r="G15" s="168"/>
      <c r="H15" s="503"/>
      <c r="I15" s="169" t="str">
        <f t="shared" si="3"/>
        <v/>
      </c>
      <c r="J15" s="504"/>
      <c r="K15" s="169" t="str">
        <f t="shared" si="4"/>
        <v/>
      </c>
      <c r="L15" s="173"/>
    </row>
    <row r="16" spans="1:12" x14ac:dyDescent="0.3">
      <c r="A16" s="1328"/>
      <c r="B16" s="1466"/>
      <c r="C16" s="505"/>
      <c r="D16" s="503"/>
      <c r="E16" s="169" t="str">
        <f t="shared" si="2"/>
        <v/>
      </c>
      <c r="F16" s="168"/>
      <c r="G16" s="168"/>
      <c r="H16" s="503"/>
      <c r="I16" s="169" t="str">
        <f t="shared" si="3"/>
        <v/>
      </c>
      <c r="J16" s="504"/>
      <c r="K16" s="169" t="str">
        <f t="shared" si="4"/>
        <v/>
      </c>
      <c r="L16" s="173"/>
    </row>
    <row r="17" spans="1:12" x14ac:dyDescent="0.3">
      <c r="A17" s="1328"/>
      <c r="B17" s="1466"/>
      <c r="C17" s="505"/>
      <c r="D17" s="503"/>
      <c r="E17" s="169" t="str">
        <f t="shared" si="2"/>
        <v/>
      </c>
      <c r="F17" s="168"/>
      <c r="G17" s="168"/>
      <c r="H17" s="503"/>
      <c r="I17" s="169" t="str">
        <f t="shared" si="3"/>
        <v/>
      </c>
      <c r="J17" s="504"/>
      <c r="K17" s="169" t="str">
        <f t="shared" si="4"/>
        <v/>
      </c>
      <c r="L17" s="173"/>
    </row>
    <row r="18" spans="1:12" x14ac:dyDescent="0.3">
      <c r="A18" s="1328"/>
      <c r="B18" s="1466"/>
      <c r="C18" s="505"/>
      <c r="D18" s="503"/>
      <c r="E18" s="169" t="str">
        <f t="shared" si="2"/>
        <v/>
      </c>
      <c r="F18" s="168"/>
      <c r="G18" s="168"/>
      <c r="H18" s="503"/>
      <c r="I18" s="169" t="str">
        <f t="shared" si="3"/>
        <v/>
      </c>
      <c r="J18" s="504"/>
      <c r="K18" s="169" t="str">
        <f t="shared" si="4"/>
        <v/>
      </c>
      <c r="L18" s="173"/>
    </row>
    <row r="19" spans="1:12" x14ac:dyDescent="0.3">
      <c r="A19" s="1328"/>
      <c r="B19" s="1466"/>
      <c r="C19" s="505"/>
      <c r="D19" s="503"/>
      <c r="E19" s="169" t="str">
        <f t="shared" si="2"/>
        <v/>
      </c>
      <c r="F19" s="168"/>
      <c r="G19" s="168"/>
      <c r="H19" s="503"/>
      <c r="I19" s="169" t="str">
        <f t="shared" si="3"/>
        <v/>
      </c>
      <c r="J19" s="504"/>
      <c r="K19" s="169" t="str">
        <f t="shared" si="4"/>
        <v/>
      </c>
      <c r="L19" s="173"/>
    </row>
    <row r="20" spans="1:12" x14ac:dyDescent="0.3">
      <c r="A20" s="1328"/>
      <c r="B20" s="1466"/>
      <c r="C20" s="505"/>
      <c r="D20" s="503"/>
      <c r="E20" s="169" t="str">
        <f t="shared" si="2"/>
        <v/>
      </c>
      <c r="F20" s="168"/>
      <c r="G20" s="168"/>
      <c r="H20" s="503"/>
      <c r="I20" s="169" t="str">
        <f t="shared" si="3"/>
        <v/>
      </c>
      <c r="J20" s="504"/>
      <c r="K20" s="169" t="str">
        <f t="shared" si="4"/>
        <v/>
      </c>
      <c r="L20" s="173"/>
    </row>
    <row r="21" spans="1:12" x14ac:dyDescent="0.3">
      <c r="A21" s="1328"/>
      <c r="B21" s="1466"/>
      <c r="C21" s="505"/>
      <c r="D21" s="503"/>
      <c r="E21" s="169" t="str">
        <f t="shared" si="2"/>
        <v/>
      </c>
      <c r="F21" s="168"/>
      <c r="G21" s="168"/>
      <c r="H21" s="503"/>
      <c r="I21" s="169" t="str">
        <f t="shared" si="3"/>
        <v/>
      </c>
      <c r="J21" s="504"/>
      <c r="K21" s="169" t="str">
        <f t="shared" si="4"/>
        <v/>
      </c>
      <c r="L21" s="173"/>
    </row>
    <row r="22" spans="1:12" x14ac:dyDescent="0.3">
      <c r="A22" s="1328"/>
      <c r="B22" s="1466"/>
      <c r="C22" s="505"/>
      <c r="D22" s="503"/>
      <c r="E22" s="169" t="str">
        <f t="shared" si="2"/>
        <v/>
      </c>
      <c r="F22" s="168"/>
      <c r="G22" s="168"/>
      <c r="H22" s="503"/>
      <c r="I22" s="169" t="str">
        <f t="shared" si="3"/>
        <v/>
      </c>
      <c r="J22" s="504"/>
      <c r="K22" s="169" t="str">
        <f t="shared" si="4"/>
        <v/>
      </c>
      <c r="L22" s="173"/>
    </row>
    <row r="23" spans="1:12" x14ac:dyDescent="0.3">
      <c r="A23" s="1328"/>
      <c r="B23" s="1466"/>
      <c r="C23" s="505"/>
      <c r="D23" s="503"/>
      <c r="E23" s="169" t="str">
        <f t="shared" si="2"/>
        <v/>
      </c>
      <c r="F23" s="168"/>
      <c r="G23" s="168"/>
      <c r="H23" s="503"/>
      <c r="I23" s="169" t="str">
        <f t="shared" si="3"/>
        <v/>
      </c>
      <c r="J23" s="504"/>
      <c r="K23" s="169" t="str">
        <f t="shared" si="4"/>
        <v/>
      </c>
      <c r="L23" s="173"/>
    </row>
    <row r="24" spans="1:12" x14ac:dyDescent="0.3">
      <c r="A24" s="1328"/>
      <c r="B24" s="1466"/>
      <c r="C24" s="505"/>
      <c r="D24" s="503"/>
      <c r="E24" s="169" t="str">
        <f t="shared" si="2"/>
        <v/>
      </c>
      <c r="F24" s="168"/>
      <c r="G24" s="168"/>
      <c r="H24" s="503"/>
      <c r="I24" s="169" t="str">
        <f t="shared" si="3"/>
        <v/>
      </c>
      <c r="J24" s="504"/>
      <c r="K24" s="169" t="str">
        <f t="shared" si="4"/>
        <v/>
      </c>
      <c r="L24" s="173"/>
    </row>
    <row r="25" spans="1:12" x14ac:dyDescent="0.3">
      <c r="A25" s="1328"/>
      <c r="B25" s="1466"/>
      <c r="C25" s="505"/>
      <c r="D25" s="503"/>
      <c r="E25" s="169" t="str">
        <f t="shared" si="2"/>
        <v/>
      </c>
      <c r="F25" s="168"/>
      <c r="G25" s="168"/>
      <c r="H25" s="503"/>
      <c r="I25" s="169" t="str">
        <f t="shared" si="3"/>
        <v/>
      </c>
      <c r="J25" s="504"/>
      <c r="K25" s="169" t="str">
        <f t="shared" si="4"/>
        <v/>
      </c>
      <c r="L25" s="173"/>
    </row>
    <row r="26" spans="1:12" x14ac:dyDescent="0.3">
      <c r="A26" s="1328"/>
      <c r="B26" s="1466"/>
      <c r="C26" s="505"/>
      <c r="D26" s="503"/>
      <c r="E26" s="169" t="str">
        <f t="shared" si="2"/>
        <v/>
      </c>
      <c r="F26" s="168"/>
      <c r="G26" s="168"/>
      <c r="H26" s="503"/>
      <c r="I26" s="169" t="str">
        <f t="shared" si="3"/>
        <v/>
      </c>
      <c r="J26" s="504"/>
      <c r="K26" s="169" t="str">
        <f t="shared" si="4"/>
        <v/>
      </c>
      <c r="L26" s="173"/>
    </row>
    <row r="27" spans="1:12" x14ac:dyDescent="0.3">
      <c r="A27" s="1328"/>
      <c r="B27" s="1466"/>
      <c r="C27" s="505"/>
      <c r="D27" s="503"/>
      <c r="E27" s="169" t="str">
        <f t="shared" si="2"/>
        <v/>
      </c>
      <c r="F27" s="168"/>
      <c r="G27" s="168"/>
      <c r="H27" s="503"/>
      <c r="I27" s="169" t="str">
        <f t="shared" si="3"/>
        <v/>
      </c>
      <c r="J27" s="504"/>
      <c r="K27" s="169" t="str">
        <f t="shared" si="4"/>
        <v/>
      </c>
      <c r="L27" s="173"/>
    </row>
    <row r="28" spans="1:12" x14ac:dyDescent="0.3">
      <c r="A28" s="1328"/>
      <c r="B28" s="1466"/>
      <c r="C28" s="505"/>
      <c r="D28" s="503"/>
      <c r="E28" s="169" t="str">
        <f t="shared" si="2"/>
        <v/>
      </c>
      <c r="F28" s="168"/>
      <c r="G28" s="168"/>
      <c r="H28" s="503"/>
      <c r="I28" s="169" t="str">
        <f t="shared" si="3"/>
        <v/>
      </c>
      <c r="J28" s="504"/>
      <c r="K28" s="169" t="str">
        <f t="shared" si="4"/>
        <v/>
      </c>
      <c r="L28" s="173"/>
    </row>
    <row r="29" spans="1:12" x14ac:dyDescent="0.3">
      <c r="A29" s="1328"/>
      <c r="B29" s="1466"/>
      <c r="C29" s="505"/>
      <c r="D29" s="503"/>
      <c r="E29" s="169" t="str">
        <f t="shared" si="2"/>
        <v/>
      </c>
      <c r="F29" s="168"/>
      <c r="G29" s="168"/>
      <c r="H29" s="503"/>
      <c r="I29" s="169" t="str">
        <f t="shared" si="3"/>
        <v/>
      </c>
      <c r="J29" s="504"/>
      <c r="K29" s="169" t="str">
        <f t="shared" si="4"/>
        <v/>
      </c>
      <c r="L29" s="173"/>
    </row>
    <row r="30" spans="1:12" x14ac:dyDescent="0.3">
      <c r="A30" s="1328"/>
      <c r="B30" s="1466"/>
      <c r="C30" s="505"/>
      <c r="D30" s="503"/>
      <c r="E30" s="169" t="str">
        <f t="shared" si="2"/>
        <v/>
      </c>
      <c r="F30" s="168"/>
      <c r="G30" s="168"/>
      <c r="H30" s="503"/>
      <c r="I30" s="169" t="str">
        <f t="shared" si="3"/>
        <v/>
      </c>
      <c r="J30" s="504"/>
      <c r="K30" s="169" t="str">
        <f t="shared" si="4"/>
        <v/>
      </c>
      <c r="L30" s="173"/>
    </row>
    <row r="31" spans="1:12" x14ac:dyDescent="0.3">
      <c r="A31" s="1328"/>
      <c r="B31" s="1466"/>
      <c r="C31" s="505"/>
      <c r="D31" s="503"/>
      <c r="E31" s="169" t="str">
        <f t="shared" si="2"/>
        <v/>
      </c>
      <c r="F31" s="168"/>
      <c r="G31" s="168"/>
      <c r="H31" s="503"/>
      <c r="I31" s="169" t="str">
        <f t="shared" si="3"/>
        <v/>
      </c>
      <c r="J31" s="504"/>
      <c r="K31" s="169" t="str">
        <f t="shared" si="4"/>
        <v/>
      </c>
      <c r="L31" s="173"/>
    </row>
    <row r="32" spans="1:12" x14ac:dyDescent="0.3">
      <c r="A32" s="1328"/>
      <c r="B32" s="1466"/>
      <c r="C32" s="505"/>
      <c r="D32" s="503"/>
      <c r="E32" s="169" t="str">
        <f t="shared" si="2"/>
        <v/>
      </c>
      <c r="F32" s="168"/>
      <c r="G32" s="168"/>
      <c r="H32" s="503"/>
      <c r="I32" s="169" t="str">
        <f t="shared" si="3"/>
        <v/>
      </c>
      <c r="J32" s="504"/>
      <c r="K32" s="169" t="str">
        <f t="shared" si="4"/>
        <v/>
      </c>
      <c r="L32" s="173"/>
    </row>
    <row r="33" spans="1:12" x14ac:dyDescent="0.3">
      <c r="A33" s="1328"/>
      <c r="B33" s="1466"/>
      <c r="C33" s="505"/>
      <c r="D33" s="503"/>
      <c r="E33" s="169" t="str">
        <f t="shared" si="2"/>
        <v/>
      </c>
      <c r="F33" s="168"/>
      <c r="G33" s="168"/>
      <c r="H33" s="503"/>
      <c r="I33" s="169" t="str">
        <f t="shared" si="3"/>
        <v/>
      </c>
      <c r="J33" s="504"/>
      <c r="K33" s="169" t="str">
        <f t="shared" si="4"/>
        <v/>
      </c>
      <c r="L33" s="173"/>
    </row>
    <row r="34" spans="1:12" ht="15" thickBot="1" x14ac:dyDescent="0.35">
      <c r="A34" s="1346"/>
      <c r="B34" s="1475"/>
      <c r="C34" s="506"/>
      <c r="D34" s="824"/>
      <c r="E34" s="380" t="str">
        <f t="shared" si="2"/>
        <v/>
      </c>
      <c r="F34" s="366"/>
      <c r="G34" s="366"/>
      <c r="H34" s="824"/>
      <c r="I34" s="380" t="str">
        <f t="shared" si="3"/>
        <v/>
      </c>
      <c r="J34" s="507"/>
      <c r="K34" s="380" t="str">
        <f t="shared" si="4"/>
        <v/>
      </c>
      <c r="L34" s="181"/>
    </row>
    <row r="35" spans="1:12" ht="15" thickBot="1" x14ac:dyDescent="0.35">
      <c r="A35" s="275"/>
      <c r="B35" s="302"/>
      <c r="C35" s="109"/>
      <c r="D35" s="276"/>
      <c r="E35" s="276"/>
      <c r="F35" s="276"/>
      <c r="G35" s="109"/>
      <c r="H35" s="109"/>
      <c r="I35" s="109"/>
      <c r="J35" s="508" t="s">
        <v>35</v>
      </c>
      <c r="K35" s="509">
        <f>SUM(K10:K34)</f>
        <v>0</v>
      </c>
      <c r="L35" s="510">
        <f>SUM(L10:L34)</f>
        <v>0</v>
      </c>
    </row>
    <row r="36" spans="1:12" x14ac:dyDescent="0.3">
      <c r="A36" s="1"/>
      <c r="J36" s="489"/>
      <c r="L36" s="2"/>
    </row>
    <row r="37" spans="1:12" ht="15" thickBot="1" x14ac:dyDescent="0.35">
      <c r="A37" s="331" t="s">
        <v>79</v>
      </c>
      <c r="B37" s="332"/>
      <c r="C37" s="332"/>
      <c r="D37" s="332"/>
      <c r="E37" s="332"/>
      <c r="F37" s="332"/>
      <c r="G37" s="332"/>
      <c r="H37" s="332"/>
      <c r="I37" s="332"/>
      <c r="J37" s="511"/>
      <c r="K37" s="332"/>
      <c r="L37" s="334"/>
    </row>
    <row r="38" spans="1:12" x14ac:dyDescent="0.3">
      <c r="A38" s="1362" t="s">
        <v>89</v>
      </c>
      <c r="B38" s="1363"/>
      <c r="C38" s="1363"/>
      <c r="D38" s="1363"/>
      <c r="E38" s="1363"/>
      <c r="F38" s="1363"/>
      <c r="G38" s="1363"/>
      <c r="H38" s="1363"/>
      <c r="I38" s="1363"/>
      <c r="J38" s="1363"/>
      <c r="K38" s="1363"/>
      <c r="L38" s="1364"/>
    </row>
    <row r="39" spans="1:12" x14ac:dyDescent="0.3">
      <c r="A39" s="1365"/>
      <c r="B39" s="1366"/>
      <c r="C39" s="1366"/>
      <c r="D39" s="1366"/>
      <c r="E39" s="1366"/>
      <c r="F39" s="1366"/>
      <c r="G39" s="1366"/>
      <c r="H39" s="1366"/>
      <c r="I39" s="1366"/>
      <c r="J39" s="1366"/>
      <c r="K39" s="1366"/>
      <c r="L39" s="1367"/>
    </row>
    <row r="40" spans="1:12" x14ac:dyDescent="0.3">
      <c r="A40" s="1365"/>
      <c r="B40" s="1366"/>
      <c r="C40" s="1366"/>
      <c r="D40" s="1366"/>
      <c r="E40" s="1366"/>
      <c r="F40" s="1366"/>
      <c r="G40" s="1366"/>
      <c r="H40" s="1366"/>
      <c r="I40" s="1366"/>
      <c r="J40" s="1366"/>
      <c r="K40" s="1366"/>
      <c r="L40" s="1367"/>
    </row>
    <row r="41" spans="1:12" x14ac:dyDescent="0.3">
      <c r="A41" s="1365"/>
      <c r="B41" s="1366"/>
      <c r="C41" s="1366"/>
      <c r="D41" s="1366"/>
      <c r="E41" s="1366"/>
      <c r="F41" s="1366"/>
      <c r="G41" s="1366"/>
      <c r="H41" s="1366"/>
      <c r="I41" s="1366"/>
      <c r="J41" s="1366"/>
      <c r="K41" s="1366"/>
      <c r="L41" s="1367"/>
    </row>
    <row r="42" spans="1:12" ht="15" thickBot="1" x14ac:dyDescent="0.35">
      <c r="A42" s="1368"/>
      <c r="B42" s="1369"/>
      <c r="C42" s="1369"/>
      <c r="D42" s="1369"/>
      <c r="E42" s="1369"/>
      <c r="F42" s="1369"/>
      <c r="G42" s="1369"/>
      <c r="H42" s="1369"/>
      <c r="I42" s="1369"/>
      <c r="J42" s="1369"/>
      <c r="K42" s="1369"/>
      <c r="L42" s="1370"/>
    </row>
    <row r="43" spans="1:12" x14ac:dyDescent="0.3">
      <c r="A43" s="396"/>
      <c r="B43" s="397"/>
      <c r="C43" s="397"/>
      <c r="D43" s="397"/>
      <c r="E43" s="397"/>
      <c r="F43" s="397"/>
      <c r="G43" s="397"/>
      <c r="H43" s="397"/>
      <c r="I43" s="397"/>
      <c r="J43" s="512"/>
      <c r="K43" s="397"/>
      <c r="L43" s="398"/>
    </row>
    <row r="44" spans="1:12" x14ac:dyDescent="0.3">
      <c r="A44" s="1280" t="s">
        <v>782</v>
      </c>
      <c r="B44" s="1396"/>
      <c r="C44" s="1396"/>
      <c r="D44" s="1396"/>
      <c r="E44" s="1396"/>
      <c r="F44" s="1396"/>
      <c r="G44" s="1396"/>
      <c r="H44" s="1396"/>
      <c r="I44" s="1396"/>
      <c r="J44" s="1396"/>
      <c r="K44" s="1396"/>
      <c r="L44" s="1397"/>
    </row>
    <row r="45" spans="1:12" x14ac:dyDescent="0.3">
      <c r="A45" s="118" t="s">
        <v>57</v>
      </c>
      <c r="H45" s="397"/>
      <c r="I45" s="397"/>
      <c r="J45" s="512"/>
      <c r="K45" s="397"/>
      <c r="L45" s="398"/>
    </row>
    <row r="46" spans="1:12" x14ac:dyDescent="0.3">
      <c r="A46" s="123"/>
      <c r="B46" s="114" t="s">
        <v>487</v>
      </c>
      <c r="C46" s="114"/>
      <c r="D46" s="114"/>
      <c r="E46" s="114"/>
      <c r="F46" s="114"/>
      <c r="G46" s="114"/>
      <c r="H46" s="121"/>
      <c r="I46" s="121"/>
      <c r="J46" s="121"/>
      <c r="K46" s="121"/>
      <c r="L46" s="122"/>
    </row>
    <row r="47" spans="1:12" x14ac:dyDescent="0.3">
      <c r="A47" s="808">
        <v>1</v>
      </c>
      <c r="B47" s="109" t="s">
        <v>654</v>
      </c>
      <c r="C47" s="109"/>
      <c r="D47" s="109"/>
      <c r="E47" s="109"/>
      <c r="F47" s="109"/>
      <c r="G47" s="109"/>
      <c r="H47" s="109"/>
      <c r="I47" s="399"/>
      <c r="J47" s="399"/>
      <c r="K47" s="397"/>
      <c r="L47" s="398"/>
    </row>
    <row r="48" spans="1:12" x14ac:dyDescent="0.3">
      <c r="A48" s="808">
        <v>2</v>
      </c>
      <c r="B48" s="109" t="s">
        <v>90</v>
      </c>
      <c r="C48" s="109"/>
      <c r="D48" s="109"/>
      <c r="E48" s="109"/>
      <c r="F48" s="109"/>
      <c r="G48" s="109"/>
      <c r="H48" s="109"/>
      <c r="I48" s="109"/>
      <c r="J48" s="109"/>
      <c r="K48" s="185"/>
      <c r="L48" s="186"/>
    </row>
    <row r="49" spans="1:12" x14ac:dyDescent="0.3">
      <c r="A49" s="808">
        <v>3</v>
      </c>
      <c r="B49" s="109" t="s">
        <v>810</v>
      </c>
      <c r="C49" s="109"/>
      <c r="D49" s="109"/>
      <c r="E49" s="109"/>
      <c r="F49" s="109"/>
      <c r="G49" s="109"/>
      <c r="H49" s="109"/>
      <c r="I49" s="109"/>
      <c r="J49" s="109"/>
      <c r="K49" s="109"/>
      <c r="L49" s="119"/>
    </row>
    <row r="50" spans="1:12" x14ac:dyDescent="0.3">
      <c r="A50" s="808">
        <v>4</v>
      </c>
      <c r="B50" s="109" t="s">
        <v>811</v>
      </c>
      <c r="C50" s="109"/>
      <c r="D50" s="109"/>
      <c r="E50" s="109"/>
      <c r="F50" s="109"/>
      <c r="G50" s="109"/>
      <c r="H50" s="109"/>
      <c r="I50" s="109"/>
      <c r="J50" s="109"/>
      <c r="K50" s="185"/>
      <c r="L50" s="186"/>
    </row>
    <row r="51" spans="1:12" x14ac:dyDescent="0.3">
      <c r="A51" s="808">
        <v>5</v>
      </c>
      <c r="B51" s="109" t="s">
        <v>816</v>
      </c>
      <c r="C51" s="109"/>
      <c r="D51" s="109"/>
      <c r="E51" s="109"/>
      <c r="F51" s="109"/>
      <c r="G51" s="109"/>
      <c r="H51" s="109"/>
      <c r="I51" s="109"/>
      <c r="J51" s="109"/>
      <c r="K51" s="185"/>
      <c r="L51" s="186"/>
    </row>
    <row r="52" spans="1:12" x14ac:dyDescent="0.3">
      <c r="A52" s="808">
        <v>6</v>
      </c>
      <c r="B52" s="109" t="s">
        <v>783</v>
      </c>
      <c r="C52" s="109"/>
      <c r="D52" s="109"/>
      <c r="E52" s="109"/>
      <c r="F52" s="109"/>
      <c r="G52" s="109"/>
      <c r="H52" s="109"/>
      <c r="I52" s="109"/>
      <c r="J52" s="109"/>
      <c r="K52" s="185"/>
      <c r="L52" s="186"/>
    </row>
    <row r="53" spans="1:12" x14ac:dyDescent="0.3">
      <c r="A53" s="808">
        <v>7</v>
      </c>
      <c r="B53" s="109" t="s">
        <v>812</v>
      </c>
      <c r="C53" s="109"/>
      <c r="D53" s="109"/>
      <c r="E53" s="109"/>
      <c r="F53" s="109"/>
      <c r="G53" s="109"/>
      <c r="H53" s="109"/>
      <c r="I53" s="109"/>
      <c r="J53" s="109"/>
      <c r="K53" s="185"/>
      <c r="L53" s="186"/>
    </row>
    <row r="54" spans="1:12" x14ac:dyDescent="0.3">
      <c r="A54" s="808">
        <v>8</v>
      </c>
      <c r="B54" s="109" t="s">
        <v>727</v>
      </c>
      <c r="C54" s="109"/>
      <c r="D54" s="109"/>
      <c r="E54" s="109"/>
      <c r="F54" s="109"/>
      <c r="G54" s="109"/>
      <c r="H54" s="109"/>
      <c r="I54" s="109"/>
      <c r="J54" s="109"/>
      <c r="K54" s="185"/>
      <c r="L54" s="186"/>
    </row>
    <row r="55" spans="1:12" x14ac:dyDescent="0.3">
      <c r="A55" s="808">
        <v>9</v>
      </c>
      <c r="B55" s="109" t="s">
        <v>728</v>
      </c>
      <c r="C55" s="384"/>
      <c r="D55" s="384"/>
      <c r="E55" s="384"/>
      <c r="F55" s="384"/>
      <c r="G55" s="384"/>
      <c r="H55" s="384"/>
      <c r="I55" s="384"/>
      <c r="J55" s="384"/>
      <c r="K55" s="809"/>
      <c r="L55" s="810"/>
    </row>
    <row r="56" spans="1:12" x14ac:dyDescent="0.3">
      <c r="A56" s="118"/>
      <c r="B56" s="109"/>
      <c r="C56" s="109"/>
      <c r="D56" s="109"/>
      <c r="E56" s="109"/>
      <c r="F56" s="109"/>
      <c r="G56" s="109"/>
      <c r="H56" s="109"/>
      <c r="I56" s="109"/>
      <c r="J56" s="109"/>
      <c r="K56" s="109"/>
      <c r="L56" s="119"/>
    </row>
    <row r="57" spans="1:12" x14ac:dyDescent="0.3">
      <c r="A57" s="123" t="s">
        <v>488</v>
      </c>
      <c r="C57" s="109"/>
      <c r="D57" s="109"/>
      <c r="E57" s="109"/>
      <c r="F57" s="109"/>
      <c r="G57" s="109"/>
      <c r="H57" s="109"/>
      <c r="I57" s="109"/>
      <c r="J57" s="109"/>
      <c r="K57" s="109"/>
      <c r="L57" s="119"/>
    </row>
    <row r="58" spans="1:12" x14ac:dyDescent="0.3">
      <c r="A58" s="123" t="s">
        <v>489</v>
      </c>
      <c r="C58" s="109"/>
      <c r="D58" s="109"/>
      <c r="E58" s="109"/>
      <c r="F58" s="109"/>
      <c r="G58" s="109"/>
      <c r="H58" s="109"/>
      <c r="I58" s="109"/>
      <c r="J58" s="109"/>
      <c r="K58" s="109"/>
      <c r="L58" s="119"/>
    </row>
    <row r="59" spans="1:12" x14ac:dyDescent="0.3">
      <c r="A59" s="123" t="s">
        <v>490</v>
      </c>
      <c r="C59" s="109"/>
      <c r="D59" s="109"/>
      <c r="E59" s="109"/>
      <c r="F59" s="109"/>
      <c r="G59" s="109"/>
      <c r="H59" s="109"/>
      <c r="I59" s="109"/>
      <c r="J59" s="109"/>
      <c r="K59" s="109"/>
      <c r="L59" s="119"/>
    </row>
    <row r="60" spans="1:12" x14ac:dyDescent="0.3">
      <c r="A60" s="513"/>
      <c r="B60" s="514"/>
      <c r="C60" s="514"/>
      <c r="D60" s="514"/>
      <c r="E60" s="514"/>
      <c r="F60" s="514"/>
      <c r="G60" s="514"/>
      <c r="H60" s="514"/>
      <c r="I60" s="514"/>
      <c r="J60" s="515"/>
      <c r="K60" s="514"/>
      <c r="L60" s="516"/>
    </row>
    <row r="61" spans="1:12" x14ac:dyDescent="0.3">
      <c r="A61" s="852" t="s">
        <v>896</v>
      </c>
      <c r="B61" s="897"/>
      <c r="C61" s="897"/>
      <c r="D61" s="897"/>
      <c r="E61" s="897"/>
      <c r="F61" s="897"/>
      <c r="G61" s="897"/>
      <c r="H61" s="897"/>
      <c r="I61" s="897"/>
      <c r="J61" s="897"/>
      <c r="K61" s="897"/>
      <c r="L61" s="898"/>
    </row>
    <row r="62" spans="1:12" x14ac:dyDescent="0.3">
      <c r="A62" s="907"/>
      <c r="B62" s="121"/>
      <c r="C62" s="121"/>
      <c r="D62" s="121"/>
      <c r="E62" s="121"/>
      <c r="F62" s="121"/>
      <c r="G62" s="121"/>
      <c r="H62" s="121"/>
      <c r="I62" s="121"/>
      <c r="J62" s="863"/>
      <c r="K62" s="863"/>
      <c r="L62" s="402"/>
    </row>
    <row r="63" spans="1:12" ht="15" thickBot="1" x14ac:dyDescent="0.35">
      <c r="A63" s="907"/>
      <c r="B63" s="121"/>
      <c r="C63" s="121"/>
      <c r="D63" s="121"/>
      <c r="E63" s="404"/>
      <c r="F63" s="404"/>
      <c r="G63" s="404"/>
      <c r="H63" s="404"/>
      <c r="I63" s="404"/>
      <c r="J63" s="343"/>
      <c r="K63" s="343"/>
      <c r="L63" s="405"/>
    </row>
    <row r="64" spans="1:12" x14ac:dyDescent="0.3">
      <c r="A64" s="1473" t="s">
        <v>897</v>
      </c>
      <c r="B64" s="1474"/>
      <c r="C64" s="1474"/>
      <c r="D64" s="1474"/>
      <c r="E64" s="121"/>
      <c r="F64" s="121"/>
      <c r="G64" s="121"/>
      <c r="H64" s="121"/>
      <c r="I64" s="121"/>
      <c r="J64" s="863"/>
      <c r="K64" s="863"/>
      <c r="L64" s="402"/>
    </row>
    <row r="65" spans="1:12" x14ac:dyDescent="0.3">
      <c r="A65" s="855"/>
      <c r="B65" s="899"/>
      <c r="C65" s="899"/>
      <c r="D65" s="899"/>
      <c r="E65" s="121"/>
      <c r="F65" s="121"/>
      <c r="G65" s="121"/>
      <c r="H65" s="121"/>
      <c r="I65" s="121"/>
      <c r="J65" s="863"/>
      <c r="K65" s="863"/>
      <c r="L65" s="402"/>
    </row>
    <row r="66" spans="1:12" x14ac:dyDescent="0.3">
      <c r="A66" s="855"/>
      <c r="B66" s="899"/>
      <c r="C66" s="899"/>
      <c r="D66" s="899"/>
      <c r="E66" s="121"/>
      <c r="F66" s="121"/>
      <c r="G66" s="121"/>
      <c r="H66" s="121"/>
      <c r="I66" s="121"/>
      <c r="J66" s="863"/>
      <c r="K66" s="863"/>
      <c r="L66" s="402"/>
    </row>
    <row r="67" spans="1:12" x14ac:dyDescent="0.3">
      <c r="A67" s="1414"/>
      <c r="B67" s="1412"/>
      <c r="C67" s="1412"/>
      <c r="D67" s="1412"/>
      <c r="E67" s="121"/>
      <c r="F67" s="121"/>
      <c r="G67" s="121"/>
      <c r="H67" s="121"/>
      <c r="I67" s="121"/>
      <c r="J67" s="863"/>
      <c r="K67" s="863"/>
      <c r="L67" s="402"/>
    </row>
    <row r="68" spans="1:12" x14ac:dyDescent="0.3">
      <c r="A68" s="340"/>
      <c r="B68" s="121"/>
      <c r="C68" s="121"/>
      <c r="D68" s="121"/>
      <c r="E68" s="121"/>
      <c r="F68" s="121"/>
      <c r="G68" s="121"/>
      <c r="H68" s="121"/>
      <c r="I68" s="121"/>
      <c r="J68" s="517"/>
      <c r="K68" s="863"/>
      <c r="L68" s="402"/>
    </row>
    <row r="69" spans="1:12" ht="15" thickBot="1" x14ac:dyDescent="0.35">
      <c r="A69" s="1348" t="s">
        <v>91</v>
      </c>
      <c r="B69" s="1349"/>
      <c r="C69" s="1349"/>
      <c r="D69" s="1349"/>
      <c r="E69" s="1349"/>
      <c r="F69" s="1349"/>
      <c r="G69" s="1349"/>
      <c r="H69" s="1349"/>
      <c r="I69" s="1349"/>
      <c r="J69" s="1349"/>
      <c r="K69" s="1349"/>
      <c r="L69" s="1350"/>
    </row>
    <row r="70" spans="1:12" ht="15" thickBot="1" x14ac:dyDescent="0.35">
      <c r="A70" s="802" t="s">
        <v>670</v>
      </c>
      <c r="B70" s="580"/>
      <c r="C70" s="580"/>
      <c r="D70" s="580"/>
      <c r="E70" s="580"/>
      <c r="F70" s="580"/>
      <c r="G70" s="579" t="s">
        <v>7</v>
      </c>
      <c r="H70" s="580"/>
      <c r="I70" s="580"/>
      <c r="J70" s="582"/>
      <c r="K70" s="580"/>
      <c r="L70" s="581"/>
    </row>
    <row r="71" spans="1:12" ht="15" thickBot="1" x14ac:dyDescent="0.35">
      <c r="A71" s="574" t="s">
        <v>478</v>
      </c>
      <c r="B71" s="575"/>
      <c r="C71" s="575"/>
      <c r="D71" s="575"/>
      <c r="E71" s="575"/>
      <c r="F71" s="575"/>
      <c r="G71" s="575"/>
      <c r="H71" s="575"/>
      <c r="I71" s="575"/>
      <c r="J71" s="573"/>
      <c r="K71" s="573"/>
      <c r="L71" s="576" t="s">
        <v>936</v>
      </c>
    </row>
    <row r="72" spans="1:12" x14ac:dyDescent="0.3">
      <c r="J72" s="489"/>
    </row>
  </sheetData>
  <sheetProtection algorithmName="SHA-512" hashValue="60Ojcf5jTi4KjDK0EH+LmRWPyQXEjwuFm+9cBKZS77BOiY+Bn21s0YrQscIH17n6ZJ/TZBNYRS/qUDO2coZsrQ==" saltValue="AaueV0k0s82uBxrFyO/F3A==" spinCount="100000" sheet="1" objects="1" scenarios="1"/>
  <mergeCells count="37">
    <mergeCell ref="A8:B8"/>
    <mergeCell ref="A64:D64"/>
    <mergeCell ref="A67:D67"/>
    <mergeCell ref="A69:L69"/>
    <mergeCell ref="A16:B16"/>
    <mergeCell ref="A38:L42"/>
    <mergeCell ref="A29:B29"/>
    <mergeCell ref="A30:B30"/>
    <mergeCell ref="A31:B31"/>
    <mergeCell ref="A32:B32"/>
    <mergeCell ref="A33:B33"/>
    <mergeCell ref="A34:B34"/>
    <mergeCell ref="A28:B28"/>
    <mergeCell ref="A17:B17"/>
    <mergeCell ref="A18:B18"/>
    <mergeCell ref="A19:B19"/>
    <mergeCell ref="A44:L44"/>
    <mergeCell ref="A26:B26"/>
    <mergeCell ref="A27:B27"/>
    <mergeCell ref="A9:B9"/>
    <mergeCell ref="A15:B15"/>
    <mergeCell ref="A11:B11"/>
    <mergeCell ref="A12:B12"/>
    <mergeCell ref="A13:B13"/>
    <mergeCell ref="A14:B14"/>
    <mergeCell ref="A10:B10"/>
    <mergeCell ref="A21:B21"/>
    <mergeCell ref="A22:B22"/>
    <mergeCell ref="A23:B23"/>
    <mergeCell ref="A24:B24"/>
    <mergeCell ref="A25:B25"/>
    <mergeCell ref="A20:B20"/>
    <mergeCell ref="B1:J1"/>
    <mergeCell ref="A2:L2"/>
    <mergeCell ref="A3:L3"/>
    <mergeCell ref="D7:G7"/>
    <mergeCell ref="A5:E5"/>
  </mergeCells>
  <dataValidations count="2">
    <dataValidation type="decimal" allowBlank="1" showInputMessage="1" showErrorMessage="1" errorTitle="Travel Rate" error="The maximum mileage rate is the Federal Rate for 2022 of $0.625." sqref="F5" xr:uid="{6C4839F2-3C41-40AC-8A34-E2244142FEF0}">
      <formula1>0</formula1>
      <formula2>0.625</formula2>
    </dataValidation>
    <dataValidation allowBlank="1" showInputMessage="1" showErrorMessage="1" prompt="Frequent travelers enter miles per month.  Intermittent travelers please enter miles per trip." sqref="D10" xr:uid="{672AE486-1B95-4F72-A113-755B70EEFAC4}"/>
  </dataValidations>
  <printOptions horizontalCentered="1"/>
  <pageMargins left="0.2" right="0.2" top="0.75" bottom="0.75" header="0.3" footer="0.3"/>
  <pageSetup scale="62" orientation="portrait" r:id="rId1"/>
  <ignoredErrors>
    <ignoredError sqref="L35"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76802" r:id="rId4" name="Check Box 2">
              <controlPr defaultSize="0" autoFill="0" autoLine="0" autoPict="0">
                <anchor moveWithCells="1">
                  <from>
                    <xdr:col>0</xdr:col>
                    <xdr:colOff>0</xdr:colOff>
                    <xdr:row>60</xdr:row>
                    <xdr:rowOff>175260</xdr:rowOff>
                  </from>
                  <to>
                    <xdr:col>3</xdr:col>
                    <xdr:colOff>327660</xdr:colOff>
                    <xdr:row>62</xdr:row>
                    <xdr:rowOff>0</xdr:rowOff>
                  </to>
                </anchor>
              </controlPr>
            </control>
          </mc:Choice>
        </mc:AlternateContent>
        <mc:AlternateContent xmlns:mc="http://schemas.openxmlformats.org/markup-compatibility/2006">
          <mc:Choice Requires="x14">
            <control shapeId="76803" r:id="rId5" name="Check Box 3">
              <controlPr defaultSize="0" autoFill="0" autoLine="0" autoPict="0">
                <anchor moveWithCells="1">
                  <from>
                    <xdr:col>0</xdr:col>
                    <xdr:colOff>0</xdr:colOff>
                    <xdr:row>63</xdr:row>
                    <xdr:rowOff>175260</xdr:rowOff>
                  </from>
                  <to>
                    <xdr:col>3</xdr:col>
                    <xdr:colOff>327660</xdr:colOff>
                    <xdr:row>65</xdr:row>
                    <xdr:rowOff>0</xdr:rowOff>
                  </to>
                </anchor>
              </controlPr>
            </control>
          </mc:Choice>
        </mc:AlternateContent>
        <mc:AlternateContent xmlns:mc="http://schemas.openxmlformats.org/markup-compatibility/2006">
          <mc:Choice Requires="x14">
            <control shapeId="76804" r:id="rId6" name="Check Box 4">
              <controlPr defaultSize="0" autoFill="0" autoLine="0" autoPict="0">
                <anchor moveWithCells="1">
                  <from>
                    <xdr:col>0</xdr:col>
                    <xdr:colOff>0</xdr:colOff>
                    <xdr:row>65</xdr:row>
                    <xdr:rowOff>175260</xdr:rowOff>
                  </from>
                  <to>
                    <xdr:col>3</xdr:col>
                    <xdr:colOff>327660</xdr:colOff>
                    <xdr:row>67</xdr:row>
                    <xdr:rowOff>0</xdr:rowOff>
                  </to>
                </anchor>
              </controlPr>
            </control>
          </mc:Choice>
        </mc:AlternateContent>
        <mc:AlternateContent xmlns:mc="http://schemas.openxmlformats.org/markup-compatibility/2006">
          <mc:Choice Requires="x14">
            <control shapeId="76805" r:id="rId7" name="Check Box 5">
              <controlPr defaultSize="0" autoFill="0" autoLine="0" autoPict="0">
                <anchor moveWithCells="1">
                  <from>
                    <xdr:col>0</xdr:col>
                    <xdr:colOff>0</xdr:colOff>
                    <xdr:row>61</xdr:row>
                    <xdr:rowOff>175260</xdr:rowOff>
                  </from>
                  <to>
                    <xdr:col>3</xdr:col>
                    <xdr:colOff>327660</xdr:colOff>
                    <xdr:row>62</xdr:row>
                    <xdr:rowOff>182880</xdr:rowOff>
                  </to>
                </anchor>
              </controlPr>
            </control>
          </mc:Choice>
        </mc:AlternateContent>
        <mc:AlternateContent xmlns:mc="http://schemas.openxmlformats.org/markup-compatibility/2006">
          <mc:Choice Requires="x14">
            <control shapeId="76806" r:id="rId8" name="Check Box 6">
              <controlPr defaultSize="0" autoFill="0" autoLine="0" autoPict="0">
                <anchor moveWithCells="1">
                  <from>
                    <xdr:col>0</xdr:col>
                    <xdr:colOff>0</xdr:colOff>
                    <xdr:row>64</xdr:row>
                    <xdr:rowOff>175260</xdr:rowOff>
                  </from>
                  <to>
                    <xdr:col>3</xdr:col>
                    <xdr:colOff>327660</xdr:colOff>
                    <xdr:row>66</xdr:row>
                    <xdr:rowOff>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FFE3D-0303-47B9-8CA4-849C1D22BAC6}">
  <sheetPr codeName="Sheet14">
    <tabColor theme="7" tint="0.59999389629810485"/>
    <pageSetUpPr fitToPage="1"/>
  </sheetPr>
  <dimension ref="A1:I53"/>
  <sheetViews>
    <sheetView zoomScaleNormal="100" workbookViewId="0">
      <selection activeCell="A6" sqref="A6:C6"/>
    </sheetView>
  </sheetViews>
  <sheetFormatPr defaultRowHeight="14.4" x14ac:dyDescent="0.3"/>
  <cols>
    <col min="1" max="3" width="11.33203125" customWidth="1"/>
    <col min="4" max="5" width="14.88671875" customWidth="1"/>
    <col min="6" max="6" width="19.88671875" customWidth="1"/>
    <col min="7" max="7" width="18.44140625" customWidth="1"/>
    <col min="8" max="8" width="16.6640625" customWidth="1"/>
  </cols>
  <sheetData>
    <row r="1" spans="1:9" ht="15" thickBot="1" x14ac:dyDescent="0.35">
      <c r="A1" s="106" t="s">
        <v>389</v>
      </c>
      <c r="B1" s="1245">
        <f>'Budget Summary'!A9</f>
        <v>0</v>
      </c>
      <c r="C1" s="1245"/>
      <c r="D1" s="1245"/>
      <c r="E1" s="1245"/>
      <c r="F1" s="1245"/>
      <c r="G1" s="107" t="s">
        <v>40</v>
      </c>
      <c r="H1" s="658">
        <f>'Budget Summary'!H9</f>
        <v>0</v>
      </c>
      <c r="I1" s="614" t="s">
        <v>307</v>
      </c>
    </row>
    <row r="2" spans="1:9" ht="16.2" thickBot="1" x14ac:dyDescent="0.35">
      <c r="A2" s="1282" t="s">
        <v>732</v>
      </c>
      <c r="B2" s="1283"/>
      <c r="C2" s="1283"/>
      <c r="D2" s="1283"/>
      <c r="E2" s="1283"/>
      <c r="F2" s="1283"/>
      <c r="G2" s="1283"/>
      <c r="H2" s="1284"/>
      <c r="I2" s="614" t="s">
        <v>78</v>
      </c>
    </row>
    <row r="3" spans="1:9" ht="181.95" customHeight="1" thickBot="1" x14ac:dyDescent="0.35">
      <c r="A3" s="1476" t="s">
        <v>851</v>
      </c>
      <c r="B3" s="1298"/>
      <c r="C3" s="1298"/>
      <c r="D3" s="1298"/>
      <c r="E3" s="1298"/>
      <c r="F3" s="1298"/>
      <c r="G3" s="1298"/>
      <c r="H3" s="1299"/>
    </row>
    <row r="4" spans="1:9" ht="15" thickBot="1" x14ac:dyDescent="0.35">
      <c r="A4" s="1228">
        <v>1</v>
      </c>
      <c r="B4" s="1245"/>
      <c r="C4" s="1245"/>
      <c r="D4" s="138">
        <v>2</v>
      </c>
      <c r="E4" s="138">
        <v>3</v>
      </c>
      <c r="F4" s="138"/>
      <c r="G4" s="138">
        <v>4</v>
      </c>
      <c r="H4" s="108">
        <v>5</v>
      </c>
    </row>
    <row r="5" spans="1:9" ht="43.8" thickBot="1" x14ac:dyDescent="0.35">
      <c r="A5" s="1272" t="s">
        <v>59</v>
      </c>
      <c r="B5" s="1351"/>
      <c r="C5" s="1352"/>
      <c r="D5" s="311" t="s">
        <v>60</v>
      </c>
      <c r="E5" s="311" t="s">
        <v>61</v>
      </c>
      <c r="F5" s="311" t="s">
        <v>527</v>
      </c>
      <c r="G5" s="311" t="s">
        <v>528</v>
      </c>
      <c r="H5" s="378" t="s">
        <v>62</v>
      </c>
    </row>
    <row r="6" spans="1:9" x14ac:dyDescent="0.3">
      <c r="A6" s="1326"/>
      <c r="B6" s="1354"/>
      <c r="C6" s="1327"/>
      <c r="D6" s="161"/>
      <c r="E6" s="356"/>
      <c r="F6" s="169" t="str">
        <f>IF(D6&lt;1,"",D6*E6)</f>
        <v/>
      </c>
      <c r="G6" s="354"/>
      <c r="H6" s="449"/>
    </row>
    <row r="7" spans="1:9" x14ac:dyDescent="0.3">
      <c r="A7" s="1328"/>
      <c r="B7" s="1355"/>
      <c r="C7" s="1329"/>
      <c r="D7" s="327"/>
      <c r="E7" s="265"/>
      <c r="F7" s="169" t="str">
        <f t="shared" ref="F7:F15" si="0">IF(D7&lt;1,"",D7*E7)</f>
        <v/>
      </c>
      <c r="G7" s="327"/>
      <c r="H7" s="362"/>
    </row>
    <row r="8" spans="1:9" x14ac:dyDescent="0.3">
      <c r="A8" s="1328"/>
      <c r="B8" s="1355"/>
      <c r="C8" s="1329"/>
      <c r="D8" s="327"/>
      <c r="E8" s="265"/>
      <c r="F8" s="169" t="str">
        <f t="shared" si="0"/>
        <v/>
      </c>
      <c r="G8" s="327"/>
      <c r="H8" s="362"/>
    </row>
    <row r="9" spans="1:9" x14ac:dyDescent="0.3">
      <c r="A9" s="1328"/>
      <c r="B9" s="1355"/>
      <c r="C9" s="1329"/>
      <c r="D9" s="327"/>
      <c r="E9" s="265"/>
      <c r="F9" s="169" t="str">
        <f t="shared" si="0"/>
        <v/>
      </c>
      <c r="G9" s="327"/>
      <c r="H9" s="362"/>
    </row>
    <row r="10" spans="1:9" x14ac:dyDescent="0.3">
      <c r="A10" s="1328"/>
      <c r="B10" s="1355"/>
      <c r="C10" s="1329"/>
      <c r="D10" s="327"/>
      <c r="E10" s="265"/>
      <c r="F10" s="169" t="str">
        <f t="shared" si="0"/>
        <v/>
      </c>
      <c r="G10" s="327"/>
      <c r="H10" s="362"/>
    </row>
    <row r="11" spans="1:9" x14ac:dyDescent="0.3">
      <c r="A11" s="1328"/>
      <c r="B11" s="1355"/>
      <c r="C11" s="1329"/>
      <c r="D11" s="327"/>
      <c r="E11" s="265"/>
      <c r="F11" s="169" t="str">
        <f t="shared" si="0"/>
        <v/>
      </c>
      <c r="G11" s="327"/>
      <c r="H11" s="362"/>
    </row>
    <row r="12" spans="1:9" x14ac:dyDescent="0.3">
      <c r="A12" s="1328"/>
      <c r="B12" s="1355"/>
      <c r="C12" s="1329"/>
      <c r="D12" s="327"/>
      <c r="E12" s="265"/>
      <c r="F12" s="169" t="str">
        <f t="shared" si="0"/>
        <v/>
      </c>
      <c r="G12" s="327"/>
      <c r="H12" s="362"/>
    </row>
    <row r="13" spans="1:9" x14ac:dyDescent="0.3">
      <c r="A13" s="1328"/>
      <c r="B13" s="1355"/>
      <c r="C13" s="1329"/>
      <c r="D13" s="327"/>
      <c r="E13" s="265"/>
      <c r="F13" s="169" t="str">
        <f t="shared" si="0"/>
        <v/>
      </c>
      <c r="G13" s="327"/>
      <c r="H13" s="362"/>
    </row>
    <row r="14" spans="1:9" x14ac:dyDescent="0.3">
      <c r="A14" s="1328"/>
      <c r="B14" s="1355"/>
      <c r="C14" s="1329"/>
      <c r="D14" s="327"/>
      <c r="E14" s="265"/>
      <c r="F14" s="169" t="str">
        <f t="shared" si="0"/>
        <v/>
      </c>
      <c r="G14" s="327"/>
      <c r="H14" s="362"/>
    </row>
    <row r="15" spans="1:9" ht="15" thickBot="1" x14ac:dyDescent="0.35">
      <c r="A15" s="1346"/>
      <c r="B15" s="1356"/>
      <c r="C15" s="1347"/>
      <c r="D15" s="462"/>
      <c r="E15" s="463"/>
      <c r="F15" s="169" t="str">
        <f t="shared" si="0"/>
        <v/>
      </c>
      <c r="G15" s="176"/>
      <c r="H15" s="370"/>
    </row>
    <row r="16" spans="1:9" ht="15" thickBot="1" x14ac:dyDescent="0.35">
      <c r="A16" s="1357"/>
      <c r="B16" s="1358"/>
      <c r="C16" s="1358"/>
      <c r="D16" s="109"/>
      <c r="E16" s="464" t="s">
        <v>35</v>
      </c>
      <c r="F16" s="330">
        <f>SUM(F6:F15)</f>
        <v>0</v>
      </c>
      <c r="G16" s="330">
        <f>SUM(G6:G15)</f>
        <v>0</v>
      </c>
      <c r="H16" s="119"/>
    </row>
    <row r="17" spans="1:8" x14ac:dyDescent="0.3">
      <c r="A17" s="1456" t="s">
        <v>63</v>
      </c>
      <c r="B17" s="1498"/>
      <c r="C17" s="1498"/>
      <c r="D17" s="1498"/>
      <c r="E17" s="1499"/>
      <c r="F17" s="1499"/>
      <c r="G17" s="1499"/>
      <c r="H17" s="1500"/>
    </row>
    <row r="18" spans="1:8" ht="15" thickBot="1" x14ac:dyDescent="0.35">
      <c r="A18" s="1456"/>
      <c r="B18" s="1498"/>
      <c r="C18" s="1498"/>
      <c r="D18" s="1498"/>
      <c r="E18" s="1498"/>
      <c r="F18" s="1498"/>
      <c r="G18" s="1498"/>
      <c r="H18" s="1500"/>
    </row>
    <row r="19" spans="1:8" ht="15" customHeight="1" x14ac:dyDescent="0.3">
      <c r="A19" s="1477" t="s">
        <v>89</v>
      </c>
      <c r="B19" s="1478"/>
      <c r="C19" s="1478"/>
      <c r="D19" s="1478"/>
      <c r="E19" s="1478"/>
      <c r="F19" s="1478"/>
      <c r="G19" s="1478"/>
      <c r="H19" s="1479"/>
    </row>
    <row r="20" spans="1:8" x14ac:dyDescent="0.3">
      <c r="A20" s="1480"/>
      <c r="B20" s="1481"/>
      <c r="C20" s="1481"/>
      <c r="D20" s="1481"/>
      <c r="E20" s="1481"/>
      <c r="F20" s="1481"/>
      <c r="G20" s="1481"/>
      <c r="H20" s="1482"/>
    </row>
    <row r="21" spans="1:8" x14ac:dyDescent="0.3">
      <c r="A21" s="1480"/>
      <c r="B21" s="1481"/>
      <c r="C21" s="1481"/>
      <c r="D21" s="1481"/>
      <c r="E21" s="1481"/>
      <c r="F21" s="1481"/>
      <c r="G21" s="1481"/>
      <c r="H21" s="1482"/>
    </row>
    <row r="22" spans="1:8" ht="15" thickBot="1" x14ac:dyDescent="0.35">
      <c r="A22" s="1483"/>
      <c r="B22" s="1484"/>
      <c r="C22" s="1484"/>
      <c r="D22" s="1484"/>
      <c r="E22" s="1484"/>
      <c r="F22" s="1484"/>
      <c r="G22" s="1484"/>
      <c r="H22" s="1485"/>
    </row>
    <row r="23" spans="1:8" x14ac:dyDescent="0.3">
      <c r="A23" s="1"/>
      <c r="H23" s="2"/>
    </row>
    <row r="24" spans="1:8" ht="15" customHeight="1" x14ac:dyDescent="0.3">
      <c r="A24" s="1492" t="s">
        <v>784</v>
      </c>
      <c r="B24" s="1493"/>
      <c r="C24" s="1493"/>
      <c r="D24" s="1493"/>
      <c r="E24" s="1493"/>
      <c r="F24" s="1493"/>
      <c r="G24" s="1493"/>
      <c r="H24" s="1494"/>
    </row>
    <row r="25" spans="1:8" x14ac:dyDescent="0.3">
      <c r="A25" s="118" t="s">
        <v>57</v>
      </c>
      <c r="B25" s="336"/>
      <c r="C25" s="336"/>
      <c r="D25" s="336"/>
      <c r="E25" s="336"/>
      <c r="F25" s="336"/>
      <c r="G25" s="336"/>
      <c r="H25" s="337"/>
    </row>
    <row r="26" spans="1:8" s="5" customFormat="1" x14ac:dyDescent="0.3">
      <c r="A26" s="189">
        <v>1</v>
      </c>
      <c r="B26" s="1489" t="s">
        <v>484</v>
      </c>
      <c r="C26" s="1490"/>
      <c r="D26" s="1490"/>
      <c r="E26" s="1490"/>
      <c r="F26" s="1490"/>
      <c r="G26" s="1490"/>
      <c r="H26" s="1491"/>
    </row>
    <row r="27" spans="1:8" ht="14.4" customHeight="1" x14ac:dyDescent="0.3">
      <c r="A27" s="338">
        <v>2</v>
      </c>
      <c r="B27" s="114" t="s">
        <v>485</v>
      </c>
      <c r="C27" s="590"/>
      <c r="D27" s="590"/>
      <c r="E27" s="590"/>
      <c r="F27" s="590"/>
      <c r="G27" s="590"/>
      <c r="H27" s="591"/>
    </row>
    <row r="28" spans="1:8" ht="14.4" customHeight="1" x14ac:dyDescent="0.3">
      <c r="A28" s="338">
        <v>3</v>
      </c>
      <c r="B28" s="114" t="s">
        <v>466</v>
      </c>
      <c r="C28" s="590"/>
      <c r="D28" s="590"/>
      <c r="E28" s="590"/>
      <c r="F28" s="590"/>
      <c r="G28" s="590"/>
      <c r="H28" s="591"/>
    </row>
    <row r="29" spans="1:8" ht="14.4" customHeight="1" x14ac:dyDescent="0.3">
      <c r="A29" s="338">
        <v>4</v>
      </c>
      <c r="B29" s="114" t="s">
        <v>486</v>
      </c>
      <c r="C29" s="590"/>
      <c r="D29" s="590"/>
      <c r="E29" s="590"/>
      <c r="F29" s="590"/>
      <c r="G29" s="590"/>
      <c r="H29" s="591"/>
    </row>
    <row r="30" spans="1:8" ht="28.2" customHeight="1" x14ac:dyDescent="0.3">
      <c r="A30" s="189">
        <v>5</v>
      </c>
      <c r="B30" s="1495" t="s">
        <v>852</v>
      </c>
      <c r="C30" s="1495"/>
      <c r="D30" s="1495"/>
      <c r="E30" s="1495"/>
      <c r="F30" s="1495"/>
      <c r="G30" s="1495"/>
      <c r="H30" s="1494"/>
    </row>
    <row r="31" spans="1:8" ht="14.4" customHeight="1" x14ac:dyDescent="0.3">
      <c r="A31" s="338"/>
      <c r="B31" s="114"/>
      <c r="C31" s="590"/>
      <c r="D31" s="590"/>
      <c r="E31" s="590"/>
      <c r="F31" s="590"/>
      <c r="G31" s="590"/>
      <c r="H31" s="591"/>
    </row>
    <row r="32" spans="1:8" ht="14.4" customHeight="1" x14ac:dyDescent="0.3">
      <c r="A32" s="113" t="s">
        <v>468</v>
      </c>
      <c r="C32" s="590"/>
      <c r="D32" s="590"/>
      <c r="E32" s="590"/>
      <c r="F32" s="590"/>
      <c r="G32" s="590"/>
      <c r="H32" s="591"/>
    </row>
    <row r="33" spans="1:8" x14ac:dyDescent="0.3">
      <c r="A33" s="1486"/>
      <c r="B33" s="1487"/>
      <c r="C33" s="1487"/>
      <c r="D33" s="1487"/>
      <c r="E33" s="1487"/>
      <c r="F33" s="1487"/>
      <c r="G33" s="1487"/>
      <c r="H33" s="1488"/>
    </row>
    <row r="34" spans="1:8" ht="14.4" customHeight="1" x14ac:dyDescent="0.3">
      <c r="A34" s="1496" t="s">
        <v>896</v>
      </c>
      <c r="B34" s="1497"/>
      <c r="C34" s="1497"/>
      <c r="D34" s="1497"/>
      <c r="E34" s="908"/>
      <c r="F34" s="908"/>
      <c r="G34" s="908"/>
      <c r="H34" s="909"/>
    </row>
    <row r="35" spans="1:8" x14ac:dyDescent="0.3">
      <c r="A35" s="907"/>
      <c r="B35" s="910"/>
      <c r="C35" s="439"/>
      <c r="D35" s="439"/>
      <c r="E35" s="439"/>
      <c r="F35" s="439"/>
      <c r="G35" s="439"/>
      <c r="H35" s="911"/>
    </row>
    <row r="36" spans="1:8" x14ac:dyDescent="0.3">
      <c r="A36" s="907"/>
      <c r="B36" s="910"/>
      <c r="C36" s="439"/>
      <c r="D36" s="439"/>
      <c r="E36" s="439"/>
      <c r="F36" s="439"/>
      <c r="G36" s="439"/>
      <c r="H36" s="911"/>
    </row>
    <row r="37" spans="1:8" x14ac:dyDescent="0.3">
      <c r="A37" s="907"/>
      <c r="B37" s="910"/>
      <c r="C37" s="439"/>
      <c r="D37" s="439"/>
      <c r="E37" s="439"/>
      <c r="F37" s="439"/>
      <c r="G37" s="439"/>
      <c r="H37" s="911"/>
    </row>
    <row r="38" spans="1:8" x14ac:dyDescent="0.3">
      <c r="A38" s="1257" t="s">
        <v>897</v>
      </c>
      <c r="B38" s="1457"/>
      <c r="C38" s="1457"/>
      <c r="D38" s="1457"/>
      <c r="E38" s="439"/>
      <c r="F38" s="439"/>
      <c r="G38" s="439"/>
      <c r="H38" s="911"/>
    </row>
    <row r="39" spans="1:8" x14ac:dyDescent="0.3">
      <c r="A39" s="1414"/>
      <c r="B39" s="1412"/>
      <c r="C39" s="1412"/>
      <c r="D39" s="1412"/>
      <c r="E39" s="1412"/>
      <c r="H39" s="2"/>
    </row>
    <row r="40" spans="1:8" x14ac:dyDescent="0.3">
      <c r="A40" s="1414"/>
      <c r="B40" s="1412"/>
      <c r="C40" s="1412"/>
      <c r="D40" s="1412"/>
      <c r="E40" s="1412"/>
      <c r="H40" s="2"/>
    </row>
    <row r="41" spans="1:8" ht="15" thickBot="1" x14ac:dyDescent="0.35">
      <c r="A41" s="1"/>
      <c r="H41" s="2"/>
    </row>
    <row r="42" spans="1:8" ht="15" thickBot="1" x14ac:dyDescent="0.35">
      <c r="A42" s="1439" t="s">
        <v>69</v>
      </c>
      <c r="B42" s="1440"/>
      <c r="C42" s="1440"/>
      <c r="D42" s="1440"/>
      <c r="E42" s="1440"/>
      <c r="F42" s="1440"/>
      <c r="G42" s="1440"/>
      <c r="H42" s="1441"/>
    </row>
    <row r="43" spans="1:8" ht="15" thickBot="1" x14ac:dyDescent="0.35">
      <c r="A43" s="840"/>
      <c r="B43" s="841"/>
      <c r="C43" s="841"/>
      <c r="D43" s="841"/>
      <c r="E43" s="841"/>
      <c r="F43" s="841"/>
      <c r="G43" s="841"/>
      <c r="H43" s="842"/>
    </row>
    <row r="44" spans="1:8" x14ac:dyDescent="0.3">
      <c r="A44" s="850"/>
      <c r="B44" s="1504" t="s">
        <v>137</v>
      </c>
      <c r="C44" s="1505"/>
      <c r="D44" s="1505"/>
      <c r="E44" s="1505"/>
      <c r="F44" s="1505"/>
      <c r="G44" s="1506"/>
      <c r="H44" s="791" t="s">
        <v>138</v>
      </c>
    </row>
    <row r="45" spans="1:8" ht="15" thickBot="1" x14ac:dyDescent="0.35">
      <c r="A45" s="850"/>
      <c r="B45" s="1507"/>
      <c r="C45" s="1508"/>
      <c r="D45" s="1508"/>
      <c r="E45" s="1508"/>
      <c r="F45" s="1508"/>
      <c r="G45" s="1509"/>
      <c r="H45" s="792" t="s">
        <v>139</v>
      </c>
    </row>
    <row r="46" spans="1:8" ht="49.2" customHeight="1" x14ac:dyDescent="0.3">
      <c r="A46" s="850"/>
      <c r="B46" s="1510" t="s">
        <v>880</v>
      </c>
      <c r="C46" s="1511"/>
      <c r="D46" s="1511"/>
      <c r="E46" s="1511"/>
      <c r="F46" s="1511"/>
      <c r="G46" s="1512"/>
      <c r="H46" s="847">
        <v>5</v>
      </c>
    </row>
    <row r="47" spans="1:8" x14ac:dyDescent="0.3">
      <c r="A47" s="850"/>
      <c r="B47" s="1513" t="s">
        <v>140</v>
      </c>
      <c r="C47" s="1514"/>
      <c r="D47" s="1514"/>
      <c r="E47" s="1514"/>
      <c r="F47" s="1514"/>
      <c r="G47" s="1515"/>
      <c r="H47" s="848">
        <v>3</v>
      </c>
    </row>
    <row r="48" spans="1:8" ht="52.2" customHeight="1" x14ac:dyDescent="0.3">
      <c r="A48" s="850"/>
      <c r="B48" s="1147" t="s">
        <v>881</v>
      </c>
      <c r="C48" s="1119"/>
      <c r="D48" s="1119"/>
      <c r="E48" s="1119"/>
      <c r="F48" s="1119"/>
      <c r="G48" s="1120"/>
      <c r="H48" s="848">
        <v>5</v>
      </c>
    </row>
    <row r="49" spans="1:8" ht="40.200000000000003" customHeight="1" x14ac:dyDescent="0.3">
      <c r="A49" s="850"/>
      <c r="B49" s="1147" t="s">
        <v>882</v>
      </c>
      <c r="C49" s="1148"/>
      <c r="D49" s="1148"/>
      <c r="E49" s="1148"/>
      <c r="F49" s="1148"/>
      <c r="G49" s="1149"/>
      <c r="H49" s="848">
        <v>12</v>
      </c>
    </row>
    <row r="50" spans="1:8" ht="15" thickBot="1" x14ac:dyDescent="0.35">
      <c r="A50" s="850"/>
      <c r="B50" s="1501" t="s">
        <v>141</v>
      </c>
      <c r="C50" s="1502"/>
      <c r="D50" s="1502"/>
      <c r="E50" s="1502"/>
      <c r="F50" s="1502"/>
      <c r="G50" s="1503"/>
      <c r="H50" s="849">
        <v>10</v>
      </c>
    </row>
    <row r="51" spans="1:8" ht="15" thickBot="1" x14ac:dyDescent="0.35">
      <c r="A51" s="843"/>
      <c r="B51" s="841"/>
      <c r="C51" s="841"/>
      <c r="D51" s="841"/>
      <c r="E51" s="841"/>
      <c r="F51" s="841"/>
      <c r="G51" s="841"/>
      <c r="H51" s="842"/>
    </row>
    <row r="52" spans="1:8" ht="15" thickBot="1" x14ac:dyDescent="0.35">
      <c r="A52" s="802" t="s">
        <v>734</v>
      </c>
      <c r="B52" s="580"/>
      <c r="C52" s="580"/>
      <c r="D52" s="580"/>
      <c r="E52" s="580"/>
      <c r="F52" s="580"/>
      <c r="G52" s="580"/>
      <c r="H52" s="581"/>
    </row>
    <row r="53" spans="1:8" ht="15" thickBot="1" x14ac:dyDescent="0.35">
      <c r="A53" s="574" t="s">
        <v>478</v>
      </c>
      <c r="B53" s="575"/>
      <c r="C53" s="575"/>
      <c r="D53" s="573"/>
      <c r="E53" s="573"/>
      <c r="F53" s="573"/>
      <c r="G53" s="573"/>
      <c r="H53" s="576" t="s">
        <v>936</v>
      </c>
    </row>
  </sheetData>
  <sheetProtection algorithmName="SHA-512" hashValue="SBpf8wPJC0unvweSHy+AibwYQdi6dWSLOtbRKnPx+LNtGZTU5ZYPKFu9tcLTqbUKzHIdH3iM9i5OlAHn5CZBPw==" saltValue="rz9FZ5HzbtgsNlzD3Oi0Ug==" spinCount="100000" sheet="1" objects="1" scenarios="1"/>
  <mergeCells count="33">
    <mergeCell ref="B50:G50"/>
    <mergeCell ref="B44:G45"/>
    <mergeCell ref="B49:G49"/>
    <mergeCell ref="B46:G46"/>
    <mergeCell ref="B47:G47"/>
    <mergeCell ref="B48:G48"/>
    <mergeCell ref="A13:C13"/>
    <mergeCell ref="A14:C14"/>
    <mergeCell ref="A15:C15"/>
    <mergeCell ref="A16:C16"/>
    <mergeCell ref="A17:H18"/>
    <mergeCell ref="A19:H22"/>
    <mergeCell ref="A33:H33"/>
    <mergeCell ref="A42:H42"/>
    <mergeCell ref="B26:H26"/>
    <mergeCell ref="A24:H24"/>
    <mergeCell ref="B30:H30"/>
    <mergeCell ref="A34:D34"/>
    <mergeCell ref="A38:D38"/>
    <mergeCell ref="A39:E39"/>
    <mergeCell ref="A40:E40"/>
    <mergeCell ref="A12:C12"/>
    <mergeCell ref="B1:F1"/>
    <mergeCell ref="A2:H2"/>
    <mergeCell ref="A3:H3"/>
    <mergeCell ref="A4:C4"/>
    <mergeCell ref="A5:C5"/>
    <mergeCell ref="A6:C6"/>
    <mergeCell ref="A7:C7"/>
    <mergeCell ref="A8:C8"/>
    <mergeCell ref="A9:C9"/>
    <mergeCell ref="A10:C10"/>
    <mergeCell ref="A11:C11"/>
  </mergeCells>
  <dataValidations count="1">
    <dataValidation type="list" allowBlank="1" showInputMessage="1" showErrorMessage="1" sqref="H6:H15" xr:uid="{07F7704D-CC88-4A5A-A654-12E452DD7F7C}">
      <formula1>$I$1:$I$2</formula1>
    </dataValidation>
  </dataValidations>
  <pageMargins left="0.7" right="0.7" top="0.75" bottom="0.75" header="0.3" footer="0.3"/>
  <pageSetup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7348" r:id="rId4" name="Check Box 4">
              <controlPr defaultSize="0" autoFill="0" autoLine="0" autoPict="0">
                <anchor moveWithCells="1">
                  <from>
                    <xdr:col>0</xdr:col>
                    <xdr:colOff>0</xdr:colOff>
                    <xdr:row>33</xdr:row>
                    <xdr:rowOff>160020</xdr:rowOff>
                  </from>
                  <to>
                    <xdr:col>4</xdr:col>
                    <xdr:colOff>685800</xdr:colOff>
                    <xdr:row>35</xdr:row>
                    <xdr:rowOff>22860</xdr:rowOff>
                  </to>
                </anchor>
              </controlPr>
            </control>
          </mc:Choice>
        </mc:AlternateContent>
        <mc:AlternateContent xmlns:mc="http://schemas.openxmlformats.org/markup-compatibility/2006">
          <mc:Choice Requires="x14">
            <control shapeId="57349" r:id="rId5" name="Check Box 5">
              <controlPr defaultSize="0" autoFill="0" autoLine="0" autoPict="0">
                <anchor moveWithCells="1">
                  <from>
                    <xdr:col>0</xdr:col>
                    <xdr:colOff>0</xdr:colOff>
                    <xdr:row>35</xdr:row>
                    <xdr:rowOff>0</xdr:rowOff>
                  </from>
                  <to>
                    <xdr:col>6</xdr:col>
                    <xdr:colOff>754380</xdr:colOff>
                    <xdr:row>36</xdr:row>
                    <xdr:rowOff>0</xdr:rowOff>
                  </to>
                </anchor>
              </controlPr>
            </control>
          </mc:Choice>
        </mc:AlternateContent>
        <mc:AlternateContent xmlns:mc="http://schemas.openxmlformats.org/markup-compatibility/2006">
          <mc:Choice Requires="x14">
            <control shapeId="57350" r:id="rId6" name="Check Box 6">
              <controlPr defaultSize="0" autoFill="0" autoLine="0" autoPict="0">
                <anchor moveWithCells="1">
                  <from>
                    <xdr:col>0</xdr:col>
                    <xdr:colOff>0</xdr:colOff>
                    <xdr:row>36</xdr:row>
                    <xdr:rowOff>0</xdr:rowOff>
                  </from>
                  <to>
                    <xdr:col>4</xdr:col>
                    <xdr:colOff>137160</xdr:colOff>
                    <xdr:row>37</xdr:row>
                    <xdr:rowOff>0</xdr:rowOff>
                  </to>
                </anchor>
              </controlPr>
            </control>
          </mc:Choice>
        </mc:AlternateContent>
        <mc:AlternateContent xmlns:mc="http://schemas.openxmlformats.org/markup-compatibility/2006">
          <mc:Choice Requires="x14">
            <control shapeId="57351" r:id="rId7" name="Check Box 7">
              <controlPr defaultSize="0" autoFill="0" autoLine="0" autoPict="0">
                <anchor moveWithCells="1">
                  <from>
                    <xdr:col>0</xdr:col>
                    <xdr:colOff>0</xdr:colOff>
                    <xdr:row>37</xdr:row>
                    <xdr:rowOff>175260</xdr:rowOff>
                  </from>
                  <to>
                    <xdr:col>6</xdr:col>
                    <xdr:colOff>312420</xdr:colOff>
                    <xdr:row>39</xdr:row>
                    <xdr:rowOff>45720</xdr:rowOff>
                  </to>
                </anchor>
              </controlPr>
            </control>
          </mc:Choice>
        </mc:AlternateContent>
        <mc:AlternateContent xmlns:mc="http://schemas.openxmlformats.org/markup-compatibility/2006">
          <mc:Choice Requires="x14">
            <control shapeId="57352" r:id="rId8" name="Check Box 8">
              <controlPr defaultSize="0" autoFill="0" autoLine="0" autoPict="0">
                <anchor moveWithCells="1">
                  <from>
                    <xdr:col>0</xdr:col>
                    <xdr:colOff>0</xdr:colOff>
                    <xdr:row>38</xdr:row>
                    <xdr:rowOff>175260</xdr:rowOff>
                  </from>
                  <to>
                    <xdr:col>6</xdr:col>
                    <xdr:colOff>312420</xdr:colOff>
                    <xdr:row>40</xdr:row>
                    <xdr:rowOff>45720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79A2A-BC2E-4728-B026-9FB17F2207FC}">
  <sheetPr codeName="Sheet13">
    <tabColor theme="7" tint="0.59999389629810485"/>
    <pageSetUpPr fitToPage="1"/>
  </sheetPr>
  <dimension ref="A1:L57"/>
  <sheetViews>
    <sheetView zoomScaleNormal="100" workbookViewId="0">
      <selection activeCell="A8" sqref="A8:C8"/>
    </sheetView>
  </sheetViews>
  <sheetFormatPr defaultRowHeight="14.4" x14ac:dyDescent="0.3"/>
  <cols>
    <col min="1" max="3" width="12.88671875" customWidth="1"/>
    <col min="4" max="4" width="15.33203125" customWidth="1"/>
    <col min="5" max="5" width="21.33203125" customWidth="1"/>
    <col min="6" max="6" width="14.33203125" customWidth="1"/>
    <col min="7" max="7" width="15.6640625" customWidth="1"/>
    <col min="8" max="8" width="13.6640625" customWidth="1"/>
    <col min="9" max="9" width="20.33203125" customWidth="1"/>
    <col min="10" max="10" width="19.44140625" customWidth="1"/>
    <col min="11" max="11" width="20" customWidth="1"/>
  </cols>
  <sheetData>
    <row r="1" spans="1:12" ht="15" thickBot="1" x14ac:dyDescent="0.35">
      <c r="A1" s="106" t="s">
        <v>389</v>
      </c>
      <c r="B1" s="1245">
        <f>'Budget Summary'!A9</f>
        <v>0</v>
      </c>
      <c r="C1" s="1245"/>
      <c r="D1" s="1245"/>
      <c r="E1" s="1245"/>
      <c r="F1" s="1245"/>
      <c r="G1" s="1245"/>
      <c r="H1" s="1245"/>
      <c r="I1" s="1245"/>
      <c r="J1" s="107" t="s">
        <v>40</v>
      </c>
      <c r="K1" s="658">
        <f>'Budget Summary'!H9</f>
        <v>0</v>
      </c>
      <c r="L1" s="614" t="s">
        <v>307</v>
      </c>
    </row>
    <row r="2" spans="1:12" ht="16.2" thickBot="1" x14ac:dyDescent="0.35">
      <c r="A2" s="1282" t="s">
        <v>733</v>
      </c>
      <c r="B2" s="1283"/>
      <c r="C2" s="1283"/>
      <c r="D2" s="1283"/>
      <c r="E2" s="1283"/>
      <c r="F2" s="1283"/>
      <c r="G2" s="1283"/>
      <c r="H2" s="1283"/>
      <c r="I2" s="1283"/>
      <c r="J2" s="1283"/>
      <c r="K2" s="1284"/>
      <c r="L2" s="614" t="s">
        <v>78</v>
      </c>
    </row>
    <row r="3" spans="1:12" s="657" customFormat="1" ht="163.19999999999999" customHeight="1" thickBot="1" x14ac:dyDescent="0.35">
      <c r="A3" s="1516" t="s">
        <v>938</v>
      </c>
      <c r="B3" s="1517"/>
      <c r="C3" s="1517"/>
      <c r="D3" s="1517"/>
      <c r="E3" s="1517"/>
      <c r="F3" s="1517"/>
      <c r="G3" s="1517"/>
      <c r="H3" s="1517"/>
      <c r="I3" s="1517"/>
      <c r="J3" s="1517"/>
      <c r="K3" s="1518"/>
    </row>
    <row r="4" spans="1:12" ht="15" thickBot="1" x14ac:dyDescent="0.35">
      <c r="A4" s="1"/>
      <c r="K4" s="2"/>
    </row>
    <row r="5" spans="1:12" ht="15" thickBot="1" x14ac:dyDescent="0.35">
      <c r="A5" s="1228">
        <v>1</v>
      </c>
      <c r="B5" s="1245"/>
      <c r="C5" s="1245"/>
      <c r="D5" s="212">
        <v>2</v>
      </c>
      <c r="E5" s="138">
        <v>3</v>
      </c>
      <c r="F5" s="212">
        <v>4</v>
      </c>
      <c r="G5" s="138">
        <v>5</v>
      </c>
      <c r="H5" s="212">
        <v>6</v>
      </c>
      <c r="I5" s="138"/>
      <c r="J5" s="212">
        <v>7</v>
      </c>
      <c r="K5" s="212">
        <v>8</v>
      </c>
    </row>
    <row r="6" spans="1:12" ht="58.2" thickBot="1" x14ac:dyDescent="0.35">
      <c r="A6" s="1272" t="s">
        <v>70</v>
      </c>
      <c r="B6" s="1296"/>
      <c r="C6" s="1519"/>
      <c r="D6" s="346" t="s">
        <v>71</v>
      </c>
      <c r="E6" s="346" t="s">
        <v>72</v>
      </c>
      <c r="F6" s="346" t="s">
        <v>723</v>
      </c>
      <c r="G6" s="346" t="s">
        <v>73</v>
      </c>
      <c r="H6" s="346" t="s">
        <v>74</v>
      </c>
      <c r="I6" s="346" t="s">
        <v>527</v>
      </c>
      <c r="J6" s="346" t="s">
        <v>528</v>
      </c>
      <c r="K6" s="465" t="s">
        <v>818</v>
      </c>
    </row>
    <row r="7" spans="1:12" ht="15" thickBot="1" x14ac:dyDescent="0.35">
      <c r="A7" s="1522" t="s">
        <v>135</v>
      </c>
      <c r="B7" s="1523"/>
      <c r="C7" s="1524"/>
      <c r="D7" s="466">
        <v>40179</v>
      </c>
      <c r="E7" s="467" t="s">
        <v>77</v>
      </c>
      <c r="F7" s="427">
        <v>5000</v>
      </c>
      <c r="G7" s="468">
        <v>5</v>
      </c>
      <c r="H7" s="428">
        <v>0.1</v>
      </c>
      <c r="I7" s="427">
        <v>100</v>
      </c>
      <c r="J7" s="427">
        <v>0</v>
      </c>
      <c r="K7" s="469" t="s">
        <v>78</v>
      </c>
    </row>
    <row r="8" spans="1:12" x14ac:dyDescent="0.3">
      <c r="A8" s="1326"/>
      <c r="B8" s="1354"/>
      <c r="C8" s="1327"/>
      <c r="D8" s="812"/>
      <c r="E8" s="353"/>
      <c r="F8" s="354"/>
      <c r="G8" s="354"/>
      <c r="H8" s="356"/>
      <c r="I8" s="169" t="str">
        <f>IFERROR(F8/G8*H8,"")</f>
        <v/>
      </c>
      <c r="J8" s="354"/>
      <c r="K8" s="449"/>
    </row>
    <row r="9" spans="1:12" x14ac:dyDescent="0.3">
      <c r="A9" s="1328"/>
      <c r="B9" s="1355"/>
      <c r="C9" s="1329"/>
      <c r="D9" s="813"/>
      <c r="E9" s="359"/>
      <c r="F9" s="168"/>
      <c r="G9" s="168"/>
      <c r="H9" s="361"/>
      <c r="I9" s="169" t="str">
        <f t="shared" ref="I9:I14" si="0">IFERROR(F9/G9*H9,"")</f>
        <v/>
      </c>
      <c r="J9" s="168"/>
      <c r="K9" s="470"/>
    </row>
    <row r="10" spans="1:12" x14ac:dyDescent="0.3">
      <c r="A10" s="1328"/>
      <c r="B10" s="1355"/>
      <c r="C10" s="1329"/>
      <c r="D10" s="813"/>
      <c r="E10" s="359"/>
      <c r="F10" s="168"/>
      <c r="G10" s="168"/>
      <c r="H10" s="361"/>
      <c r="I10" s="169" t="str">
        <f t="shared" si="0"/>
        <v/>
      </c>
      <c r="J10" s="168"/>
      <c r="K10" s="470"/>
    </row>
    <row r="11" spans="1:12" x14ac:dyDescent="0.3">
      <c r="A11" s="1328"/>
      <c r="B11" s="1355"/>
      <c r="C11" s="1329"/>
      <c r="D11" s="813"/>
      <c r="E11" s="359"/>
      <c r="F11" s="168"/>
      <c r="G11" s="168"/>
      <c r="H11" s="361"/>
      <c r="I11" s="169" t="str">
        <f t="shared" si="0"/>
        <v/>
      </c>
      <c r="J11" s="168"/>
      <c r="K11" s="470"/>
    </row>
    <row r="12" spans="1:12" x14ac:dyDescent="0.3">
      <c r="A12" s="1328"/>
      <c r="B12" s="1355"/>
      <c r="C12" s="1329"/>
      <c r="D12" s="813"/>
      <c r="E12" s="359"/>
      <c r="F12" s="168"/>
      <c r="G12" s="168"/>
      <c r="H12" s="361"/>
      <c r="I12" s="169" t="str">
        <f t="shared" si="0"/>
        <v/>
      </c>
      <c r="J12" s="168"/>
      <c r="K12" s="470"/>
    </row>
    <row r="13" spans="1:12" x14ac:dyDescent="0.3">
      <c r="A13" s="1328"/>
      <c r="B13" s="1355"/>
      <c r="C13" s="1329"/>
      <c r="D13" s="815"/>
      <c r="E13" s="471"/>
      <c r="F13" s="327"/>
      <c r="G13" s="327"/>
      <c r="H13" s="265"/>
      <c r="I13" s="169" t="str">
        <f t="shared" si="0"/>
        <v/>
      </c>
      <c r="J13" s="327"/>
      <c r="K13" s="362"/>
    </row>
    <row r="14" spans="1:12" ht="15" thickBot="1" x14ac:dyDescent="0.35">
      <c r="A14" s="1346"/>
      <c r="B14" s="1356"/>
      <c r="C14" s="1347"/>
      <c r="D14" s="816"/>
      <c r="E14" s="472"/>
      <c r="F14" s="176"/>
      <c r="G14" s="176"/>
      <c r="H14" s="273"/>
      <c r="I14" s="380" t="str">
        <f t="shared" si="0"/>
        <v/>
      </c>
      <c r="J14" s="176"/>
      <c r="K14" s="370"/>
    </row>
    <row r="15" spans="1:12" ht="15" thickBot="1" x14ac:dyDescent="0.35">
      <c r="A15" s="275"/>
      <c r="B15" s="302"/>
      <c r="C15" s="302"/>
      <c r="F15" s="276"/>
      <c r="G15" s="276"/>
      <c r="H15" s="464" t="s">
        <v>21</v>
      </c>
      <c r="I15" s="330">
        <f>SUM(I8:I14)</f>
        <v>0</v>
      </c>
      <c r="J15" s="330">
        <f>SUM(J8:J14)</f>
        <v>0</v>
      </c>
      <c r="K15" s="373"/>
    </row>
    <row r="16" spans="1:12" x14ac:dyDescent="0.3">
      <c r="A16" s="1"/>
      <c r="K16" s="2"/>
    </row>
    <row r="17" spans="1:11" ht="15" thickBot="1" x14ac:dyDescent="0.35">
      <c r="A17" s="331" t="s">
        <v>79</v>
      </c>
      <c r="B17" s="332"/>
      <c r="C17" s="332"/>
      <c r="D17" s="332"/>
      <c r="E17" s="332"/>
      <c r="F17" s="332"/>
      <c r="G17" s="332"/>
      <c r="H17" s="332"/>
      <c r="I17" s="332"/>
      <c r="J17" s="332"/>
      <c r="K17" s="334"/>
    </row>
    <row r="18" spans="1:11" x14ac:dyDescent="0.3">
      <c r="A18" s="1362" t="s">
        <v>136</v>
      </c>
      <c r="B18" s="1363"/>
      <c r="C18" s="1363"/>
      <c r="D18" s="1363"/>
      <c r="E18" s="1363"/>
      <c r="F18" s="1363"/>
      <c r="G18" s="1363"/>
      <c r="H18" s="1363"/>
      <c r="I18" s="1363"/>
      <c r="J18" s="1363"/>
      <c r="K18" s="1364"/>
    </row>
    <row r="19" spans="1:11" x14ac:dyDescent="0.3">
      <c r="A19" s="1365"/>
      <c r="B19" s="1366"/>
      <c r="C19" s="1366"/>
      <c r="D19" s="1366"/>
      <c r="E19" s="1366"/>
      <c r="F19" s="1366"/>
      <c r="G19" s="1366"/>
      <c r="H19" s="1366"/>
      <c r="I19" s="1366"/>
      <c r="J19" s="1366"/>
      <c r="K19" s="1367"/>
    </row>
    <row r="20" spans="1:11" x14ac:dyDescent="0.3">
      <c r="A20" s="1365"/>
      <c r="B20" s="1366"/>
      <c r="C20" s="1366"/>
      <c r="D20" s="1366"/>
      <c r="E20" s="1366"/>
      <c r="F20" s="1366"/>
      <c r="G20" s="1366"/>
      <c r="H20" s="1366"/>
      <c r="I20" s="1366"/>
      <c r="J20" s="1366"/>
      <c r="K20" s="1367"/>
    </row>
    <row r="21" spans="1:11" x14ac:dyDescent="0.3">
      <c r="A21" s="1365"/>
      <c r="B21" s="1366"/>
      <c r="C21" s="1366"/>
      <c r="D21" s="1366"/>
      <c r="E21" s="1366"/>
      <c r="F21" s="1366"/>
      <c r="G21" s="1366"/>
      <c r="H21" s="1366"/>
      <c r="I21" s="1366"/>
      <c r="J21" s="1366"/>
      <c r="K21" s="1367"/>
    </row>
    <row r="22" spans="1:11" ht="15" thickBot="1" x14ac:dyDescent="0.35">
      <c r="A22" s="1368"/>
      <c r="B22" s="1369"/>
      <c r="C22" s="1369"/>
      <c r="D22" s="1369"/>
      <c r="E22" s="1369"/>
      <c r="F22" s="1369"/>
      <c r="G22" s="1369"/>
      <c r="H22" s="1369"/>
      <c r="I22" s="1369"/>
      <c r="J22" s="1369"/>
      <c r="K22" s="1370"/>
    </row>
    <row r="23" spans="1:11" x14ac:dyDescent="0.3">
      <c r="A23" s="20"/>
      <c r="B23" s="18"/>
      <c r="C23" s="18"/>
      <c r="D23" s="18"/>
      <c r="E23" s="18"/>
      <c r="F23" s="18"/>
      <c r="G23" s="18"/>
      <c r="H23" s="18"/>
      <c r="I23" s="18"/>
      <c r="J23" s="18"/>
      <c r="K23" s="19"/>
    </row>
    <row r="24" spans="1:11" x14ac:dyDescent="0.3">
      <c r="A24" s="1280" t="s">
        <v>785</v>
      </c>
      <c r="B24" s="1396"/>
      <c r="C24" s="1396"/>
      <c r="D24" s="1396"/>
      <c r="E24" s="1396"/>
      <c r="F24" s="1396"/>
      <c r="G24" s="1396"/>
      <c r="H24" s="1396"/>
      <c r="I24" s="1396"/>
      <c r="J24" s="1396"/>
      <c r="K24" s="1397"/>
    </row>
    <row r="25" spans="1:11" x14ac:dyDescent="0.3">
      <c r="A25" s="118" t="s">
        <v>57</v>
      </c>
      <c r="B25" s="336"/>
      <c r="K25" s="2"/>
    </row>
    <row r="26" spans="1:11" x14ac:dyDescent="0.3">
      <c r="A26" s="193">
        <v>1</v>
      </c>
      <c r="B26" s="281" t="s">
        <v>467</v>
      </c>
      <c r="K26" s="2"/>
    </row>
    <row r="27" spans="1:11" x14ac:dyDescent="0.3">
      <c r="A27" s="193">
        <v>2</v>
      </c>
      <c r="B27" s="281" t="s">
        <v>469</v>
      </c>
      <c r="K27" s="2"/>
    </row>
    <row r="28" spans="1:11" x14ac:dyDescent="0.3">
      <c r="A28" s="189">
        <v>3</v>
      </c>
      <c r="B28" s="1525" t="s">
        <v>483</v>
      </c>
      <c r="C28" s="1525"/>
      <c r="D28" s="1525"/>
      <c r="E28" s="1525"/>
      <c r="F28" s="1525"/>
      <c r="G28" s="1525"/>
      <c r="H28" s="1525"/>
      <c r="I28" s="1525"/>
      <c r="J28" s="1525"/>
      <c r="K28" s="1526"/>
    </row>
    <row r="29" spans="1:11" x14ac:dyDescent="0.3">
      <c r="A29" s="193">
        <v>4</v>
      </c>
      <c r="B29" s="190" t="s">
        <v>459</v>
      </c>
      <c r="K29" s="2"/>
    </row>
    <row r="30" spans="1:11" x14ac:dyDescent="0.3">
      <c r="A30" s="193">
        <v>5</v>
      </c>
      <c r="B30" s="190" t="s">
        <v>470</v>
      </c>
      <c r="C30" s="114"/>
      <c r="D30" s="114"/>
      <c r="E30" s="114"/>
      <c r="F30" s="114"/>
      <c r="G30" s="114"/>
      <c r="H30" s="114"/>
      <c r="I30" s="114"/>
      <c r="J30" s="114"/>
      <c r="K30" s="248"/>
    </row>
    <row r="31" spans="1:11" x14ac:dyDescent="0.3">
      <c r="A31" s="193">
        <v>6</v>
      </c>
      <c r="B31" s="190" t="s">
        <v>466</v>
      </c>
      <c r="C31" s="114"/>
      <c r="D31" s="114"/>
      <c r="E31" s="114"/>
      <c r="F31" s="114"/>
      <c r="G31" s="114"/>
      <c r="H31" s="114"/>
      <c r="I31" s="114"/>
      <c r="J31" s="114"/>
      <c r="K31" s="248"/>
    </row>
    <row r="32" spans="1:11" x14ac:dyDescent="0.3">
      <c r="A32" s="193">
        <v>7</v>
      </c>
      <c r="B32" s="190" t="s">
        <v>786</v>
      </c>
      <c r="K32" s="2"/>
    </row>
    <row r="33" spans="1:11" x14ac:dyDescent="0.3">
      <c r="A33" s="193">
        <v>8</v>
      </c>
      <c r="B33" s="190" t="s">
        <v>852</v>
      </c>
      <c r="K33" s="2"/>
    </row>
    <row r="34" spans="1:11" x14ac:dyDescent="0.3">
      <c r="A34" s="193"/>
      <c r="B34" s="190"/>
      <c r="K34" s="2"/>
    </row>
    <row r="35" spans="1:11" x14ac:dyDescent="0.3">
      <c r="A35" s="282" t="s">
        <v>482</v>
      </c>
      <c r="B35" s="190"/>
      <c r="C35" s="114"/>
      <c r="D35" s="114"/>
      <c r="E35" s="114"/>
      <c r="F35" s="114"/>
      <c r="G35" s="114"/>
      <c r="H35" s="114"/>
      <c r="I35" s="114"/>
      <c r="J35" s="114"/>
      <c r="K35" s="248"/>
    </row>
    <row r="36" spans="1:11" x14ac:dyDescent="0.3">
      <c r="A36" s="282"/>
      <c r="B36" s="190"/>
      <c r="C36" s="109" t="s">
        <v>481</v>
      </c>
      <c r="D36" s="114"/>
      <c r="E36" s="114"/>
      <c r="F36" s="114"/>
      <c r="G36" s="131" t="s">
        <v>480</v>
      </c>
      <c r="H36" s="114"/>
      <c r="I36" s="114"/>
      <c r="J36" s="114"/>
      <c r="K36" s="248"/>
    </row>
    <row r="37" spans="1:11" x14ac:dyDescent="0.3">
      <c r="A37" s="1"/>
      <c r="K37" s="2"/>
    </row>
    <row r="38" spans="1:11" ht="14.4" customHeight="1" x14ac:dyDescent="0.3">
      <c r="A38" s="1380" t="s">
        <v>896</v>
      </c>
      <c r="B38" s="1411"/>
      <c r="C38" s="1411"/>
      <c r="D38" s="1411"/>
      <c r="E38" s="1411"/>
      <c r="F38" s="872"/>
      <c r="G38" s="872"/>
      <c r="H38" s="872"/>
      <c r="I38" s="872"/>
      <c r="J38" s="872"/>
      <c r="K38" s="871"/>
    </row>
    <row r="39" spans="1:11" x14ac:dyDescent="0.3">
      <c r="A39" s="907"/>
      <c r="B39" s="1520"/>
      <c r="C39" s="1520"/>
      <c r="D39" s="1520"/>
      <c r="E39" s="1520"/>
      <c r="F39" s="1520"/>
      <c r="G39" s="1520"/>
      <c r="H39" s="1520"/>
      <c r="I39" s="1520"/>
      <c r="J39" s="1520"/>
      <c r="K39" s="1521"/>
    </row>
    <row r="40" spans="1:11" x14ac:dyDescent="0.3">
      <c r="A40" s="907"/>
      <c r="B40" s="1520"/>
      <c r="C40" s="1520"/>
      <c r="D40" s="1520"/>
      <c r="E40" s="1520"/>
      <c r="F40" s="1520"/>
      <c r="G40" s="1520"/>
      <c r="H40" s="1520"/>
      <c r="I40" s="1520"/>
      <c r="J40" s="1520"/>
      <c r="K40" s="1521"/>
    </row>
    <row r="41" spans="1:11" x14ac:dyDescent="0.3">
      <c r="A41" s="907"/>
      <c r="B41" s="1520"/>
      <c r="C41" s="1520"/>
      <c r="D41" s="1520"/>
      <c r="E41" s="1520"/>
      <c r="F41" s="1520"/>
      <c r="G41" s="1520"/>
      <c r="H41" s="1520"/>
      <c r="I41" s="1520"/>
      <c r="J41" s="1520"/>
      <c r="K41" s="1521"/>
    </row>
    <row r="42" spans="1:11" x14ac:dyDescent="0.3">
      <c r="A42" s="1257" t="s">
        <v>897</v>
      </c>
      <c r="B42" s="1258"/>
      <c r="C42" s="1258"/>
      <c r="D42" s="1258"/>
      <c r="E42" s="1258"/>
      <c r="F42" s="912"/>
      <c r="G42" s="912"/>
      <c r="H42" s="912"/>
      <c r="I42" s="912"/>
      <c r="J42" s="912"/>
      <c r="K42" s="913"/>
    </row>
    <row r="43" spans="1:11" x14ac:dyDescent="0.3">
      <c r="A43" s="907"/>
      <c r="B43" s="912"/>
      <c r="C43" s="912"/>
      <c r="D43" s="912"/>
      <c r="E43" s="912"/>
      <c r="F43" s="912"/>
      <c r="G43" s="912"/>
      <c r="H43" s="912"/>
      <c r="I43" s="912"/>
      <c r="J43" s="912"/>
      <c r="K43" s="913"/>
    </row>
    <row r="44" spans="1:11" x14ac:dyDescent="0.3">
      <c r="A44" s="907"/>
      <c r="B44" s="912"/>
      <c r="C44" s="912"/>
      <c r="D44" s="912"/>
      <c r="E44" s="912"/>
      <c r="F44" s="912"/>
      <c r="G44" s="912"/>
      <c r="H44" s="912"/>
      <c r="I44" s="912"/>
      <c r="J44" s="912"/>
      <c r="K44" s="913"/>
    </row>
    <row r="45" spans="1:11" ht="15" thickBot="1" x14ac:dyDescent="0.35">
      <c r="A45" s="126"/>
      <c r="B45" s="135"/>
      <c r="C45" s="135"/>
      <c r="D45" s="135"/>
      <c r="E45" s="135"/>
      <c r="F45" s="135"/>
      <c r="G45" s="135"/>
      <c r="H45" s="135"/>
      <c r="I45" s="135"/>
      <c r="J45" s="135"/>
      <c r="K45" s="136"/>
    </row>
    <row r="46" spans="1:11" ht="15" thickBot="1" x14ac:dyDescent="0.35">
      <c r="A46" s="1439" t="s">
        <v>69</v>
      </c>
      <c r="B46" s="1440"/>
      <c r="C46" s="1440"/>
      <c r="D46" s="1440"/>
      <c r="E46" s="1440"/>
      <c r="F46" s="1440"/>
      <c r="G46" s="1440"/>
      <c r="H46" s="1440"/>
      <c r="I46" s="1440"/>
      <c r="J46" s="1440"/>
      <c r="K46" s="1441"/>
    </row>
    <row r="47" spans="1:11" ht="15" thickBot="1" x14ac:dyDescent="0.35">
      <c r="A47" s="339"/>
      <c r="B47" s="18"/>
      <c r="C47" s="18"/>
      <c r="D47" s="18"/>
      <c r="E47" s="18"/>
      <c r="F47" s="18"/>
      <c r="G47" s="18"/>
      <c r="H47" s="18"/>
      <c r="I47" s="18"/>
      <c r="J47" s="18"/>
      <c r="K47" s="19"/>
    </row>
    <row r="48" spans="1:11" x14ac:dyDescent="0.3">
      <c r="A48" s="426"/>
      <c r="B48" s="1529" t="s">
        <v>137</v>
      </c>
      <c r="C48" s="1530"/>
      <c r="D48" s="1530"/>
      <c r="E48" s="1530"/>
      <c r="F48" s="1530"/>
      <c r="G48" s="1530"/>
      <c r="H48" s="1530"/>
      <c r="I48" s="1530"/>
      <c r="J48" s="1531"/>
      <c r="K48" s="791" t="s">
        <v>138</v>
      </c>
    </row>
    <row r="49" spans="1:11" x14ac:dyDescent="0.3">
      <c r="A49" s="426"/>
      <c r="B49" s="1532"/>
      <c r="C49" s="1533"/>
      <c r="D49" s="1533"/>
      <c r="E49" s="1533"/>
      <c r="F49" s="1533"/>
      <c r="G49" s="1533"/>
      <c r="H49" s="1533"/>
      <c r="I49" s="1533"/>
      <c r="J49" s="1534"/>
      <c r="K49" s="792" t="s">
        <v>139</v>
      </c>
    </row>
    <row r="50" spans="1:11" ht="28.95" customHeight="1" x14ac:dyDescent="0.3">
      <c r="A50" s="426"/>
      <c r="B50" s="1535" t="s">
        <v>471</v>
      </c>
      <c r="C50" s="1536"/>
      <c r="D50" s="1536"/>
      <c r="E50" s="1536"/>
      <c r="F50" s="1536"/>
      <c r="G50" s="1536"/>
      <c r="H50" s="1536"/>
      <c r="I50" s="1536"/>
      <c r="J50" s="1536"/>
      <c r="K50" s="781">
        <v>5</v>
      </c>
    </row>
    <row r="51" spans="1:11" x14ac:dyDescent="0.3">
      <c r="A51" s="426"/>
      <c r="B51" s="1537" t="s">
        <v>140</v>
      </c>
      <c r="C51" s="1538"/>
      <c r="D51" s="1538"/>
      <c r="E51" s="1538"/>
      <c r="F51" s="1538"/>
      <c r="G51" s="1538"/>
      <c r="H51" s="1538"/>
      <c r="I51" s="1538"/>
      <c r="J51" s="1538"/>
      <c r="K51" s="782">
        <v>3</v>
      </c>
    </row>
    <row r="52" spans="1:11" ht="33" customHeight="1" x14ac:dyDescent="0.3">
      <c r="A52" s="426"/>
      <c r="B52" s="1539" t="s">
        <v>472</v>
      </c>
      <c r="C52" s="1540"/>
      <c r="D52" s="1540"/>
      <c r="E52" s="1540"/>
      <c r="F52" s="1540"/>
      <c r="G52" s="1540"/>
      <c r="H52" s="1540"/>
      <c r="I52" s="1540"/>
      <c r="J52" s="1540"/>
      <c r="K52" s="782">
        <v>5</v>
      </c>
    </row>
    <row r="53" spans="1:11" ht="32.4" customHeight="1" x14ac:dyDescent="0.3">
      <c r="A53" s="426"/>
      <c r="B53" s="1535" t="s">
        <v>473</v>
      </c>
      <c r="C53" s="1536"/>
      <c r="D53" s="1536"/>
      <c r="E53" s="1536"/>
      <c r="F53" s="1536"/>
      <c r="G53" s="1536"/>
      <c r="H53" s="1536"/>
      <c r="I53" s="1536"/>
      <c r="J53" s="1536"/>
      <c r="K53" s="782">
        <v>12</v>
      </c>
    </row>
    <row r="54" spans="1:11" ht="15" thickBot="1" x14ac:dyDescent="0.35">
      <c r="A54" s="426"/>
      <c r="B54" s="1527" t="s">
        <v>141</v>
      </c>
      <c r="C54" s="1528"/>
      <c r="D54" s="1528"/>
      <c r="E54" s="1528"/>
      <c r="F54" s="1528"/>
      <c r="G54" s="1528"/>
      <c r="H54" s="1528"/>
      <c r="I54" s="1528"/>
      <c r="J54" s="1528"/>
      <c r="K54" s="783">
        <v>10</v>
      </c>
    </row>
    <row r="55" spans="1:11" ht="15" thickBot="1" x14ac:dyDescent="0.35">
      <c r="A55" s="473"/>
      <c r="B55" s="6"/>
      <c r="C55" s="6"/>
      <c r="D55" s="6"/>
      <c r="E55" s="6"/>
      <c r="F55" s="6"/>
      <c r="G55" s="6"/>
      <c r="H55" s="6"/>
      <c r="I55" s="6"/>
      <c r="J55" s="6"/>
      <c r="K55" s="13"/>
    </row>
    <row r="56" spans="1:11" ht="15" thickBot="1" x14ac:dyDescent="0.35">
      <c r="A56" s="1391" t="s">
        <v>733</v>
      </c>
      <c r="B56" s="1392"/>
      <c r="C56" s="1392"/>
      <c r="D56" s="1392"/>
      <c r="E56" s="579"/>
      <c r="F56" s="580"/>
      <c r="G56" s="580"/>
      <c r="H56" s="580"/>
      <c r="I56" s="580"/>
      <c r="J56" s="580"/>
      <c r="K56" s="581"/>
    </row>
    <row r="57" spans="1:11" ht="15" thickBot="1" x14ac:dyDescent="0.35">
      <c r="A57" s="574" t="s">
        <v>478</v>
      </c>
      <c r="B57" s="575"/>
      <c r="C57" s="575"/>
      <c r="D57" s="575"/>
      <c r="E57" s="575"/>
      <c r="F57" s="575"/>
      <c r="G57" s="575"/>
      <c r="H57" s="575"/>
      <c r="I57" s="573"/>
      <c r="J57" s="573"/>
      <c r="K57" s="576" t="s">
        <v>936</v>
      </c>
    </row>
  </sheetData>
  <sheetProtection algorithmName="SHA-512" hashValue="q+7qNaau/klG75oGmVaUELbJGH2EphTSy0PP6p+AoeLMhLkYtTxOiasKRYtVbnsZvar86N3sxBbJaiv7umnLWw==" saltValue="Dkf3dxVvuFNBf277XXt05A==" spinCount="100000" sheet="1" objects="1" scenarios="1"/>
  <mergeCells count="29">
    <mergeCell ref="A42:E42"/>
    <mergeCell ref="B54:J54"/>
    <mergeCell ref="A56:D56"/>
    <mergeCell ref="B48:J49"/>
    <mergeCell ref="B50:J50"/>
    <mergeCell ref="B51:J51"/>
    <mergeCell ref="B52:J52"/>
    <mergeCell ref="B53:J53"/>
    <mergeCell ref="A46:K46"/>
    <mergeCell ref="A38:E38"/>
    <mergeCell ref="B39:K39"/>
    <mergeCell ref="B40:K40"/>
    <mergeCell ref="B41:K41"/>
    <mergeCell ref="A7:C7"/>
    <mergeCell ref="A13:C13"/>
    <mergeCell ref="A14:C14"/>
    <mergeCell ref="A18:K22"/>
    <mergeCell ref="B28:K28"/>
    <mergeCell ref="A24:K24"/>
    <mergeCell ref="A8:C8"/>
    <mergeCell ref="A9:C9"/>
    <mergeCell ref="A10:C10"/>
    <mergeCell ref="A11:C11"/>
    <mergeCell ref="A12:C12"/>
    <mergeCell ref="B1:I1"/>
    <mergeCell ref="A2:K2"/>
    <mergeCell ref="A3:K3"/>
    <mergeCell ref="A5:C5"/>
    <mergeCell ref="A6:C6"/>
  </mergeCells>
  <dataValidations disablePrompts="1" count="1">
    <dataValidation type="list" allowBlank="1" showInputMessage="1" showErrorMessage="1" sqref="K8:K14" xr:uid="{019F40D7-F075-4269-A6B4-D21C8AAD133A}">
      <formula1>$L$1:$L$2</formula1>
    </dataValidation>
  </dataValidations>
  <printOptions horizontalCentered="1"/>
  <pageMargins left="0.2" right="0.2" top="0.75" bottom="0.75" header="0.3" footer="0.3"/>
  <pageSetup scale="5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6329" r:id="rId4" name="Check Box 9">
              <controlPr defaultSize="0" autoFill="0" autoLine="0" autoPict="0">
                <anchor moveWithCells="1">
                  <from>
                    <xdr:col>0</xdr:col>
                    <xdr:colOff>0</xdr:colOff>
                    <xdr:row>37</xdr:row>
                    <xdr:rowOff>175260</xdr:rowOff>
                  </from>
                  <to>
                    <xdr:col>4</xdr:col>
                    <xdr:colOff>495300</xdr:colOff>
                    <xdr:row>38</xdr:row>
                    <xdr:rowOff>175260</xdr:rowOff>
                  </to>
                </anchor>
              </controlPr>
            </control>
          </mc:Choice>
        </mc:AlternateContent>
        <mc:AlternateContent xmlns:mc="http://schemas.openxmlformats.org/markup-compatibility/2006">
          <mc:Choice Requires="x14">
            <control shapeId="56330" r:id="rId5" name="Check Box 10">
              <controlPr defaultSize="0" autoFill="0" autoLine="0" autoPict="0">
                <anchor moveWithCells="1">
                  <from>
                    <xdr:col>0</xdr:col>
                    <xdr:colOff>0</xdr:colOff>
                    <xdr:row>39</xdr:row>
                    <xdr:rowOff>22860</xdr:rowOff>
                  </from>
                  <to>
                    <xdr:col>7</xdr:col>
                    <xdr:colOff>121920</xdr:colOff>
                    <xdr:row>40</xdr:row>
                    <xdr:rowOff>0</xdr:rowOff>
                  </to>
                </anchor>
              </controlPr>
            </control>
          </mc:Choice>
        </mc:AlternateContent>
        <mc:AlternateContent xmlns:mc="http://schemas.openxmlformats.org/markup-compatibility/2006">
          <mc:Choice Requires="x14">
            <control shapeId="56331" r:id="rId6" name="Check Box 11">
              <controlPr defaultSize="0" autoFill="0" autoLine="0" autoPict="0">
                <anchor moveWithCells="1">
                  <from>
                    <xdr:col>0</xdr:col>
                    <xdr:colOff>0</xdr:colOff>
                    <xdr:row>39</xdr:row>
                    <xdr:rowOff>152400</xdr:rowOff>
                  </from>
                  <to>
                    <xdr:col>3</xdr:col>
                    <xdr:colOff>251460</xdr:colOff>
                    <xdr:row>41</xdr:row>
                    <xdr:rowOff>30480</xdr:rowOff>
                  </to>
                </anchor>
              </controlPr>
            </control>
          </mc:Choice>
        </mc:AlternateContent>
        <mc:AlternateContent xmlns:mc="http://schemas.openxmlformats.org/markup-compatibility/2006">
          <mc:Choice Requires="x14">
            <control shapeId="56332" r:id="rId7" name="Check Box 12">
              <controlPr defaultSize="0" autoFill="0" autoLine="0" autoPict="0">
                <anchor moveWithCells="1">
                  <from>
                    <xdr:col>0</xdr:col>
                    <xdr:colOff>0</xdr:colOff>
                    <xdr:row>41</xdr:row>
                    <xdr:rowOff>152400</xdr:rowOff>
                  </from>
                  <to>
                    <xdr:col>7</xdr:col>
                    <xdr:colOff>342900</xdr:colOff>
                    <xdr:row>43</xdr:row>
                    <xdr:rowOff>30480</xdr:rowOff>
                  </to>
                </anchor>
              </controlPr>
            </control>
          </mc:Choice>
        </mc:AlternateContent>
        <mc:AlternateContent xmlns:mc="http://schemas.openxmlformats.org/markup-compatibility/2006">
          <mc:Choice Requires="x14">
            <control shapeId="56333" r:id="rId8" name="Check Box 13">
              <controlPr defaultSize="0" autoFill="0" autoLine="0" autoPict="0">
                <anchor moveWithCells="1">
                  <from>
                    <xdr:col>0</xdr:col>
                    <xdr:colOff>0</xdr:colOff>
                    <xdr:row>42</xdr:row>
                    <xdr:rowOff>152400</xdr:rowOff>
                  </from>
                  <to>
                    <xdr:col>7</xdr:col>
                    <xdr:colOff>342900</xdr:colOff>
                    <xdr:row>44</xdr:row>
                    <xdr:rowOff>30480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7F5D1-4A0E-48E9-8924-2353EEA1CFCA}">
  <sheetPr codeName="Sheet12">
    <tabColor theme="7" tint="0.59999389629810485"/>
    <pageSetUpPr fitToPage="1"/>
  </sheetPr>
  <dimension ref="A1:G46"/>
  <sheetViews>
    <sheetView zoomScaleNormal="100" workbookViewId="0">
      <selection activeCell="A8" sqref="A8:C8"/>
    </sheetView>
  </sheetViews>
  <sheetFormatPr defaultRowHeight="14.4" x14ac:dyDescent="0.3"/>
  <cols>
    <col min="1" max="3" width="11.33203125" customWidth="1"/>
    <col min="4" max="4" width="19.44140625" customWidth="1"/>
    <col min="5" max="5" width="15.33203125" customWidth="1"/>
    <col min="6" max="6" width="17.88671875" customWidth="1"/>
    <col min="7" max="7" width="18.33203125" customWidth="1"/>
  </cols>
  <sheetData>
    <row r="1" spans="1:7" ht="15" thickBot="1" x14ac:dyDescent="0.35">
      <c r="A1" s="106" t="s">
        <v>389</v>
      </c>
      <c r="B1" s="1245">
        <f>'Budget Summary'!A9</f>
        <v>0</v>
      </c>
      <c r="C1" s="1245"/>
      <c r="D1" s="1245"/>
      <c r="E1" s="1245"/>
      <c r="F1" s="107" t="s">
        <v>40</v>
      </c>
      <c r="G1" s="658">
        <f>'Budget Summary'!H9</f>
        <v>0</v>
      </c>
    </row>
    <row r="2" spans="1:7" ht="16.2" thickBot="1" x14ac:dyDescent="0.35">
      <c r="A2" s="1282" t="s">
        <v>675</v>
      </c>
      <c r="B2" s="1283"/>
      <c r="C2" s="1283"/>
      <c r="D2" s="1283"/>
      <c r="E2" s="1283"/>
      <c r="F2" s="1283"/>
      <c r="G2" s="1284"/>
    </row>
    <row r="3" spans="1:7" ht="15" thickBot="1" x14ac:dyDescent="0.35">
      <c r="A3" s="1541" t="s">
        <v>652</v>
      </c>
      <c r="B3" s="1542"/>
      <c r="C3" s="1542"/>
      <c r="D3" s="1542"/>
      <c r="E3" s="1542"/>
      <c r="F3" s="1542"/>
      <c r="G3" s="1543"/>
    </row>
    <row r="4" spans="1:7" x14ac:dyDescent="0.3">
      <c r="A4" s="375"/>
      <c r="B4" s="376"/>
      <c r="C4" s="376"/>
      <c r="D4" s="376"/>
      <c r="E4" s="376"/>
      <c r="F4" s="376"/>
      <c r="G4" s="377"/>
    </row>
    <row r="5" spans="1:7" ht="15" thickBot="1" x14ac:dyDescent="0.35">
      <c r="A5" s="375"/>
      <c r="B5" s="376"/>
      <c r="C5" s="376"/>
      <c r="D5" s="376"/>
      <c r="E5" s="376"/>
      <c r="F5" s="376"/>
      <c r="G5" s="377"/>
    </row>
    <row r="6" spans="1:7" ht="15" thickBot="1" x14ac:dyDescent="0.35">
      <c r="A6" s="1228">
        <v>1</v>
      </c>
      <c r="B6" s="1245"/>
      <c r="C6" s="1244"/>
      <c r="D6" s="138">
        <v>2</v>
      </c>
      <c r="E6" s="212">
        <v>3</v>
      </c>
      <c r="F6" s="138"/>
      <c r="G6" s="212">
        <v>4</v>
      </c>
    </row>
    <row r="7" spans="1:7" ht="43.8" thickBot="1" x14ac:dyDescent="0.35">
      <c r="A7" s="1324" t="s">
        <v>82</v>
      </c>
      <c r="B7" s="1544"/>
      <c r="C7" s="1545"/>
      <c r="D7" s="311" t="s">
        <v>60</v>
      </c>
      <c r="E7" s="311" t="s">
        <v>83</v>
      </c>
      <c r="F7" s="311" t="s">
        <v>527</v>
      </c>
      <c r="G7" s="378" t="s">
        <v>528</v>
      </c>
    </row>
    <row r="8" spans="1:7" x14ac:dyDescent="0.3">
      <c r="A8" s="1326"/>
      <c r="B8" s="1354"/>
      <c r="C8" s="1327"/>
      <c r="D8" s="354"/>
      <c r="E8" s="356"/>
      <c r="F8" s="169" t="str">
        <f>IF(D8&lt;1,"",D8*E8)</f>
        <v/>
      </c>
      <c r="G8" s="393"/>
    </row>
    <row r="9" spans="1:7" x14ac:dyDescent="0.3">
      <c r="A9" s="1328"/>
      <c r="B9" s="1355"/>
      <c r="C9" s="1329"/>
      <c r="D9" s="327"/>
      <c r="E9" s="265"/>
      <c r="F9" s="169" t="str">
        <f t="shared" ref="F9:F16" si="0">IF(D9&lt;1,"",D9*E9)</f>
        <v/>
      </c>
      <c r="G9" s="266"/>
    </row>
    <row r="10" spans="1:7" x14ac:dyDescent="0.3">
      <c r="A10" s="1328"/>
      <c r="B10" s="1355"/>
      <c r="C10" s="1329"/>
      <c r="D10" s="327"/>
      <c r="E10" s="265"/>
      <c r="F10" s="169" t="str">
        <f t="shared" si="0"/>
        <v/>
      </c>
      <c r="G10" s="266"/>
    </row>
    <row r="11" spans="1:7" x14ac:dyDescent="0.3">
      <c r="A11" s="1328"/>
      <c r="B11" s="1355"/>
      <c r="C11" s="1329"/>
      <c r="D11" s="327"/>
      <c r="E11" s="265"/>
      <c r="F11" s="169" t="str">
        <f t="shared" si="0"/>
        <v/>
      </c>
      <c r="G11" s="266"/>
    </row>
    <row r="12" spans="1:7" x14ac:dyDescent="0.3">
      <c r="A12" s="1328"/>
      <c r="B12" s="1355"/>
      <c r="C12" s="1329"/>
      <c r="D12" s="327"/>
      <c r="E12" s="265"/>
      <c r="F12" s="169" t="str">
        <f t="shared" si="0"/>
        <v/>
      </c>
      <c r="G12" s="266"/>
    </row>
    <row r="13" spans="1:7" x14ac:dyDescent="0.3">
      <c r="A13" s="1328"/>
      <c r="B13" s="1355"/>
      <c r="C13" s="1329"/>
      <c r="D13" s="327"/>
      <c r="E13" s="265"/>
      <c r="F13" s="169" t="str">
        <f t="shared" si="0"/>
        <v/>
      </c>
      <c r="G13" s="266"/>
    </row>
    <row r="14" spans="1:7" x14ac:dyDescent="0.3">
      <c r="A14" s="1328"/>
      <c r="B14" s="1355"/>
      <c r="C14" s="1329"/>
      <c r="D14" s="327"/>
      <c r="E14" s="265"/>
      <c r="F14" s="169" t="str">
        <f t="shared" si="0"/>
        <v/>
      </c>
      <c r="G14" s="266"/>
    </row>
    <row r="15" spans="1:7" x14ac:dyDescent="0.3">
      <c r="A15" s="1328"/>
      <c r="B15" s="1355"/>
      <c r="C15" s="1329"/>
      <c r="D15" s="327"/>
      <c r="E15" s="265"/>
      <c r="F15" s="169" t="str">
        <f t="shared" si="0"/>
        <v/>
      </c>
      <c r="G15" s="266"/>
    </row>
    <row r="16" spans="1:7" ht="15" thickBot="1" x14ac:dyDescent="0.35">
      <c r="A16" s="1346"/>
      <c r="B16" s="1356"/>
      <c r="C16" s="1347"/>
      <c r="D16" s="176"/>
      <c r="E16" s="273"/>
      <c r="F16" s="169" t="str">
        <f t="shared" si="0"/>
        <v/>
      </c>
      <c r="G16" s="274"/>
    </row>
    <row r="17" spans="1:7" ht="15" thickBot="1" x14ac:dyDescent="0.35">
      <c r="A17" s="275"/>
      <c r="B17" s="302"/>
      <c r="C17" s="302"/>
      <c r="D17" s="109"/>
      <c r="E17" s="276" t="s">
        <v>21</v>
      </c>
      <c r="F17" s="330">
        <f>SUM(F8:F16)</f>
        <v>0</v>
      </c>
      <c r="G17" s="330">
        <f>SUM(G8:G16)</f>
        <v>0</v>
      </c>
    </row>
    <row r="18" spans="1:7" x14ac:dyDescent="0.3">
      <c r="A18" s="1"/>
      <c r="G18" s="2"/>
    </row>
    <row r="19" spans="1:7" ht="15" thickBot="1" x14ac:dyDescent="0.35">
      <c r="A19" s="331" t="s">
        <v>79</v>
      </c>
      <c r="B19" s="332"/>
      <c r="C19" s="332"/>
      <c r="D19" s="332"/>
      <c r="E19" s="332"/>
      <c r="F19" s="332"/>
      <c r="G19" s="334"/>
    </row>
    <row r="20" spans="1:7" x14ac:dyDescent="0.3">
      <c r="A20" s="1362" t="s">
        <v>101</v>
      </c>
      <c r="B20" s="1363"/>
      <c r="C20" s="1363"/>
      <c r="D20" s="1363"/>
      <c r="E20" s="1363"/>
      <c r="F20" s="1363"/>
      <c r="G20" s="1364"/>
    </row>
    <row r="21" spans="1:7" x14ac:dyDescent="0.3">
      <c r="A21" s="1365"/>
      <c r="B21" s="1366"/>
      <c r="C21" s="1366"/>
      <c r="D21" s="1366"/>
      <c r="E21" s="1366"/>
      <c r="F21" s="1366"/>
      <c r="G21" s="1367"/>
    </row>
    <row r="22" spans="1:7" x14ac:dyDescent="0.3">
      <c r="A22" s="1365"/>
      <c r="B22" s="1366"/>
      <c r="C22" s="1366"/>
      <c r="D22" s="1366"/>
      <c r="E22" s="1366"/>
      <c r="F22" s="1366"/>
      <c r="G22" s="1367"/>
    </row>
    <row r="23" spans="1:7" x14ac:dyDescent="0.3">
      <c r="A23" s="1365"/>
      <c r="B23" s="1366"/>
      <c r="C23" s="1366"/>
      <c r="D23" s="1366"/>
      <c r="E23" s="1366"/>
      <c r="F23" s="1366"/>
      <c r="G23" s="1367"/>
    </row>
    <row r="24" spans="1:7" ht="15" thickBot="1" x14ac:dyDescent="0.35">
      <c r="A24" s="1365"/>
      <c r="B24" s="1366"/>
      <c r="C24" s="1366"/>
      <c r="D24" s="1366"/>
      <c r="E24" s="1366"/>
      <c r="F24" s="1366"/>
      <c r="G24" s="1367"/>
    </row>
    <row r="25" spans="1:7" x14ac:dyDescent="0.3">
      <c r="A25" s="20"/>
      <c r="B25" s="18"/>
      <c r="C25" s="18"/>
      <c r="D25" s="18"/>
      <c r="E25" s="18"/>
      <c r="F25" s="18"/>
      <c r="G25" s="19"/>
    </row>
    <row r="26" spans="1:7" x14ac:dyDescent="0.3">
      <c r="A26" s="1280" t="s">
        <v>787</v>
      </c>
      <c r="B26" s="1396"/>
      <c r="C26" s="1396"/>
      <c r="D26" s="1396"/>
      <c r="E26" s="1396"/>
      <c r="F26" s="1396"/>
      <c r="G26" s="1397"/>
    </row>
    <row r="27" spans="1:7" x14ac:dyDescent="0.3">
      <c r="A27" s="118" t="s">
        <v>57</v>
      </c>
      <c r="B27" s="109"/>
      <c r="C27" s="109"/>
      <c r="D27" s="109"/>
      <c r="E27" s="109"/>
      <c r="F27" s="109"/>
      <c r="G27" s="119"/>
    </row>
    <row r="28" spans="1:7" x14ac:dyDescent="0.3">
      <c r="A28" s="118">
        <v>1</v>
      </c>
      <c r="B28" s="281" t="s">
        <v>474</v>
      </c>
      <c r="C28" s="332"/>
      <c r="D28" s="332"/>
      <c r="E28" s="332"/>
      <c r="F28" s="109"/>
      <c r="G28" s="119"/>
    </row>
    <row r="29" spans="1:7" x14ac:dyDescent="0.3">
      <c r="A29" s="118">
        <v>2</v>
      </c>
      <c r="B29" s="190" t="s">
        <v>463</v>
      </c>
      <c r="C29" s="109"/>
      <c r="D29" s="109"/>
      <c r="E29" s="109"/>
      <c r="F29" s="109"/>
      <c r="G29" s="119"/>
    </row>
    <row r="30" spans="1:7" ht="30" customHeight="1" x14ac:dyDescent="0.3">
      <c r="A30" s="187">
        <v>3</v>
      </c>
      <c r="B30" s="1345" t="s">
        <v>788</v>
      </c>
      <c r="C30" s="1345"/>
      <c r="D30" s="1345"/>
      <c r="E30" s="1345"/>
      <c r="F30" s="1345"/>
      <c r="G30" s="119"/>
    </row>
    <row r="31" spans="1:7" x14ac:dyDescent="0.3">
      <c r="A31" s="118">
        <v>4</v>
      </c>
      <c r="B31" s="190" t="s">
        <v>789</v>
      </c>
      <c r="C31" s="109"/>
      <c r="D31" s="109"/>
      <c r="E31" s="109"/>
      <c r="F31" s="109"/>
      <c r="G31" s="119"/>
    </row>
    <row r="32" spans="1:7" x14ac:dyDescent="0.3">
      <c r="A32" s="118"/>
      <c r="B32" s="190"/>
      <c r="C32" s="109"/>
      <c r="D32" s="109"/>
      <c r="E32" s="109"/>
      <c r="F32" s="109"/>
      <c r="G32" s="119"/>
    </row>
    <row r="33" spans="1:7" x14ac:dyDescent="0.3">
      <c r="A33" s="236" t="s">
        <v>443</v>
      </c>
      <c r="B33" s="190"/>
      <c r="C33" s="109"/>
      <c r="D33" s="109"/>
      <c r="E33" s="109"/>
      <c r="F33" s="109"/>
      <c r="G33" s="119"/>
    </row>
    <row r="34" spans="1:7" x14ac:dyDescent="0.3">
      <c r="A34" s="118"/>
      <c r="B34" s="109" t="s">
        <v>479</v>
      </c>
      <c r="C34" s="109"/>
      <c r="D34" s="109"/>
      <c r="E34" s="109"/>
      <c r="F34" s="109"/>
      <c r="G34" s="119"/>
    </row>
    <row r="35" spans="1:7" x14ac:dyDescent="0.3">
      <c r="A35" s="118"/>
      <c r="B35" s="190"/>
      <c r="G35" s="2"/>
    </row>
    <row r="36" spans="1:7" x14ac:dyDescent="0.3">
      <c r="A36" s="1549" t="s">
        <v>896</v>
      </c>
      <c r="B36" s="1550"/>
      <c r="C36" s="1550"/>
      <c r="D36" s="1550"/>
      <c r="E36" s="1550"/>
      <c r="F36" s="1550"/>
      <c r="G36" s="1551"/>
    </row>
    <row r="37" spans="1:7" x14ac:dyDescent="0.3">
      <c r="A37" s="907"/>
      <c r="B37" s="606"/>
      <c r="C37" s="606"/>
      <c r="D37" s="606"/>
      <c r="E37" s="606"/>
      <c r="F37" s="606"/>
      <c r="G37" s="914"/>
    </row>
    <row r="38" spans="1:7" ht="15" thickBot="1" x14ac:dyDescent="0.35">
      <c r="A38" s="915"/>
      <c r="B38" s="607"/>
      <c r="C38" s="607"/>
      <c r="D38" s="607"/>
      <c r="E38" s="607"/>
      <c r="F38" s="607"/>
      <c r="G38" s="916"/>
    </row>
    <row r="39" spans="1:7" ht="15" thickBot="1" x14ac:dyDescent="0.35">
      <c r="A39" s="915"/>
      <c r="B39" s="607"/>
      <c r="C39" s="607"/>
      <c r="D39" s="607"/>
      <c r="E39" s="607"/>
      <c r="F39" s="607"/>
      <c r="G39" s="916"/>
    </row>
    <row r="40" spans="1:7" x14ac:dyDescent="0.3">
      <c r="A40" s="1473" t="s">
        <v>897</v>
      </c>
      <c r="B40" s="1552"/>
      <c r="C40" s="1552"/>
      <c r="D40" s="1552"/>
      <c r="E40" s="606"/>
      <c r="F40" s="606"/>
      <c r="G40" s="914"/>
    </row>
    <row r="41" spans="1:7" x14ac:dyDescent="0.3">
      <c r="A41" s="907"/>
      <c r="B41" s="606"/>
      <c r="C41" s="606"/>
      <c r="D41" s="606"/>
      <c r="E41" s="606"/>
      <c r="F41" s="606"/>
      <c r="G41" s="914"/>
    </row>
    <row r="42" spans="1:7" x14ac:dyDescent="0.3">
      <c r="A42" s="411"/>
      <c r="B42" s="399"/>
      <c r="C42" s="399"/>
      <c r="D42" s="399"/>
      <c r="E42" s="399"/>
      <c r="F42" s="399"/>
      <c r="G42" s="424"/>
    </row>
    <row r="43" spans="1:7" ht="15" thickBot="1" x14ac:dyDescent="0.35">
      <c r="A43" s="403"/>
      <c r="B43" s="404"/>
      <c r="C43" s="404"/>
      <c r="D43" s="404"/>
      <c r="E43" s="404"/>
      <c r="F43" s="404"/>
      <c r="G43" s="589"/>
    </row>
    <row r="44" spans="1:7" ht="15" thickBot="1" x14ac:dyDescent="0.35">
      <c r="A44" s="1546" t="s">
        <v>69</v>
      </c>
      <c r="B44" s="1547"/>
      <c r="C44" s="1547"/>
      <c r="D44" s="1547"/>
      <c r="E44" s="1547"/>
      <c r="F44" s="1547"/>
      <c r="G44" s="1548"/>
    </row>
    <row r="45" spans="1:7" ht="15" thickBot="1" x14ac:dyDescent="0.35">
      <c r="A45" s="1260" t="s">
        <v>675</v>
      </c>
      <c r="B45" s="1261"/>
      <c r="C45" s="1261"/>
      <c r="D45" s="1261"/>
      <c r="E45" s="1261"/>
      <c r="F45" s="577"/>
      <c r="G45" s="576"/>
    </row>
    <row r="46" spans="1:7" ht="15" thickBot="1" x14ac:dyDescent="0.35">
      <c r="A46" s="574" t="s">
        <v>478</v>
      </c>
      <c r="B46" s="575"/>
      <c r="C46" s="575"/>
      <c r="D46" s="573"/>
      <c r="E46" s="573"/>
      <c r="F46" s="573"/>
      <c r="G46" s="576" t="s">
        <v>936</v>
      </c>
    </row>
  </sheetData>
  <sheetProtection algorithmName="SHA-512" hashValue="a8PzcqG2YM8/iKt6YzpSw+Qdp7AhOVOwKYBjAyzTgPFMy8next6QTnZQjwZfgYWgMhD9AH7WX2+9ngOK9234zQ==" saltValue="NZCCwDQclxBVw5QSXcmVog==" spinCount="100000" sheet="1" objects="1" scenarios="1"/>
  <mergeCells count="21">
    <mergeCell ref="B30:F30"/>
    <mergeCell ref="A45:E45"/>
    <mergeCell ref="A15:C15"/>
    <mergeCell ref="A16:C16"/>
    <mergeCell ref="A20:G24"/>
    <mergeCell ref="A44:G44"/>
    <mergeCell ref="A26:G26"/>
    <mergeCell ref="A36:G36"/>
    <mergeCell ref="A40:D40"/>
    <mergeCell ref="A14:C14"/>
    <mergeCell ref="B1:E1"/>
    <mergeCell ref="A2:G2"/>
    <mergeCell ref="A3:G3"/>
    <mergeCell ref="A6:C6"/>
    <mergeCell ref="A7:C7"/>
    <mergeCell ref="A8:C8"/>
    <mergeCell ref="A9:C9"/>
    <mergeCell ref="A10:C10"/>
    <mergeCell ref="A11:C11"/>
    <mergeCell ref="A12:C12"/>
    <mergeCell ref="A13:C13"/>
  </mergeCells>
  <pageMargins left="0.7" right="0.7" top="0.75" bottom="0.75" header="0.3" footer="0.3"/>
  <pageSetup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7827" r:id="rId4" name="Check Box 3">
              <controlPr defaultSize="0" autoFill="0" autoLine="0" autoPict="0">
                <anchor moveWithCells="1">
                  <from>
                    <xdr:col>0</xdr:col>
                    <xdr:colOff>0</xdr:colOff>
                    <xdr:row>35</xdr:row>
                    <xdr:rowOff>137160</xdr:rowOff>
                  </from>
                  <to>
                    <xdr:col>4</xdr:col>
                    <xdr:colOff>502920</xdr:colOff>
                    <xdr:row>37</xdr:row>
                    <xdr:rowOff>22860</xdr:rowOff>
                  </to>
                </anchor>
              </controlPr>
            </control>
          </mc:Choice>
        </mc:AlternateContent>
        <mc:AlternateContent xmlns:mc="http://schemas.openxmlformats.org/markup-compatibility/2006">
          <mc:Choice Requires="x14">
            <control shapeId="77828" r:id="rId5" name="Check Box 4">
              <controlPr defaultSize="0" autoFill="0" autoLine="0" autoPict="0">
                <anchor moveWithCells="1">
                  <from>
                    <xdr:col>0</xdr:col>
                    <xdr:colOff>0</xdr:colOff>
                    <xdr:row>36</xdr:row>
                    <xdr:rowOff>160020</xdr:rowOff>
                  </from>
                  <to>
                    <xdr:col>1</xdr:col>
                    <xdr:colOff>746760</xdr:colOff>
                    <xdr:row>38</xdr:row>
                    <xdr:rowOff>22860</xdr:rowOff>
                  </to>
                </anchor>
              </controlPr>
            </control>
          </mc:Choice>
        </mc:AlternateContent>
        <mc:AlternateContent xmlns:mc="http://schemas.openxmlformats.org/markup-compatibility/2006">
          <mc:Choice Requires="x14">
            <control shapeId="77829" r:id="rId6" name="Check Box 5">
              <controlPr defaultSize="0" autoFill="0" autoLine="0" autoPict="0">
                <anchor moveWithCells="1">
                  <from>
                    <xdr:col>0</xdr:col>
                    <xdr:colOff>0</xdr:colOff>
                    <xdr:row>39</xdr:row>
                    <xdr:rowOff>175260</xdr:rowOff>
                  </from>
                  <to>
                    <xdr:col>1</xdr:col>
                    <xdr:colOff>746760</xdr:colOff>
                    <xdr:row>41</xdr:row>
                    <xdr:rowOff>38100</xdr:rowOff>
                  </to>
                </anchor>
              </controlPr>
            </control>
          </mc:Choice>
        </mc:AlternateContent>
        <mc:AlternateContent xmlns:mc="http://schemas.openxmlformats.org/markup-compatibility/2006">
          <mc:Choice Requires="x14">
            <control shapeId="77830" r:id="rId7" name="Check Box 6">
              <controlPr defaultSize="0" autoFill="0" autoLine="0" autoPict="0">
                <anchor moveWithCells="1">
                  <from>
                    <xdr:col>0</xdr:col>
                    <xdr:colOff>0</xdr:colOff>
                    <xdr:row>41</xdr:row>
                    <xdr:rowOff>0</xdr:rowOff>
                  </from>
                  <to>
                    <xdr:col>3</xdr:col>
                    <xdr:colOff>594360</xdr:colOff>
                    <xdr:row>42</xdr:row>
                    <xdr:rowOff>30480</xdr:rowOff>
                  </to>
                </anchor>
              </controlPr>
            </control>
          </mc:Choice>
        </mc:AlternateContent>
        <mc:AlternateContent xmlns:mc="http://schemas.openxmlformats.org/markup-compatibility/2006">
          <mc:Choice Requires="x14">
            <control shapeId="77831" r:id="rId8" name="Check Box 7">
              <controlPr defaultSize="0" autoFill="0" autoLine="0" autoPict="0">
                <anchor moveWithCells="1">
                  <from>
                    <xdr:col>0</xdr:col>
                    <xdr:colOff>0</xdr:colOff>
                    <xdr:row>37</xdr:row>
                    <xdr:rowOff>160020</xdr:rowOff>
                  </from>
                  <to>
                    <xdr:col>1</xdr:col>
                    <xdr:colOff>746760</xdr:colOff>
                    <xdr:row>39</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0627F-233E-47B4-87D5-F653807CFFC3}">
  <sheetPr codeName="Sheet5">
    <tabColor rgb="FFFF0000"/>
    <pageSetUpPr fitToPage="1"/>
  </sheetPr>
  <dimension ref="A1:M150"/>
  <sheetViews>
    <sheetView zoomScale="90" zoomScaleNormal="90" workbookViewId="0">
      <selection activeCell="B31" sqref="B31:D31"/>
    </sheetView>
  </sheetViews>
  <sheetFormatPr defaultColWidth="0" defaultRowHeight="14.4" x14ac:dyDescent="0.3"/>
  <cols>
    <col min="1" max="1" width="2.6640625" customWidth="1"/>
    <col min="2" max="2" width="22.5546875" customWidth="1"/>
    <col min="3" max="3" width="28.109375" customWidth="1"/>
    <col min="4" max="4" width="102.6640625" customWidth="1"/>
    <col min="5" max="5" width="9.109375" customWidth="1"/>
    <col min="6" max="13" width="0" hidden="1" customWidth="1"/>
    <col min="14" max="16384" width="9.109375" hidden="1"/>
  </cols>
  <sheetData>
    <row r="1" spans="2:4" ht="15" thickBot="1" x14ac:dyDescent="0.35"/>
    <row r="2" spans="2:4" ht="21" customHeight="1" x14ac:dyDescent="0.3">
      <c r="B2" s="1036" t="s">
        <v>316</v>
      </c>
      <c r="C2" s="1009"/>
      <c r="D2" s="1010"/>
    </row>
    <row r="3" spans="2:4" ht="18.75" customHeight="1" thickBot="1" x14ac:dyDescent="0.35">
      <c r="B3" s="1037" t="s">
        <v>317</v>
      </c>
      <c r="C3" s="1038"/>
      <c r="D3" s="1039"/>
    </row>
    <row r="4" spans="2:4" x14ac:dyDescent="0.3">
      <c r="B4" s="1040" t="s">
        <v>0</v>
      </c>
      <c r="C4" s="1015"/>
      <c r="D4" s="1016"/>
    </row>
    <row r="5" spans="2:4" x14ac:dyDescent="0.3">
      <c r="B5" s="1041" t="s">
        <v>932</v>
      </c>
      <c r="C5" s="1018"/>
      <c r="D5" s="1019"/>
    </row>
    <row r="6" spans="2:4" x14ac:dyDescent="0.3">
      <c r="B6" s="1041" t="s">
        <v>933</v>
      </c>
      <c r="C6" s="1018"/>
      <c r="D6" s="1019"/>
    </row>
    <row r="7" spans="2:4" x14ac:dyDescent="0.3">
      <c r="B7" s="1041" t="s">
        <v>1</v>
      </c>
      <c r="C7" s="1018"/>
      <c r="D7" s="1019"/>
    </row>
    <row r="8" spans="2:4" x14ac:dyDescent="0.3">
      <c r="B8" s="1041" t="str">
        <f>+'Budget Summary'!A5</f>
        <v>Application Update:  Budget for Sponsoring Organization of Affiliated Centers</v>
      </c>
      <c r="C8" s="1018"/>
      <c r="D8" s="1019"/>
    </row>
    <row r="9" spans="2:4" ht="15" thickBot="1" x14ac:dyDescent="0.35">
      <c r="B9" s="1050" t="str">
        <f>+'Budget Summary'!A6</f>
        <v>Program Year:  October 1, 2022 - September 30, 2023</v>
      </c>
      <c r="C9" s="1021"/>
      <c r="D9" s="1022"/>
    </row>
    <row r="11" spans="2:4" ht="29.1" customHeight="1" x14ac:dyDescent="0.3">
      <c r="B11" s="1026" t="s">
        <v>944</v>
      </c>
      <c r="C11" s="1026"/>
      <c r="D11" s="1026"/>
    </row>
    <row r="12" spans="2:4" ht="44.25" customHeight="1" x14ac:dyDescent="0.3">
      <c r="B12" s="1034" t="s">
        <v>942</v>
      </c>
      <c r="C12" s="1034"/>
      <c r="D12" s="1034"/>
    </row>
    <row r="13" spans="2:4" x14ac:dyDescent="0.3">
      <c r="B13" s="30"/>
    </row>
    <row r="14" spans="2:4" ht="29.1" customHeight="1" x14ac:dyDescent="0.3">
      <c r="B14" s="1026" t="s">
        <v>943</v>
      </c>
      <c r="C14" s="1026"/>
      <c r="D14" s="1026"/>
    </row>
    <row r="15" spans="2:4" x14ac:dyDescent="0.3">
      <c r="B15" s="1031" t="s">
        <v>752</v>
      </c>
      <c r="C15" s="1031"/>
      <c r="D15" s="1031"/>
    </row>
    <row r="16" spans="2:4" x14ac:dyDescent="0.3">
      <c r="B16" s="1031" t="s">
        <v>945</v>
      </c>
      <c r="C16" s="1031"/>
      <c r="D16" s="1031"/>
    </row>
    <row r="17" spans="2:4" x14ac:dyDescent="0.3">
      <c r="B17" s="1031" t="s">
        <v>946</v>
      </c>
      <c r="C17" s="1031"/>
      <c r="D17" s="1031"/>
    </row>
    <row r="18" spans="2:4" ht="35.25" customHeight="1" x14ac:dyDescent="0.3">
      <c r="B18" s="1035" t="s">
        <v>947</v>
      </c>
      <c r="C18" s="1035"/>
      <c r="D18" s="1035"/>
    </row>
    <row r="19" spans="2:4" ht="30.75" customHeight="1" x14ac:dyDescent="0.3">
      <c r="B19" s="1029" t="s">
        <v>948</v>
      </c>
      <c r="C19" s="1029"/>
      <c r="D19" s="1029"/>
    </row>
    <row r="20" spans="2:4" ht="17.25" customHeight="1" x14ac:dyDescent="0.3">
      <c r="B20" s="1069" t="s">
        <v>949</v>
      </c>
      <c r="C20" s="1069"/>
      <c r="D20" s="1069"/>
    </row>
    <row r="21" spans="2:4" ht="75.75" customHeight="1" x14ac:dyDescent="0.3">
      <c r="B21" s="1030" t="s">
        <v>950</v>
      </c>
      <c r="C21" s="1031"/>
      <c r="D21" s="1031"/>
    </row>
    <row r="22" spans="2:4" ht="31.5" customHeight="1" x14ac:dyDescent="0.3">
      <c r="B22" s="1030" t="s">
        <v>959</v>
      </c>
      <c r="C22" s="1030"/>
      <c r="D22" s="1030"/>
    </row>
    <row r="23" spans="2:4" x14ac:dyDescent="0.3">
      <c r="B23" s="1031" t="s">
        <v>951</v>
      </c>
      <c r="C23" s="1031"/>
      <c r="D23" s="1031"/>
    </row>
    <row r="24" spans="2:4" ht="30.75" customHeight="1" x14ac:dyDescent="0.3">
      <c r="B24" s="1032" t="s">
        <v>952</v>
      </c>
      <c r="C24" s="1033"/>
      <c r="D24" s="1033"/>
    </row>
    <row r="25" spans="2:4" ht="15" customHeight="1" x14ac:dyDescent="0.3">
      <c r="B25" s="1069" t="s">
        <v>953</v>
      </c>
      <c r="C25" s="1069"/>
      <c r="D25" s="1069"/>
    </row>
    <row r="26" spans="2:4" ht="29.25" customHeight="1" x14ac:dyDescent="0.3">
      <c r="B26" s="1030" t="s">
        <v>954</v>
      </c>
      <c r="C26" s="1030"/>
      <c r="D26" s="1030"/>
    </row>
    <row r="28" spans="2:4" ht="29.1" customHeight="1" x14ac:dyDescent="0.3">
      <c r="B28" s="1026" t="s">
        <v>955</v>
      </c>
      <c r="C28" s="1026"/>
      <c r="D28" s="1026"/>
    </row>
    <row r="29" spans="2:4" x14ac:dyDescent="0.3">
      <c r="B29" s="1027" t="s">
        <v>956</v>
      </c>
      <c r="C29" s="1027"/>
      <c r="D29" s="1027"/>
    </row>
    <row r="30" spans="2:4" ht="15" customHeight="1" x14ac:dyDescent="0.3">
      <c r="B30" s="1069" t="s">
        <v>957</v>
      </c>
      <c r="C30" s="1069"/>
      <c r="D30" s="1069"/>
    </row>
    <row r="31" spans="2:4" ht="34.5" customHeight="1" x14ac:dyDescent="0.3">
      <c r="B31" s="1028" t="s">
        <v>958</v>
      </c>
      <c r="C31" s="1028"/>
      <c r="D31" s="1028"/>
    </row>
    <row r="32" spans="2:4" ht="14.4" customHeight="1" thickBot="1" x14ac:dyDescent="0.35">
      <c r="B32" s="76"/>
    </row>
    <row r="33" spans="2:4" ht="16.95" customHeight="1" thickBot="1" x14ac:dyDescent="0.35">
      <c r="B33" s="1059" t="s">
        <v>638</v>
      </c>
      <c r="C33" s="1060"/>
      <c r="D33" s="696"/>
    </row>
    <row r="34" spans="2:4" ht="15" thickBot="1" x14ac:dyDescent="0.35">
      <c r="B34" s="748"/>
      <c r="C34" s="749" t="s">
        <v>960</v>
      </c>
      <c r="D34" s="696"/>
    </row>
    <row r="35" spans="2:4" s="696" customFormat="1" ht="15" thickBot="1" x14ac:dyDescent="0.35">
      <c r="B35" s="750"/>
      <c r="C35" s="749" t="s">
        <v>639</v>
      </c>
    </row>
    <row r="36" spans="2:4" s="696" customFormat="1" ht="15" thickBot="1" x14ac:dyDescent="0.35">
      <c r="B36" s="752"/>
      <c r="C36" s="749" t="s">
        <v>640</v>
      </c>
    </row>
    <row r="37" spans="2:4" s="696" customFormat="1" ht="15" thickBot="1" x14ac:dyDescent="0.35">
      <c r="B37" s="753"/>
      <c r="C37" s="751" t="s">
        <v>641</v>
      </c>
    </row>
    <row r="38" spans="2:4" s="696" customFormat="1" ht="14.4" customHeight="1" thickBot="1" x14ac:dyDescent="0.35">
      <c r="B38"/>
      <c r="C38"/>
      <c r="D38"/>
    </row>
    <row r="39" spans="2:4" s="696" customFormat="1" ht="15" customHeight="1" thickBot="1" x14ac:dyDescent="0.4">
      <c r="B39" s="77" t="s">
        <v>318</v>
      </c>
      <c r="C39" s="78" t="s">
        <v>319</v>
      </c>
      <c r="D39" s="78" t="s">
        <v>320</v>
      </c>
    </row>
    <row r="40" spans="2:4" ht="15.6" x14ac:dyDescent="0.3">
      <c r="B40" s="1054" t="s">
        <v>961</v>
      </c>
      <c r="C40" s="1044" t="s">
        <v>307</v>
      </c>
      <c r="D40" s="79" t="s">
        <v>321</v>
      </c>
    </row>
    <row r="41" spans="2:4" ht="15.6" x14ac:dyDescent="0.3">
      <c r="B41" s="1055"/>
      <c r="C41" s="1045"/>
      <c r="D41" s="80" t="s">
        <v>349</v>
      </c>
    </row>
    <row r="42" spans="2:4" ht="15.6" x14ac:dyDescent="0.3">
      <c r="B42" s="1055"/>
      <c r="C42" s="1045"/>
      <c r="D42" s="80" t="s">
        <v>350</v>
      </c>
    </row>
    <row r="43" spans="2:4" ht="15.6" x14ac:dyDescent="0.3">
      <c r="B43" s="1055"/>
      <c r="C43" s="1045"/>
      <c r="D43" s="80" t="s">
        <v>351</v>
      </c>
    </row>
    <row r="44" spans="2:4" ht="15.6" x14ac:dyDescent="0.3">
      <c r="B44" s="1055"/>
      <c r="C44" s="1045"/>
      <c r="D44" s="80" t="s">
        <v>352</v>
      </c>
    </row>
    <row r="45" spans="2:4" x14ac:dyDescent="0.3">
      <c r="B45" s="1055"/>
      <c r="C45" s="1045"/>
      <c r="D45" s="1070" t="s">
        <v>962</v>
      </c>
    </row>
    <row r="46" spans="2:4" x14ac:dyDescent="0.3">
      <c r="B46" s="1055"/>
      <c r="C46" s="1045"/>
      <c r="D46" s="1071"/>
    </row>
    <row r="47" spans="2:4" ht="31.8" thickBot="1" x14ac:dyDescent="0.35">
      <c r="B47" s="1056"/>
      <c r="C47" s="1046"/>
      <c r="D47" s="94" t="s">
        <v>756</v>
      </c>
    </row>
    <row r="48" spans="2:4" ht="15" customHeight="1" x14ac:dyDescent="0.3">
      <c r="B48" s="1057" t="s">
        <v>606</v>
      </c>
      <c r="C48" s="1044" t="s">
        <v>307</v>
      </c>
      <c r="D48" s="1064" t="s">
        <v>963</v>
      </c>
    </row>
    <row r="49" spans="2:4" ht="31.5" customHeight="1" thickBot="1" x14ac:dyDescent="0.35">
      <c r="B49" s="1058"/>
      <c r="C49" s="1046"/>
      <c r="D49" s="1065"/>
    </row>
    <row r="50" spans="2:4" ht="30" customHeight="1" x14ac:dyDescent="0.3">
      <c r="B50" s="1061" t="s">
        <v>644</v>
      </c>
      <c r="C50" s="1066" t="s">
        <v>78</v>
      </c>
      <c r="D50" s="932" t="s">
        <v>901</v>
      </c>
    </row>
    <row r="51" spans="2:4" ht="31.8" thickBot="1" x14ac:dyDescent="0.35">
      <c r="B51" s="1062"/>
      <c r="C51" s="1067"/>
      <c r="D51" s="853" t="s">
        <v>559</v>
      </c>
    </row>
    <row r="52" spans="2:4" ht="31.8" thickBot="1" x14ac:dyDescent="0.35">
      <c r="B52" s="1063"/>
      <c r="C52" s="1068"/>
      <c r="D52" s="931" t="s">
        <v>900</v>
      </c>
    </row>
    <row r="53" spans="2:4" ht="15.6" x14ac:dyDescent="0.3">
      <c r="B53" s="1057" t="s">
        <v>556</v>
      </c>
      <c r="C53" s="1044" t="s">
        <v>307</v>
      </c>
      <c r="D53" s="81" t="s">
        <v>557</v>
      </c>
    </row>
    <row r="54" spans="2:4" ht="16.2" thickBot="1" x14ac:dyDescent="0.35">
      <c r="B54" s="1058"/>
      <c r="C54" s="1046"/>
      <c r="D54" s="83" t="s">
        <v>558</v>
      </c>
    </row>
    <row r="55" spans="2:4" x14ac:dyDescent="0.3">
      <c r="B55" s="1057" t="s">
        <v>555</v>
      </c>
      <c r="C55" s="1072" t="s">
        <v>892</v>
      </c>
      <c r="D55" s="1042" t="s">
        <v>895</v>
      </c>
    </row>
    <row r="56" spans="2:4" ht="15" thickBot="1" x14ac:dyDescent="0.35">
      <c r="B56" s="1058"/>
      <c r="C56" s="1073"/>
      <c r="D56" s="1043"/>
    </row>
    <row r="57" spans="2:4" ht="14.4" customHeight="1" x14ac:dyDescent="0.3">
      <c r="B57" s="1057" t="s">
        <v>580</v>
      </c>
      <c r="C57" s="1044" t="s">
        <v>307</v>
      </c>
      <c r="D57" s="81" t="s">
        <v>358</v>
      </c>
    </row>
    <row r="58" spans="2:4" ht="130.94999999999999" customHeight="1" x14ac:dyDescent="0.3">
      <c r="B58" s="1079"/>
      <c r="C58" s="1045"/>
      <c r="D58" s="85" t="s">
        <v>829</v>
      </c>
    </row>
    <row r="59" spans="2:4" ht="15.6" customHeight="1" x14ac:dyDescent="0.3">
      <c r="B59" s="1079"/>
      <c r="C59" s="1045"/>
      <c r="D59" s="85" t="s">
        <v>830</v>
      </c>
    </row>
    <row r="60" spans="2:4" ht="15.6" x14ac:dyDescent="0.3">
      <c r="B60" s="1079"/>
      <c r="C60" s="1045"/>
      <c r="D60" s="81" t="s">
        <v>831</v>
      </c>
    </row>
    <row r="61" spans="2:4" ht="31.2" x14ac:dyDescent="0.3">
      <c r="B61" s="1079"/>
      <c r="C61" s="1045"/>
      <c r="D61" s="81" t="s">
        <v>832</v>
      </c>
    </row>
    <row r="62" spans="2:4" ht="31.2" x14ac:dyDescent="0.3">
      <c r="B62" s="1079"/>
      <c r="C62" s="1045"/>
      <c r="D62" s="81" t="s">
        <v>833</v>
      </c>
    </row>
    <row r="63" spans="2:4" ht="16.2" thickBot="1" x14ac:dyDescent="0.35">
      <c r="B63" s="1058"/>
      <c r="C63" s="1046"/>
      <c r="D63" s="83"/>
    </row>
    <row r="64" spans="2:4" ht="15.6" x14ac:dyDescent="0.3">
      <c r="B64" s="1057" t="s">
        <v>581</v>
      </c>
      <c r="C64" s="1044" t="s">
        <v>307</v>
      </c>
      <c r="D64" s="81" t="s">
        <v>334</v>
      </c>
    </row>
    <row r="65" spans="2:4" ht="31.2" x14ac:dyDescent="0.3">
      <c r="B65" s="1079"/>
      <c r="C65" s="1045"/>
      <c r="D65" s="90" t="s">
        <v>863</v>
      </c>
    </row>
    <row r="66" spans="2:4" ht="15.6" x14ac:dyDescent="0.3">
      <c r="B66" s="1079"/>
      <c r="C66" s="1045"/>
      <c r="D66" s="90" t="s">
        <v>335</v>
      </c>
    </row>
    <row r="67" spans="2:4" ht="33" customHeight="1" thickBot="1" x14ac:dyDescent="0.35">
      <c r="B67" s="1058"/>
      <c r="C67" s="1046"/>
      <c r="D67" s="91" t="s">
        <v>336</v>
      </c>
    </row>
    <row r="68" spans="2:4" ht="28.8" x14ac:dyDescent="0.3">
      <c r="B68" s="1080" t="s">
        <v>582</v>
      </c>
      <c r="C68" s="1044" t="s">
        <v>307</v>
      </c>
      <c r="D68" s="93" t="s">
        <v>864</v>
      </c>
    </row>
    <row r="69" spans="2:4" x14ac:dyDescent="0.3">
      <c r="B69" s="1081"/>
      <c r="C69" s="1045"/>
      <c r="D69" s="82" t="s">
        <v>865</v>
      </c>
    </row>
    <row r="70" spans="2:4" x14ac:dyDescent="0.3">
      <c r="B70" s="1081"/>
      <c r="C70" s="1045"/>
      <c r="D70" s="844" t="s">
        <v>888</v>
      </c>
    </row>
    <row r="71" spans="2:4" ht="14.4" customHeight="1" x14ac:dyDescent="0.3">
      <c r="B71" s="1081"/>
      <c r="C71" s="1045"/>
      <c r="D71" s="844" t="s">
        <v>866</v>
      </c>
    </row>
    <row r="72" spans="2:4" ht="14.4" customHeight="1" x14ac:dyDescent="0.3">
      <c r="B72" s="1081"/>
      <c r="C72" s="1045"/>
      <c r="D72" s="844" t="s">
        <v>867</v>
      </c>
    </row>
    <row r="73" spans="2:4" ht="14.4" customHeight="1" x14ac:dyDescent="0.3">
      <c r="B73" s="1081"/>
      <c r="C73" s="1045"/>
      <c r="D73" s="845" t="s">
        <v>887</v>
      </c>
    </row>
    <row r="74" spans="2:4" ht="30" customHeight="1" thickBot="1" x14ac:dyDescent="0.35">
      <c r="B74" s="1082"/>
      <c r="C74" s="1046"/>
      <c r="D74" s="846" t="s">
        <v>886</v>
      </c>
    </row>
    <row r="75" spans="2:4" x14ac:dyDescent="0.3">
      <c r="B75" s="1057" t="s">
        <v>582</v>
      </c>
      <c r="C75" s="1044" t="s">
        <v>307</v>
      </c>
      <c r="D75" s="1074"/>
    </row>
    <row r="76" spans="2:4" ht="15" thickBot="1" x14ac:dyDescent="0.35">
      <c r="B76" s="1058"/>
      <c r="C76" s="1046"/>
      <c r="D76" s="1075"/>
    </row>
    <row r="77" spans="2:4" ht="15.6" x14ac:dyDescent="0.3">
      <c r="B77" s="1077" t="s">
        <v>583</v>
      </c>
      <c r="C77" s="84" t="s">
        <v>78</v>
      </c>
      <c r="D77" s="81" t="s">
        <v>868</v>
      </c>
    </row>
    <row r="78" spans="2:4" ht="31.2" x14ac:dyDescent="0.3">
      <c r="B78" s="1077"/>
      <c r="C78" s="84" t="s">
        <v>324</v>
      </c>
      <c r="D78" s="81" t="s">
        <v>889</v>
      </c>
    </row>
    <row r="79" spans="2:4" ht="15.6" x14ac:dyDescent="0.3">
      <c r="B79" s="1077"/>
      <c r="C79" s="84"/>
      <c r="D79" s="85" t="s">
        <v>561</v>
      </c>
    </row>
    <row r="80" spans="2:4" ht="47.4" thickBot="1" x14ac:dyDescent="0.35">
      <c r="B80" s="1078"/>
      <c r="C80" s="86"/>
      <c r="D80" s="83" t="s">
        <v>125</v>
      </c>
    </row>
    <row r="81" spans="2:4" ht="47.4" thickBot="1" x14ac:dyDescent="0.35">
      <c r="B81" s="799" t="s">
        <v>607</v>
      </c>
      <c r="C81" s="800" t="s">
        <v>753</v>
      </c>
      <c r="D81" s="801" t="s">
        <v>754</v>
      </c>
    </row>
    <row r="82" spans="2:4" ht="15.6" x14ac:dyDescent="0.3">
      <c r="B82" s="1076" t="s">
        <v>666</v>
      </c>
      <c r="C82" s="84" t="s">
        <v>322</v>
      </c>
      <c r="D82" s="81" t="s">
        <v>755</v>
      </c>
    </row>
    <row r="83" spans="2:4" s="673" customFormat="1" ht="31.2" x14ac:dyDescent="0.3">
      <c r="B83" s="1077"/>
      <c r="C83" s="84" t="s">
        <v>324</v>
      </c>
      <c r="D83" s="85" t="s">
        <v>337</v>
      </c>
    </row>
    <row r="84" spans="2:4" ht="30" customHeight="1" x14ac:dyDescent="0.3">
      <c r="B84" s="1077"/>
      <c r="C84" s="88"/>
      <c r="D84" s="89" t="s">
        <v>338</v>
      </c>
    </row>
    <row r="85" spans="2:4" ht="28.95" customHeight="1" x14ac:dyDescent="0.3">
      <c r="B85" s="1077"/>
      <c r="C85" s="88"/>
      <c r="D85" s="89" t="s">
        <v>339</v>
      </c>
    </row>
    <row r="86" spans="2:4" ht="15.6" x14ac:dyDescent="0.3">
      <c r="B86" s="1077"/>
      <c r="C86" s="88"/>
      <c r="D86" s="89" t="s">
        <v>340</v>
      </c>
    </row>
    <row r="87" spans="2:4" ht="15.6" x14ac:dyDescent="0.3">
      <c r="B87" s="1077"/>
      <c r="C87" s="88"/>
      <c r="D87" s="89" t="s">
        <v>341</v>
      </c>
    </row>
    <row r="88" spans="2:4" ht="31.8" thickBot="1" x14ac:dyDescent="0.35">
      <c r="B88" s="1078"/>
      <c r="C88" s="86"/>
      <c r="D88" s="92" t="s">
        <v>342</v>
      </c>
    </row>
    <row r="89" spans="2:4" ht="15.6" x14ac:dyDescent="0.3">
      <c r="B89" s="1076" t="s">
        <v>669</v>
      </c>
      <c r="C89" s="84" t="s">
        <v>78</v>
      </c>
      <c r="D89" s="85" t="s">
        <v>323</v>
      </c>
    </row>
    <row r="90" spans="2:4" ht="31.2" x14ac:dyDescent="0.3">
      <c r="B90" s="1077"/>
      <c r="C90" s="84" t="s">
        <v>324</v>
      </c>
      <c r="D90" s="81" t="s">
        <v>343</v>
      </c>
    </row>
    <row r="91" spans="2:4" ht="16.2" thickBot="1" x14ac:dyDescent="0.35">
      <c r="B91" s="1078"/>
      <c r="C91" s="86"/>
      <c r="D91" s="83"/>
    </row>
    <row r="92" spans="2:4" ht="31.2" x14ac:dyDescent="0.3">
      <c r="B92" s="1076" t="s">
        <v>671</v>
      </c>
      <c r="C92" s="84" t="s">
        <v>78</v>
      </c>
      <c r="D92" s="81" t="s">
        <v>344</v>
      </c>
    </row>
    <row r="93" spans="2:4" ht="31.2" x14ac:dyDescent="0.3">
      <c r="B93" s="1077"/>
      <c r="C93" s="84" t="s">
        <v>324</v>
      </c>
      <c r="D93" s="81" t="s">
        <v>345</v>
      </c>
    </row>
    <row r="94" spans="2:4" ht="16.2" thickBot="1" x14ac:dyDescent="0.35">
      <c r="B94" s="1077"/>
      <c r="C94" s="88"/>
      <c r="D94" s="81" t="s">
        <v>869</v>
      </c>
    </row>
    <row r="95" spans="2:4" ht="15.6" x14ac:dyDescent="0.3">
      <c r="B95" s="1083" t="s">
        <v>672</v>
      </c>
      <c r="C95" s="837" t="s">
        <v>322</v>
      </c>
      <c r="D95" s="839" t="s">
        <v>323</v>
      </c>
    </row>
    <row r="96" spans="2:4" ht="31.2" x14ac:dyDescent="0.3">
      <c r="B96" s="1084"/>
      <c r="C96" s="84" t="s">
        <v>324</v>
      </c>
      <c r="D96" s="81" t="s">
        <v>838</v>
      </c>
    </row>
    <row r="97" spans="2:4" ht="15.6" x14ac:dyDescent="0.3">
      <c r="B97" s="1084"/>
      <c r="C97" s="88"/>
      <c r="D97" s="81" t="s">
        <v>346</v>
      </c>
    </row>
    <row r="98" spans="2:4" ht="16.2" thickBot="1" x14ac:dyDescent="0.35">
      <c r="B98" s="1085"/>
      <c r="C98" s="86"/>
      <c r="D98" s="83"/>
    </row>
    <row r="99" spans="2:4" ht="15.75" customHeight="1" x14ac:dyDescent="0.3">
      <c r="B99" s="1076" t="s">
        <v>673</v>
      </c>
      <c r="C99" s="84" t="s">
        <v>322</v>
      </c>
      <c r="D99" s="85" t="s">
        <v>323</v>
      </c>
    </row>
    <row r="100" spans="2:4" ht="31.2" x14ac:dyDescent="0.3">
      <c r="B100" s="1077"/>
      <c r="C100" s="84" t="s">
        <v>324</v>
      </c>
      <c r="D100" s="81" t="s">
        <v>724</v>
      </c>
    </row>
    <row r="101" spans="2:4" ht="16.2" thickBot="1" x14ac:dyDescent="0.35">
      <c r="B101" s="1078"/>
      <c r="C101" s="86"/>
      <c r="D101" s="83" t="s">
        <v>890</v>
      </c>
    </row>
    <row r="102" spans="2:4" ht="15.6" x14ac:dyDescent="0.3">
      <c r="B102" s="1076" t="s">
        <v>674</v>
      </c>
      <c r="C102" s="84" t="s">
        <v>322</v>
      </c>
      <c r="D102" s="85" t="s">
        <v>347</v>
      </c>
    </row>
    <row r="103" spans="2:4" ht="31.2" x14ac:dyDescent="0.3">
      <c r="B103" s="1077"/>
      <c r="C103" s="84" t="s">
        <v>324</v>
      </c>
      <c r="D103" s="81" t="s">
        <v>348</v>
      </c>
    </row>
    <row r="104" spans="2:4" ht="15" customHeight="1" thickBot="1" x14ac:dyDescent="0.35">
      <c r="B104" s="1078"/>
      <c r="C104" s="86"/>
      <c r="D104" s="83"/>
    </row>
    <row r="105" spans="2:4" ht="15" customHeight="1" x14ac:dyDescent="0.3">
      <c r="B105" s="1079" t="s">
        <v>677</v>
      </c>
      <c r="C105" s="1044" t="s">
        <v>307</v>
      </c>
      <c r="D105" s="81" t="s">
        <v>870</v>
      </c>
    </row>
    <row r="106" spans="2:4" ht="15" customHeight="1" x14ac:dyDescent="0.3">
      <c r="B106" s="1079"/>
      <c r="C106" s="1045"/>
      <c r="D106" s="81"/>
    </row>
    <row r="107" spans="2:4" ht="15.6" customHeight="1" x14ac:dyDescent="0.3">
      <c r="B107" s="1079"/>
      <c r="C107" s="1045"/>
      <c r="D107" s="81" t="s">
        <v>834</v>
      </c>
    </row>
    <row r="108" spans="2:4" ht="31.8" thickBot="1" x14ac:dyDescent="0.35">
      <c r="B108" s="1058"/>
      <c r="C108" s="1046"/>
      <c r="D108" s="83" t="s">
        <v>885</v>
      </c>
    </row>
    <row r="109" spans="2:4" ht="15.6" x14ac:dyDescent="0.3">
      <c r="B109" s="1051" t="s">
        <v>678</v>
      </c>
      <c r="C109" s="84" t="s">
        <v>322</v>
      </c>
      <c r="D109" s="1074" t="s">
        <v>835</v>
      </c>
    </row>
    <row r="110" spans="2:4" ht="31.8" thickBot="1" x14ac:dyDescent="0.35">
      <c r="B110" s="1053"/>
      <c r="C110" s="87" t="s">
        <v>324</v>
      </c>
      <c r="D110" s="1075"/>
    </row>
    <row r="111" spans="2:4" ht="15.6" x14ac:dyDescent="0.3">
      <c r="B111" s="1051" t="s">
        <v>679</v>
      </c>
      <c r="C111" s="84" t="s">
        <v>322</v>
      </c>
      <c r="D111" s="85" t="s">
        <v>323</v>
      </c>
    </row>
    <row r="112" spans="2:4" ht="31.2" x14ac:dyDescent="0.3">
      <c r="B112" s="1052"/>
      <c r="C112" s="84" t="s">
        <v>324</v>
      </c>
      <c r="D112" s="81" t="s">
        <v>836</v>
      </c>
    </row>
    <row r="113" spans="2:4" ht="15.6" x14ac:dyDescent="0.3">
      <c r="B113" s="1052"/>
      <c r="C113" s="88"/>
      <c r="D113" s="81" t="s">
        <v>837</v>
      </c>
    </row>
    <row r="114" spans="2:4" ht="16.2" thickBot="1" x14ac:dyDescent="0.35">
      <c r="B114" s="1053"/>
      <c r="C114" s="86"/>
      <c r="D114" s="83"/>
    </row>
    <row r="115" spans="2:4" ht="15.6" x14ac:dyDescent="0.3">
      <c r="B115" s="1051" t="s">
        <v>680</v>
      </c>
      <c r="C115" s="84" t="s">
        <v>78</v>
      </c>
      <c r="D115" s="85" t="s">
        <v>323</v>
      </c>
    </row>
    <row r="116" spans="2:4" ht="15.75" customHeight="1" x14ac:dyDescent="0.3">
      <c r="B116" s="1052"/>
      <c r="C116" s="84" t="s">
        <v>324</v>
      </c>
      <c r="D116" s="81" t="s">
        <v>757</v>
      </c>
    </row>
    <row r="117" spans="2:4" ht="31.2" x14ac:dyDescent="0.3">
      <c r="B117" s="1052"/>
      <c r="C117" s="88"/>
      <c r="D117" s="81" t="s">
        <v>758</v>
      </c>
    </row>
    <row r="118" spans="2:4" ht="16.2" thickBot="1" x14ac:dyDescent="0.35">
      <c r="B118" s="1053"/>
      <c r="C118" s="86"/>
      <c r="D118" s="83"/>
    </row>
    <row r="119" spans="2:4" ht="15.6" x14ac:dyDescent="0.3">
      <c r="B119" s="1051" t="s">
        <v>681</v>
      </c>
      <c r="C119" s="84" t="s">
        <v>322</v>
      </c>
      <c r="D119" s="81" t="s">
        <v>325</v>
      </c>
    </row>
    <row r="120" spans="2:4" ht="31.2" x14ac:dyDescent="0.3">
      <c r="B120" s="1052"/>
      <c r="C120" s="84" t="s">
        <v>324</v>
      </c>
      <c r="D120" s="81" t="s">
        <v>326</v>
      </c>
    </row>
    <row r="121" spans="2:4" ht="15.6" x14ac:dyDescent="0.3">
      <c r="B121" s="1052"/>
      <c r="C121" s="88"/>
      <c r="D121" s="81" t="s">
        <v>759</v>
      </c>
    </row>
    <row r="122" spans="2:4" ht="16.2" thickBot="1" x14ac:dyDescent="0.35">
      <c r="B122" s="1053"/>
      <c r="C122" s="86"/>
      <c r="D122" s="83"/>
    </row>
    <row r="123" spans="2:4" ht="15.6" x14ac:dyDescent="0.3">
      <c r="B123" s="1051" t="s">
        <v>682</v>
      </c>
      <c r="C123" s="84" t="s">
        <v>322</v>
      </c>
      <c r="D123" s="1042" t="s">
        <v>353</v>
      </c>
    </row>
    <row r="124" spans="2:4" ht="31.8" thickBot="1" x14ac:dyDescent="0.35">
      <c r="B124" s="1053"/>
      <c r="C124" s="87" t="s">
        <v>324</v>
      </c>
      <c r="D124" s="1043"/>
    </row>
    <row r="125" spans="2:4" ht="15.6" x14ac:dyDescent="0.3">
      <c r="B125" s="1051" t="s">
        <v>683</v>
      </c>
      <c r="C125" s="84" t="s">
        <v>322</v>
      </c>
      <c r="D125" s="1074" t="s">
        <v>839</v>
      </c>
    </row>
    <row r="126" spans="2:4" ht="31.8" thickBot="1" x14ac:dyDescent="0.35">
      <c r="B126" s="1053"/>
      <c r="C126" s="87" t="s">
        <v>324</v>
      </c>
      <c r="D126" s="1075"/>
    </row>
    <row r="127" spans="2:4" ht="15.6" x14ac:dyDescent="0.3">
      <c r="B127" s="1051" t="s">
        <v>684</v>
      </c>
      <c r="C127" s="84" t="s">
        <v>322</v>
      </c>
      <c r="D127" s="81" t="s">
        <v>327</v>
      </c>
    </row>
    <row r="128" spans="2:4" ht="31.2" x14ac:dyDescent="0.3">
      <c r="B128" s="1052"/>
      <c r="C128" s="84" t="s">
        <v>324</v>
      </c>
      <c r="D128" s="93" t="s">
        <v>354</v>
      </c>
    </row>
    <row r="129" spans="2:4" x14ac:dyDescent="0.3">
      <c r="B129" s="1052"/>
      <c r="C129" s="88"/>
      <c r="D129" s="93" t="s">
        <v>355</v>
      </c>
    </row>
    <row r="130" spans="2:4" ht="15" customHeight="1" x14ac:dyDescent="0.3">
      <c r="B130" s="1052"/>
      <c r="C130" s="88"/>
      <c r="D130" s="93" t="s">
        <v>356</v>
      </c>
    </row>
    <row r="131" spans="2:4" ht="15" customHeight="1" x14ac:dyDescent="0.3">
      <c r="B131" s="1052"/>
      <c r="C131" s="88"/>
      <c r="D131" s="82" t="s">
        <v>328</v>
      </c>
    </row>
    <row r="132" spans="2:4" ht="31.2" x14ac:dyDescent="0.3">
      <c r="B132" s="1052"/>
      <c r="C132" s="88"/>
      <c r="D132" s="90" t="s">
        <v>871</v>
      </c>
    </row>
    <row r="133" spans="2:4" ht="15" customHeight="1" x14ac:dyDescent="0.3">
      <c r="B133" s="1052"/>
      <c r="C133" s="88"/>
      <c r="D133" s="90" t="s">
        <v>329</v>
      </c>
    </row>
    <row r="134" spans="2:4" ht="15.6" x14ac:dyDescent="0.3">
      <c r="B134" s="1052"/>
      <c r="C134" s="88"/>
      <c r="D134" s="90" t="s">
        <v>330</v>
      </c>
    </row>
    <row r="135" spans="2:4" ht="16.2" thickBot="1" x14ac:dyDescent="0.35">
      <c r="B135" s="1053"/>
      <c r="C135" s="86"/>
      <c r="D135" s="91" t="s">
        <v>331</v>
      </c>
    </row>
    <row r="136" spans="2:4" ht="15.6" x14ac:dyDescent="0.3">
      <c r="B136" s="1051" t="s">
        <v>685</v>
      </c>
      <c r="C136" s="84" t="s">
        <v>322</v>
      </c>
      <c r="D136" s="85" t="s">
        <v>357</v>
      </c>
    </row>
    <row r="137" spans="2:4" ht="31.2" x14ac:dyDescent="0.3">
      <c r="B137" s="1052"/>
      <c r="C137" s="84" t="s">
        <v>324</v>
      </c>
      <c r="D137" s="81" t="s">
        <v>332</v>
      </c>
    </row>
    <row r="138" spans="2:4" ht="15.6" x14ac:dyDescent="0.3">
      <c r="B138" s="1052"/>
      <c r="C138" s="88"/>
      <c r="D138" s="81" t="s">
        <v>333</v>
      </c>
    </row>
    <row r="139" spans="2:4" ht="16.2" thickBot="1" x14ac:dyDescent="0.35">
      <c r="B139" s="1053"/>
      <c r="C139" s="86"/>
      <c r="D139" s="83" t="s">
        <v>840</v>
      </c>
    </row>
    <row r="140" spans="2:4" ht="28.8" x14ac:dyDescent="0.3">
      <c r="B140" s="1047" t="s">
        <v>686</v>
      </c>
      <c r="C140" s="649" t="s">
        <v>322</v>
      </c>
      <c r="D140" s="650" t="s">
        <v>562</v>
      </c>
    </row>
    <row r="141" spans="2:4" ht="28.8" x14ac:dyDescent="0.3">
      <c r="B141" s="1048"/>
      <c r="C141" s="649" t="s">
        <v>324</v>
      </c>
      <c r="D141" s="650" t="s">
        <v>563</v>
      </c>
    </row>
    <row r="142" spans="2:4" s="648" customFormat="1" x14ac:dyDescent="0.3">
      <c r="B142" s="1048"/>
      <c r="C142" s="651"/>
      <c r="D142" s="650" t="s">
        <v>445</v>
      </c>
    </row>
    <row r="143" spans="2:4" s="648" customFormat="1" x14ac:dyDescent="0.3">
      <c r="B143" s="1048"/>
      <c r="C143" s="651"/>
      <c r="D143" s="650" t="s">
        <v>564</v>
      </c>
    </row>
    <row r="144" spans="2:4" s="648" customFormat="1" x14ac:dyDescent="0.3">
      <c r="B144" s="1048"/>
      <c r="C144" s="651"/>
      <c r="D144" s="650" t="s">
        <v>715</v>
      </c>
    </row>
    <row r="145" spans="2:4" s="648" customFormat="1" x14ac:dyDescent="0.3">
      <c r="B145" s="1048"/>
      <c r="C145" s="651"/>
      <c r="D145" s="650" t="s">
        <v>735</v>
      </c>
    </row>
    <row r="146" spans="2:4" s="648" customFormat="1" ht="15" thickBot="1" x14ac:dyDescent="0.35">
      <c r="B146" s="1049"/>
      <c r="C146" s="652"/>
      <c r="D146" s="653"/>
    </row>
    <row r="147" spans="2:4" s="648" customFormat="1" ht="15.6" x14ac:dyDescent="0.3">
      <c r="B147" s="1051" t="s">
        <v>687</v>
      </c>
      <c r="C147" s="84" t="s">
        <v>322</v>
      </c>
      <c r="D147" s="1074" t="s">
        <v>736</v>
      </c>
    </row>
    <row r="148" spans="2:4" s="648" customFormat="1" ht="31.8" thickBot="1" x14ac:dyDescent="0.35">
      <c r="B148" s="1053"/>
      <c r="C148" s="87" t="s">
        <v>324</v>
      </c>
      <c r="D148" s="1075"/>
    </row>
    <row r="149" spans="2:4" ht="15.6" x14ac:dyDescent="0.3">
      <c r="B149" s="1051" t="s">
        <v>688</v>
      </c>
      <c r="C149" s="84" t="s">
        <v>322</v>
      </c>
      <c r="D149" s="1074" t="s">
        <v>560</v>
      </c>
    </row>
    <row r="150" spans="2:4" ht="31.8" thickBot="1" x14ac:dyDescent="0.35">
      <c r="B150" s="1053"/>
      <c r="C150" s="87" t="s">
        <v>324</v>
      </c>
      <c r="D150" s="1075"/>
    </row>
  </sheetData>
  <sheetProtection algorithmName="SHA-512" hashValue="WDvaDIct/uWYTZQL7gfpdXN1ekzo6tKwBcwki2ENsmVhij3eUDsqAxyswDGoJbpiKayGVlHAQXJnBkw+WTvbQg==" saltValue="GCYATE9g9a4V0Bh+IDtqFQ==" spinCount="100000" sheet="1" objects="1" scenarios="1"/>
  <mergeCells count="75">
    <mergeCell ref="B149:B150"/>
    <mergeCell ref="B105:B108"/>
    <mergeCell ref="D149:D150"/>
    <mergeCell ref="B95:B98"/>
    <mergeCell ref="B99:B101"/>
    <mergeCell ref="B147:B148"/>
    <mergeCell ref="D125:D126"/>
    <mergeCell ref="B127:B135"/>
    <mergeCell ref="B109:B110"/>
    <mergeCell ref="D109:D110"/>
    <mergeCell ref="B111:B114"/>
    <mergeCell ref="B115:B118"/>
    <mergeCell ref="D147:D148"/>
    <mergeCell ref="B125:B126"/>
    <mergeCell ref="B123:B124"/>
    <mergeCell ref="B119:B122"/>
    <mergeCell ref="B92:B94"/>
    <mergeCell ref="B57:B63"/>
    <mergeCell ref="C57:C63"/>
    <mergeCell ref="B102:B104"/>
    <mergeCell ref="C105:C108"/>
    <mergeCell ref="B82:B88"/>
    <mergeCell ref="B77:B80"/>
    <mergeCell ref="B89:B91"/>
    <mergeCell ref="B64:B67"/>
    <mergeCell ref="B75:B76"/>
    <mergeCell ref="B68:B74"/>
    <mergeCell ref="C55:C56"/>
    <mergeCell ref="B20:D20"/>
    <mergeCell ref="B25:D25"/>
    <mergeCell ref="B26:D26"/>
    <mergeCell ref="D75:D76"/>
    <mergeCell ref="C68:C74"/>
    <mergeCell ref="C53:C54"/>
    <mergeCell ref="B48:B49"/>
    <mergeCell ref="D48:D49"/>
    <mergeCell ref="C50:C52"/>
    <mergeCell ref="B30:D30"/>
    <mergeCell ref="D45:D46"/>
    <mergeCell ref="D123:D124"/>
    <mergeCell ref="C64:C67"/>
    <mergeCell ref="C75:C76"/>
    <mergeCell ref="B140:B146"/>
    <mergeCell ref="B7:D7"/>
    <mergeCell ref="B8:D8"/>
    <mergeCell ref="B9:D9"/>
    <mergeCell ref="D55:D56"/>
    <mergeCell ref="B136:B139"/>
    <mergeCell ref="B40:B47"/>
    <mergeCell ref="C40:C47"/>
    <mergeCell ref="C48:C49"/>
    <mergeCell ref="B55:B56"/>
    <mergeCell ref="B33:C33"/>
    <mergeCell ref="B50:B52"/>
    <mergeCell ref="B53:B54"/>
    <mergeCell ref="B17:D17"/>
    <mergeCell ref="B18:D18"/>
    <mergeCell ref="B2:D2"/>
    <mergeCell ref="B3:D3"/>
    <mergeCell ref="B4:D4"/>
    <mergeCell ref="B5:D5"/>
    <mergeCell ref="B6:D6"/>
    <mergeCell ref="B12:D12"/>
    <mergeCell ref="B11:D11"/>
    <mergeCell ref="B14:D14"/>
    <mergeCell ref="B15:D15"/>
    <mergeCell ref="B16:D16"/>
    <mergeCell ref="B28:D28"/>
    <mergeCell ref="B29:D29"/>
    <mergeCell ref="B31:D31"/>
    <mergeCell ref="B19:D19"/>
    <mergeCell ref="B21:D21"/>
    <mergeCell ref="B22:D22"/>
    <mergeCell ref="B23:D23"/>
    <mergeCell ref="B24:D24"/>
  </mergeCells>
  <pageMargins left="0.7" right="0.7" top="0.75" bottom="0.75" header="0.3" footer="0.3"/>
  <pageSetup scale="58" fitToHeight="0"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283AF-E949-4018-9D21-F83D18DFE633}">
  <sheetPr codeName="Sheet1">
    <tabColor rgb="FF99CCFF"/>
    <pageSetUpPr fitToPage="1"/>
  </sheetPr>
  <dimension ref="A1:AA83"/>
  <sheetViews>
    <sheetView zoomScaleNormal="100" workbookViewId="0">
      <selection activeCell="J6" sqref="J6"/>
    </sheetView>
  </sheetViews>
  <sheetFormatPr defaultRowHeight="14.4" x14ac:dyDescent="0.3"/>
  <cols>
    <col min="1" max="1" width="15" customWidth="1"/>
    <col min="2" max="2" width="16.6640625" customWidth="1"/>
    <col min="3" max="3" width="8.33203125" customWidth="1"/>
    <col min="4" max="4" width="9.33203125" customWidth="1"/>
    <col min="5" max="5" width="10.6640625" bestFit="1" customWidth="1"/>
    <col min="6" max="6" width="13.109375" customWidth="1"/>
    <col min="7" max="7" width="10.6640625" customWidth="1"/>
    <col min="8" max="8" width="12" customWidth="1"/>
    <col min="9" max="9" width="12.109375" bestFit="1" customWidth="1"/>
    <col min="10" max="10" width="13.109375" customWidth="1"/>
    <col min="11" max="12" width="16.88671875" customWidth="1"/>
  </cols>
  <sheetData>
    <row r="1" spans="1:27" ht="15" thickBot="1" x14ac:dyDescent="0.35">
      <c r="A1" s="106" t="s">
        <v>389</v>
      </c>
      <c r="B1" s="1353">
        <f>'Budget Summary'!A9</f>
        <v>0</v>
      </c>
      <c r="C1" s="1353"/>
      <c r="D1" s="1353"/>
      <c r="E1" s="1353"/>
      <c r="F1" s="1353"/>
      <c r="G1" s="1353"/>
      <c r="H1" s="1353"/>
      <c r="I1" s="1353"/>
      <c r="J1" s="1353"/>
      <c r="K1" s="107" t="s">
        <v>392</v>
      </c>
      <c r="L1" s="129">
        <f>'Budget Summary'!H9</f>
        <v>0</v>
      </c>
    </row>
    <row r="2" spans="1:27" ht="16.2" thickBot="1" x14ac:dyDescent="0.35">
      <c r="A2" s="1282" t="s">
        <v>750</v>
      </c>
      <c r="B2" s="1283"/>
      <c r="C2" s="1283"/>
      <c r="D2" s="1283"/>
      <c r="E2" s="1283"/>
      <c r="F2" s="1283"/>
      <c r="G2" s="1283"/>
      <c r="H2" s="1283"/>
      <c r="I2" s="1283"/>
      <c r="J2" s="1283"/>
      <c r="K2" s="1283"/>
      <c r="L2" s="1284"/>
    </row>
    <row r="3" spans="1:27" x14ac:dyDescent="0.3">
      <c r="A3" s="111" t="s">
        <v>41</v>
      </c>
      <c r="B3" s="116"/>
      <c r="C3" s="116"/>
      <c r="D3" s="116"/>
      <c r="E3" s="116"/>
      <c r="F3" s="116"/>
      <c r="G3" s="116"/>
      <c r="H3" s="116"/>
      <c r="I3" s="116"/>
      <c r="J3" s="116"/>
      <c r="K3" s="116"/>
      <c r="L3" s="117"/>
    </row>
    <row r="4" spans="1:27" ht="57.6" customHeight="1" x14ac:dyDescent="0.3">
      <c r="A4" s="1401" t="s">
        <v>853</v>
      </c>
      <c r="B4" s="1402"/>
      <c r="C4" s="1402"/>
      <c r="D4" s="1402"/>
      <c r="E4" s="1402"/>
      <c r="F4" s="1402"/>
      <c r="G4" s="1402"/>
      <c r="H4" s="1402"/>
      <c r="I4" s="1402"/>
      <c r="J4" s="1402"/>
      <c r="K4" s="1402"/>
      <c r="L4" s="1403"/>
    </row>
    <row r="5" spans="1:27" ht="15" thickBot="1" x14ac:dyDescent="0.35">
      <c r="A5" s="123"/>
      <c r="B5" s="114"/>
      <c r="C5" s="109"/>
      <c r="D5" s="109"/>
      <c r="E5" s="109"/>
      <c r="F5" s="109"/>
      <c r="G5" s="109"/>
      <c r="H5" s="109"/>
      <c r="I5" s="109"/>
      <c r="J5" s="321">
        <v>1</v>
      </c>
      <c r="K5" s="109"/>
      <c r="L5" s="119"/>
    </row>
    <row r="6" spans="1:27" ht="15" thickBot="1" x14ac:dyDescent="0.35">
      <c r="A6" s="113" t="s">
        <v>305</v>
      </c>
      <c r="B6" s="114"/>
      <c r="C6" s="109"/>
      <c r="D6" s="109"/>
      <c r="E6" s="109"/>
      <c r="F6" s="109"/>
      <c r="G6" s="109"/>
      <c r="H6" s="109"/>
      <c r="I6" s="109"/>
      <c r="J6" s="130" t="s">
        <v>78</v>
      </c>
      <c r="L6" s="119"/>
    </row>
    <row r="7" spans="1:27" ht="15" thickBot="1" x14ac:dyDescent="0.35">
      <c r="A7" s="113" t="s">
        <v>308</v>
      </c>
      <c r="B7" s="114"/>
      <c r="C7" s="109"/>
      <c r="D7" s="109"/>
      <c r="E7" s="109"/>
      <c r="F7" s="109"/>
      <c r="G7" s="109"/>
      <c r="H7" s="109"/>
      <c r="I7" s="109"/>
      <c r="J7" s="130"/>
      <c r="K7" s="131" t="s">
        <v>306</v>
      </c>
      <c r="L7" s="119"/>
      <c r="AA7" t="s">
        <v>78</v>
      </c>
    </row>
    <row r="8" spans="1:27" ht="15" thickBot="1" x14ac:dyDescent="0.35">
      <c r="A8" s="123"/>
      <c r="B8" s="114"/>
      <c r="C8" s="109"/>
      <c r="D8" s="109"/>
      <c r="E8" s="109"/>
      <c r="F8" s="109"/>
      <c r="G8" s="109"/>
      <c r="H8" s="109"/>
      <c r="I8" s="109"/>
      <c r="J8" s="321">
        <v>2</v>
      </c>
      <c r="K8" s="109"/>
      <c r="L8" s="119"/>
      <c r="AA8" t="s">
        <v>307</v>
      </c>
    </row>
    <row r="9" spans="1:27" ht="15" thickBot="1" x14ac:dyDescent="0.35">
      <c r="A9" s="113" t="s">
        <v>393</v>
      </c>
      <c r="B9" s="114"/>
      <c r="C9" s="109"/>
      <c r="D9" s="109"/>
      <c r="E9" s="109"/>
      <c r="F9" s="109"/>
      <c r="G9" s="109"/>
      <c r="H9" s="109"/>
      <c r="I9" s="109"/>
      <c r="J9" s="130" t="s">
        <v>307</v>
      </c>
      <c r="K9" s="109"/>
      <c r="L9" s="119"/>
    </row>
    <row r="10" spans="1:27" x14ac:dyDescent="0.3">
      <c r="A10" s="613" t="s">
        <v>14</v>
      </c>
      <c r="B10" s="132"/>
      <c r="C10" s="131" t="s">
        <v>394</v>
      </c>
      <c r="D10" s="109"/>
      <c r="E10" s="131"/>
      <c r="F10" s="109"/>
      <c r="G10" s="109"/>
      <c r="H10" s="109"/>
      <c r="I10" s="109"/>
      <c r="J10" s="109"/>
      <c r="K10" s="109"/>
      <c r="L10" s="119"/>
    </row>
    <row r="11" spans="1:27" x14ac:dyDescent="0.3">
      <c r="A11" s="613" t="s">
        <v>15</v>
      </c>
      <c r="B11" s="132"/>
      <c r="C11" s="131" t="s">
        <v>395</v>
      </c>
      <c r="D11" s="109"/>
      <c r="E11" s="131"/>
      <c r="F11" s="109"/>
      <c r="G11" s="109"/>
      <c r="H11" s="114" t="s">
        <v>614</v>
      </c>
      <c r="I11" s="109"/>
      <c r="J11" s="109"/>
      <c r="K11" s="109"/>
      <c r="L11" s="119"/>
    </row>
    <row r="12" spans="1:27" x14ac:dyDescent="0.3">
      <c r="A12" s="613" t="s">
        <v>16</v>
      </c>
      <c r="B12" s="133"/>
      <c r="C12" s="131" t="s">
        <v>396</v>
      </c>
      <c r="D12" s="109"/>
      <c r="E12" s="131"/>
      <c r="F12" s="109"/>
      <c r="G12" s="109"/>
      <c r="H12" s="114" t="s">
        <v>397</v>
      </c>
      <c r="I12" s="109"/>
      <c r="J12" s="109"/>
      <c r="K12" s="109"/>
      <c r="L12" s="119"/>
    </row>
    <row r="13" spans="1:27" x14ac:dyDescent="0.3">
      <c r="A13" s="1"/>
      <c r="B13" s="134">
        <f>SUM(B10:B12)</f>
        <v>0</v>
      </c>
      <c r="C13" s="114" t="s">
        <v>398</v>
      </c>
      <c r="D13" s="109"/>
      <c r="E13" s="114"/>
      <c r="F13" s="109"/>
      <c r="G13" s="109"/>
      <c r="H13" s="109"/>
      <c r="I13" s="109"/>
      <c r="J13" s="109"/>
      <c r="K13" s="109"/>
      <c r="L13" s="119"/>
    </row>
    <row r="14" spans="1:27" ht="15" thickBot="1" x14ac:dyDescent="0.35">
      <c r="A14" s="126"/>
      <c r="B14" s="125"/>
      <c r="C14" s="135"/>
      <c r="D14" s="135"/>
      <c r="E14" s="135"/>
      <c r="F14" s="695" t="s">
        <v>530</v>
      </c>
      <c r="G14" s="135"/>
      <c r="H14" s="135"/>
      <c r="I14" s="135"/>
      <c r="J14" s="135"/>
      <c r="K14" s="135"/>
      <c r="L14" s="136"/>
    </row>
    <row r="15" spans="1:27" ht="15" thickBot="1" x14ac:dyDescent="0.35">
      <c r="A15" s="1228" t="s">
        <v>42</v>
      </c>
      <c r="B15" s="1245"/>
      <c r="C15" s="1244"/>
      <c r="D15" s="137"/>
      <c r="E15" s="137"/>
      <c r="F15" s="137"/>
      <c r="G15" s="138"/>
      <c r="H15" s="138"/>
      <c r="I15" s="139"/>
      <c r="J15" s="1404" t="s">
        <v>43</v>
      </c>
      <c r="K15" s="1405"/>
      <c r="L15" s="108" t="s">
        <v>44</v>
      </c>
    </row>
    <row r="16" spans="1:27" ht="15" thickBot="1" x14ac:dyDescent="0.35">
      <c r="A16" s="128">
        <v>3</v>
      </c>
      <c r="B16" s="137">
        <v>4</v>
      </c>
      <c r="C16" s="140">
        <v>5</v>
      </c>
      <c r="D16" s="140">
        <v>6</v>
      </c>
      <c r="E16" s="140"/>
      <c r="F16" s="140">
        <v>7</v>
      </c>
      <c r="G16" s="140"/>
      <c r="H16" s="140"/>
      <c r="I16" s="140"/>
      <c r="J16" s="140"/>
      <c r="K16" s="140"/>
      <c r="L16" s="139">
        <v>8</v>
      </c>
    </row>
    <row r="17" spans="1:12" ht="87" thickBot="1" x14ac:dyDescent="0.35">
      <c r="A17" s="141" t="s">
        <v>45</v>
      </c>
      <c r="B17" s="142" t="s">
        <v>46</v>
      </c>
      <c r="C17" s="143" t="s">
        <v>399</v>
      </c>
      <c r="D17" s="143" t="s">
        <v>400</v>
      </c>
      <c r="E17" s="143" t="s">
        <v>47</v>
      </c>
      <c r="F17" s="143" t="s">
        <v>401</v>
      </c>
      <c r="G17" s="143" t="s">
        <v>402</v>
      </c>
      <c r="H17" s="143" t="s">
        <v>385</v>
      </c>
      <c r="I17" s="143" t="s">
        <v>309</v>
      </c>
      <c r="J17" s="143" t="s">
        <v>403</v>
      </c>
      <c r="K17" s="144" t="s">
        <v>527</v>
      </c>
      <c r="L17" s="145" t="s">
        <v>528</v>
      </c>
    </row>
    <row r="18" spans="1:12" x14ac:dyDescent="0.3">
      <c r="A18" s="146" t="s">
        <v>48</v>
      </c>
      <c r="B18" s="147" t="s">
        <v>49</v>
      </c>
      <c r="C18" s="148">
        <v>14</v>
      </c>
      <c r="D18" s="149">
        <v>40</v>
      </c>
      <c r="E18" s="150">
        <f>+D18*C18*4.33333333333333</f>
        <v>2426.6666666666652</v>
      </c>
      <c r="F18" s="149">
        <v>15</v>
      </c>
      <c r="G18" s="151">
        <f t="shared" ref="G18:G19" si="0">ROUND(F18/(D18*52/12),3)</f>
        <v>8.6999999999999994E-2</v>
      </c>
      <c r="H18" s="150">
        <f>+E18*G18</f>
        <v>211.11999999999986</v>
      </c>
      <c r="I18" s="150">
        <f>H18*$B$13</f>
        <v>0</v>
      </c>
      <c r="J18" s="150">
        <f>SUM(H18:I18)</f>
        <v>211.11999999999986</v>
      </c>
      <c r="K18" s="150">
        <f>ROUND(J18*12,2)</f>
        <v>2533.44</v>
      </c>
      <c r="L18" s="152">
        <v>150</v>
      </c>
    </row>
    <row r="19" spans="1:12" ht="15" thickBot="1" x14ac:dyDescent="0.35">
      <c r="A19" s="153" t="s">
        <v>50</v>
      </c>
      <c r="B19" s="154" t="s">
        <v>51</v>
      </c>
      <c r="C19" s="155">
        <v>10</v>
      </c>
      <c r="D19" s="156">
        <v>25</v>
      </c>
      <c r="E19" s="157">
        <f t="shared" ref="E19:E44" si="1">+D19*C19*4.33333333333333</f>
        <v>1083.3333333333326</v>
      </c>
      <c r="F19" s="156">
        <v>25</v>
      </c>
      <c r="G19" s="158">
        <f t="shared" si="0"/>
        <v>0.23100000000000001</v>
      </c>
      <c r="H19" s="157">
        <f t="shared" ref="H19:H44" si="2">+E19*G19</f>
        <v>250.24999999999983</v>
      </c>
      <c r="I19" s="157">
        <f t="shared" ref="I19:I44" si="3">H19*$B$13</f>
        <v>0</v>
      </c>
      <c r="J19" s="157">
        <f t="shared" ref="J19:J44" si="4">SUM(H19:I19)</f>
        <v>250.24999999999983</v>
      </c>
      <c r="K19" s="157">
        <f t="shared" ref="K19:K44" si="5">ROUND(J19*12,2)</f>
        <v>3003</v>
      </c>
      <c r="L19" s="159">
        <v>95</v>
      </c>
    </row>
    <row r="20" spans="1:12" x14ac:dyDescent="0.3">
      <c r="A20" s="797"/>
      <c r="B20" s="794"/>
      <c r="C20" s="161"/>
      <c r="D20" s="162">
        <v>9.9999999999999995E-8</v>
      </c>
      <c r="E20" s="163">
        <f t="shared" si="1"/>
        <v>0</v>
      </c>
      <c r="F20" s="700"/>
      <c r="G20" s="170">
        <f>ROUND(F20/(D20*52/12),3)</f>
        <v>0</v>
      </c>
      <c r="H20" s="171">
        <f t="shared" si="2"/>
        <v>0</v>
      </c>
      <c r="I20" s="171">
        <f t="shared" si="3"/>
        <v>0</v>
      </c>
      <c r="J20" s="171">
        <f t="shared" si="4"/>
        <v>0</v>
      </c>
      <c r="K20" s="172">
        <f t="shared" si="5"/>
        <v>0</v>
      </c>
      <c r="L20" s="165"/>
    </row>
    <row r="21" spans="1:12" x14ac:dyDescent="0.3">
      <c r="A21" s="166"/>
      <c r="B21" s="225"/>
      <c r="C21" s="168"/>
      <c r="D21" s="174">
        <v>9.9999999999999995E-8</v>
      </c>
      <c r="E21" s="169">
        <f t="shared" si="1"/>
        <v>0</v>
      </c>
      <c r="F21" s="701"/>
      <c r="G21" s="170">
        <f t="shared" ref="G21:G44" si="6">ROUND(F21/(D21*52/12),3)</f>
        <v>0</v>
      </c>
      <c r="H21" s="171">
        <f t="shared" si="2"/>
        <v>0</v>
      </c>
      <c r="I21" s="171">
        <f t="shared" si="3"/>
        <v>0</v>
      </c>
      <c r="J21" s="171">
        <f t="shared" si="4"/>
        <v>0</v>
      </c>
      <c r="K21" s="172">
        <f t="shared" si="5"/>
        <v>0</v>
      </c>
      <c r="L21" s="173"/>
    </row>
    <row r="22" spans="1:12" x14ac:dyDescent="0.3">
      <c r="A22" s="166"/>
      <c r="B22" s="225"/>
      <c r="C22" s="168"/>
      <c r="D22" s="174">
        <v>9.9999999999999995E-8</v>
      </c>
      <c r="E22" s="169">
        <f t="shared" si="1"/>
        <v>0</v>
      </c>
      <c r="F22" s="702"/>
      <c r="G22" s="170">
        <f t="shared" si="6"/>
        <v>0</v>
      </c>
      <c r="H22" s="171">
        <f t="shared" si="2"/>
        <v>0</v>
      </c>
      <c r="I22" s="171">
        <f t="shared" si="3"/>
        <v>0</v>
      </c>
      <c r="J22" s="171">
        <f t="shared" si="4"/>
        <v>0</v>
      </c>
      <c r="K22" s="172">
        <f t="shared" si="5"/>
        <v>0</v>
      </c>
      <c r="L22" s="173"/>
    </row>
    <row r="23" spans="1:12" x14ac:dyDescent="0.3">
      <c r="A23" s="166"/>
      <c r="B23" s="225"/>
      <c r="C23" s="168"/>
      <c r="D23" s="174">
        <v>9.9999999999999995E-8</v>
      </c>
      <c r="E23" s="169">
        <f t="shared" si="1"/>
        <v>0</v>
      </c>
      <c r="F23" s="701"/>
      <c r="G23" s="170">
        <f t="shared" si="6"/>
        <v>0</v>
      </c>
      <c r="H23" s="171">
        <f t="shared" si="2"/>
        <v>0</v>
      </c>
      <c r="I23" s="171">
        <f t="shared" si="3"/>
        <v>0</v>
      </c>
      <c r="J23" s="171">
        <f t="shared" si="4"/>
        <v>0</v>
      </c>
      <c r="K23" s="172">
        <f t="shared" si="5"/>
        <v>0</v>
      </c>
      <c r="L23" s="173"/>
    </row>
    <row r="24" spans="1:12" x14ac:dyDescent="0.3">
      <c r="A24" s="166"/>
      <c r="B24" s="225"/>
      <c r="C24" s="168"/>
      <c r="D24" s="174">
        <v>9.9999999999999995E-8</v>
      </c>
      <c r="E24" s="169">
        <f t="shared" si="1"/>
        <v>0</v>
      </c>
      <c r="F24" s="701"/>
      <c r="G24" s="170">
        <f t="shared" si="6"/>
        <v>0</v>
      </c>
      <c r="H24" s="171">
        <f t="shared" si="2"/>
        <v>0</v>
      </c>
      <c r="I24" s="171">
        <f t="shared" si="3"/>
        <v>0</v>
      </c>
      <c r="J24" s="171">
        <f t="shared" si="4"/>
        <v>0</v>
      </c>
      <c r="K24" s="172">
        <f t="shared" si="5"/>
        <v>0</v>
      </c>
      <c r="L24" s="173"/>
    </row>
    <row r="25" spans="1:12" x14ac:dyDescent="0.3">
      <c r="A25" s="166"/>
      <c r="B25" s="225"/>
      <c r="C25" s="168"/>
      <c r="D25" s="174">
        <v>9.9999999999999995E-8</v>
      </c>
      <c r="E25" s="169">
        <f t="shared" si="1"/>
        <v>0</v>
      </c>
      <c r="F25" s="701"/>
      <c r="G25" s="170">
        <f t="shared" si="6"/>
        <v>0</v>
      </c>
      <c r="H25" s="171">
        <f t="shared" si="2"/>
        <v>0</v>
      </c>
      <c r="I25" s="171">
        <f t="shared" si="3"/>
        <v>0</v>
      </c>
      <c r="J25" s="171">
        <f t="shared" si="4"/>
        <v>0</v>
      </c>
      <c r="K25" s="172">
        <f t="shared" si="5"/>
        <v>0</v>
      </c>
      <c r="L25" s="173"/>
    </row>
    <row r="26" spans="1:12" x14ac:dyDescent="0.3">
      <c r="A26" s="166"/>
      <c r="B26" s="225"/>
      <c r="C26" s="168"/>
      <c r="D26" s="174">
        <v>9.9999999999999995E-8</v>
      </c>
      <c r="E26" s="169">
        <f t="shared" si="1"/>
        <v>0</v>
      </c>
      <c r="F26" s="701"/>
      <c r="G26" s="170">
        <f t="shared" si="6"/>
        <v>0</v>
      </c>
      <c r="H26" s="171">
        <f t="shared" si="2"/>
        <v>0</v>
      </c>
      <c r="I26" s="171">
        <f t="shared" si="3"/>
        <v>0</v>
      </c>
      <c r="J26" s="171">
        <f t="shared" si="4"/>
        <v>0</v>
      </c>
      <c r="K26" s="172">
        <f t="shared" si="5"/>
        <v>0</v>
      </c>
      <c r="L26" s="173"/>
    </row>
    <row r="27" spans="1:12" x14ac:dyDescent="0.3">
      <c r="A27" s="166"/>
      <c r="B27" s="225"/>
      <c r="C27" s="168"/>
      <c r="D27" s="174">
        <v>9.9999999999999995E-8</v>
      </c>
      <c r="E27" s="169">
        <f t="shared" si="1"/>
        <v>0</v>
      </c>
      <c r="F27" s="701"/>
      <c r="G27" s="170">
        <f t="shared" si="6"/>
        <v>0</v>
      </c>
      <c r="H27" s="171">
        <f t="shared" si="2"/>
        <v>0</v>
      </c>
      <c r="I27" s="171">
        <f t="shared" si="3"/>
        <v>0</v>
      </c>
      <c r="J27" s="171">
        <f t="shared" si="4"/>
        <v>0</v>
      </c>
      <c r="K27" s="172">
        <f t="shared" si="5"/>
        <v>0</v>
      </c>
      <c r="L27" s="173"/>
    </row>
    <row r="28" spans="1:12" x14ac:dyDescent="0.3">
      <c r="A28" s="166"/>
      <c r="B28" s="225"/>
      <c r="C28" s="168"/>
      <c r="D28" s="174">
        <v>9.9999999999999995E-8</v>
      </c>
      <c r="E28" s="169">
        <f t="shared" si="1"/>
        <v>0</v>
      </c>
      <c r="F28" s="701"/>
      <c r="G28" s="170">
        <f t="shared" si="6"/>
        <v>0</v>
      </c>
      <c r="H28" s="171">
        <f t="shared" si="2"/>
        <v>0</v>
      </c>
      <c r="I28" s="171">
        <f t="shared" si="3"/>
        <v>0</v>
      </c>
      <c r="J28" s="171">
        <f t="shared" si="4"/>
        <v>0</v>
      </c>
      <c r="K28" s="172">
        <f t="shared" si="5"/>
        <v>0</v>
      </c>
      <c r="L28" s="173"/>
    </row>
    <row r="29" spans="1:12" x14ac:dyDescent="0.3">
      <c r="A29" s="166"/>
      <c r="B29" s="225"/>
      <c r="C29" s="168"/>
      <c r="D29" s="174">
        <v>9.9999999999999995E-8</v>
      </c>
      <c r="E29" s="169">
        <f t="shared" si="1"/>
        <v>0</v>
      </c>
      <c r="F29" s="701"/>
      <c r="G29" s="170">
        <f t="shared" si="6"/>
        <v>0</v>
      </c>
      <c r="H29" s="171">
        <f t="shared" si="2"/>
        <v>0</v>
      </c>
      <c r="I29" s="171">
        <f t="shared" si="3"/>
        <v>0</v>
      </c>
      <c r="J29" s="171">
        <f t="shared" si="4"/>
        <v>0</v>
      </c>
      <c r="K29" s="172">
        <f t="shared" si="5"/>
        <v>0</v>
      </c>
      <c r="L29" s="173"/>
    </row>
    <row r="30" spans="1:12" x14ac:dyDescent="0.3">
      <c r="A30" s="166"/>
      <c r="B30" s="225"/>
      <c r="C30" s="168"/>
      <c r="D30" s="174">
        <v>9.9999999999999995E-8</v>
      </c>
      <c r="E30" s="169">
        <f t="shared" si="1"/>
        <v>0</v>
      </c>
      <c r="F30" s="701"/>
      <c r="G30" s="170">
        <f t="shared" si="6"/>
        <v>0</v>
      </c>
      <c r="H30" s="171">
        <f t="shared" si="2"/>
        <v>0</v>
      </c>
      <c r="I30" s="171">
        <f t="shared" si="3"/>
        <v>0</v>
      </c>
      <c r="J30" s="171">
        <f t="shared" si="4"/>
        <v>0</v>
      </c>
      <c r="K30" s="172">
        <f t="shared" si="5"/>
        <v>0</v>
      </c>
      <c r="L30" s="173"/>
    </row>
    <row r="31" spans="1:12" x14ac:dyDescent="0.3">
      <c r="A31" s="166"/>
      <c r="B31" s="225"/>
      <c r="C31" s="168"/>
      <c r="D31" s="174">
        <v>9.9999999999999995E-8</v>
      </c>
      <c r="E31" s="169">
        <f t="shared" si="1"/>
        <v>0</v>
      </c>
      <c r="F31" s="701"/>
      <c r="G31" s="170">
        <f t="shared" si="6"/>
        <v>0</v>
      </c>
      <c r="H31" s="171">
        <f t="shared" si="2"/>
        <v>0</v>
      </c>
      <c r="I31" s="171">
        <f t="shared" si="3"/>
        <v>0</v>
      </c>
      <c r="J31" s="171">
        <f t="shared" si="4"/>
        <v>0</v>
      </c>
      <c r="K31" s="172">
        <f t="shared" si="5"/>
        <v>0</v>
      </c>
      <c r="L31" s="173"/>
    </row>
    <row r="32" spans="1:12" x14ac:dyDescent="0.3">
      <c r="A32" s="166"/>
      <c r="B32" s="225"/>
      <c r="C32" s="168"/>
      <c r="D32" s="174">
        <v>9.9999999999999995E-8</v>
      </c>
      <c r="E32" s="169">
        <f t="shared" si="1"/>
        <v>0</v>
      </c>
      <c r="F32" s="701"/>
      <c r="G32" s="170">
        <f t="shared" si="6"/>
        <v>0</v>
      </c>
      <c r="H32" s="171">
        <f t="shared" si="2"/>
        <v>0</v>
      </c>
      <c r="I32" s="171">
        <f t="shared" si="3"/>
        <v>0</v>
      </c>
      <c r="J32" s="171">
        <f t="shared" si="4"/>
        <v>0</v>
      </c>
      <c r="K32" s="172">
        <f t="shared" si="5"/>
        <v>0</v>
      </c>
      <c r="L32" s="173"/>
    </row>
    <row r="33" spans="1:12" x14ac:dyDescent="0.3">
      <c r="A33" s="166"/>
      <c r="B33" s="225"/>
      <c r="C33" s="168"/>
      <c r="D33" s="174">
        <v>9.9999999999999995E-8</v>
      </c>
      <c r="E33" s="169">
        <f t="shared" si="1"/>
        <v>0</v>
      </c>
      <c r="F33" s="701"/>
      <c r="G33" s="170">
        <f t="shared" si="6"/>
        <v>0</v>
      </c>
      <c r="H33" s="171">
        <f t="shared" si="2"/>
        <v>0</v>
      </c>
      <c r="I33" s="171">
        <f t="shared" si="3"/>
        <v>0</v>
      </c>
      <c r="J33" s="171">
        <f t="shared" si="4"/>
        <v>0</v>
      </c>
      <c r="K33" s="172">
        <f t="shared" si="5"/>
        <v>0</v>
      </c>
      <c r="L33" s="173"/>
    </row>
    <row r="34" spans="1:12" x14ac:dyDescent="0.3">
      <c r="A34" s="166"/>
      <c r="B34" s="225"/>
      <c r="C34" s="168"/>
      <c r="D34" s="174">
        <v>9.9999999999999995E-8</v>
      </c>
      <c r="E34" s="169">
        <f t="shared" si="1"/>
        <v>0</v>
      </c>
      <c r="F34" s="701"/>
      <c r="G34" s="170">
        <f t="shared" si="6"/>
        <v>0</v>
      </c>
      <c r="H34" s="171">
        <f t="shared" si="2"/>
        <v>0</v>
      </c>
      <c r="I34" s="171">
        <f t="shared" si="3"/>
        <v>0</v>
      </c>
      <c r="J34" s="171">
        <f t="shared" si="4"/>
        <v>0</v>
      </c>
      <c r="K34" s="172">
        <f t="shared" si="5"/>
        <v>0</v>
      </c>
      <c r="L34" s="173"/>
    </row>
    <row r="35" spans="1:12" x14ac:dyDescent="0.3">
      <c r="A35" s="166"/>
      <c r="B35" s="225"/>
      <c r="C35" s="168"/>
      <c r="D35" s="174">
        <v>9.9999999999999995E-8</v>
      </c>
      <c r="E35" s="169">
        <f t="shared" si="1"/>
        <v>0</v>
      </c>
      <c r="F35" s="701"/>
      <c r="G35" s="170">
        <f t="shared" si="6"/>
        <v>0</v>
      </c>
      <c r="H35" s="171">
        <f t="shared" si="2"/>
        <v>0</v>
      </c>
      <c r="I35" s="171">
        <f t="shared" si="3"/>
        <v>0</v>
      </c>
      <c r="J35" s="171">
        <f t="shared" si="4"/>
        <v>0</v>
      </c>
      <c r="K35" s="172">
        <f t="shared" si="5"/>
        <v>0</v>
      </c>
      <c r="L35" s="173"/>
    </row>
    <row r="36" spans="1:12" x14ac:dyDescent="0.3">
      <c r="A36" s="166"/>
      <c r="B36" s="225"/>
      <c r="C36" s="168"/>
      <c r="D36" s="174">
        <v>9.9999999999999995E-8</v>
      </c>
      <c r="E36" s="169">
        <f t="shared" si="1"/>
        <v>0</v>
      </c>
      <c r="F36" s="701"/>
      <c r="G36" s="170">
        <f t="shared" si="6"/>
        <v>0</v>
      </c>
      <c r="H36" s="171">
        <f t="shared" si="2"/>
        <v>0</v>
      </c>
      <c r="I36" s="171">
        <f t="shared" si="3"/>
        <v>0</v>
      </c>
      <c r="J36" s="171">
        <f t="shared" si="4"/>
        <v>0</v>
      </c>
      <c r="K36" s="172">
        <f t="shared" si="5"/>
        <v>0</v>
      </c>
      <c r="L36" s="173"/>
    </row>
    <row r="37" spans="1:12" x14ac:dyDescent="0.3">
      <c r="A37" s="166"/>
      <c r="B37" s="225"/>
      <c r="C37" s="168"/>
      <c r="D37" s="174">
        <v>9.9999999999999995E-8</v>
      </c>
      <c r="E37" s="169">
        <f t="shared" si="1"/>
        <v>0</v>
      </c>
      <c r="F37" s="701"/>
      <c r="G37" s="170">
        <f t="shared" si="6"/>
        <v>0</v>
      </c>
      <c r="H37" s="171">
        <f t="shared" si="2"/>
        <v>0</v>
      </c>
      <c r="I37" s="171">
        <f t="shared" si="3"/>
        <v>0</v>
      </c>
      <c r="J37" s="171">
        <f t="shared" si="4"/>
        <v>0</v>
      </c>
      <c r="K37" s="172">
        <f t="shared" si="5"/>
        <v>0</v>
      </c>
      <c r="L37" s="173"/>
    </row>
    <row r="38" spans="1:12" x14ac:dyDescent="0.3">
      <c r="A38" s="166"/>
      <c r="B38" s="225"/>
      <c r="C38" s="168"/>
      <c r="D38" s="174">
        <v>9.9999999999999995E-8</v>
      </c>
      <c r="E38" s="169">
        <f t="shared" si="1"/>
        <v>0</v>
      </c>
      <c r="F38" s="701"/>
      <c r="G38" s="170">
        <f t="shared" si="6"/>
        <v>0</v>
      </c>
      <c r="H38" s="171">
        <f t="shared" si="2"/>
        <v>0</v>
      </c>
      <c r="I38" s="171">
        <f t="shared" si="3"/>
        <v>0</v>
      </c>
      <c r="J38" s="171">
        <f t="shared" si="4"/>
        <v>0</v>
      </c>
      <c r="K38" s="172">
        <f t="shared" si="5"/>
        <v>0</v>
      </c>
      <c r="L38" s="173"/>
    </row>
    <row r="39" spans="1:12" x14ac:dyDescent="0.3">
      <c r="A39" s="166"/>
      <c r="B39" s="225"/>
      <c r="C39" s="168"/>
      <c r="D39" s="174">
        <v>9.9999999999999995E-8</v>
      </c>
      <c r="E39" s="169">
        <f t="shared" si="1"/>
        <v>0</v>
      </c>
      <c r="F39" s="701"/>
      <c r="G39" s="170">
        <f t="shared" si="6"/>
        <v>0</v>
      </c>
      <c r="H39" s="171">
        <f t="shared" si="2"/>
        <v>0</v>
      </c>
      <c r="I39" s="171">
        <f t="shared" si="3"/>
        <v>0</v>
      </c>
      <c r="J39" s="171">
        <f t="shared" si="4"/>
        <v>0</v>
      </c>
      <c r="K39" s="172">
        <f t="shared" si="5"/>
        <v>0</v>
      </c>
      <c r="L39" s="173"/>
    </row>
    <row r="40" spans="1:12" x14ac:dyDescent="0.3">
      <c r="A40" s="166"/>
      <c r="B40" s="225"/>
      <c r="C40" s="168"/>
      <c r="D40" s="174">
        <v>9.9999999999999995E-8</v>
      </c>
      <c r="E40" s="169">
        <f t="shared" si="1"/>
        <v>0</v>
      </c>
      <c r="F40" s="701"/>
      <c r="G40" s="170">
        <f t="shared" si="6"/>
        <v>0</v>
      </c>
      <c r="H40" s="171">
        <f t="shared" si="2"/>
        <v>0</v>
      </c>
      <c r="I40" s="171">
        <f t="shared" si="3"/>
        <v>0</v>
      </c>
      <c r="J40" s="171">
        <f t="shared" si="4"/>
        <v>0</v>
      </c>
      <c r="K40" s="172">
        <f t="shared" si="5"/>
        <v>0</v>
      </c>
      <c r="L40" s="173"/>
    </row>
    <row r="41" spans="1:12" x14ac:dyDescent="0.3">
      <c r="A41" s="166"/>
      <c r="B41" s="225"/>
      <c r="C41" s="168"/>
      <c r="D41" s="174">
        <v>9.9999999999999995E-8</v>
      </c>
      <c r="E41" s="169">
        <f t="shared" si="1"/>
        <v>0</v>
      </c>
      <c r="F41" s="701"/>
      <c r="G41" s="170">
        <f t="shared" si="6"/>
        <v>0</v>
      </c>
      <c r="H41" s="171">
        <f t="shared" si="2"/>
        <v>0</v>
      </c>
      <c r="I41" s="171">
        <f t="shared" si="3"/>
        <v>0</v>
      </c>
      <c r="J41" s="171">
        <f t="shared" si="4"/>
        <v>0</v>
      </c>
      <c r="K41" s="172">
        <f t="shared" si="5"/>
        <v>0</v>
      </c>
      <c r="L41" s="173"/>
    </row>
    <row r="42" spans="1:12" x14ac:dyDescent="0.3">
      <c r="A42" s="166"/>
      <c r="B42" s="225"/>
      <c r="C42" s="168"/>
      <c r="D42" s="174">
        <v>9.9999999999999995E-8</v>
      </c>
      <c r="E42" s="169">
        <f t="shared" si="1"/>
        <v>0</v>
      </c>
      <c r="F42" s="701"/>
      <c r="G42" s="170">
        <f t="shared" si="6"/>
        <v>0</v>
      </c>
      <c r="H42" s="171">
        <f t="shared" si="2"/>
        <v>0</v>
      </c>
      <c r="I42" s="171">
        <f t="shared" si="3"/>
        <v>0</v>
      </c>
      <c r="J42" s="171">
        <f t="shared" si="4"/>
        <v>0</v>
      </c>
      <c r="K42" s="172">
        <f t="shared" si="5"/>
        <v>0</v>
      </c>
      <c r="L42" s="173"/>
    </row>
    <row r="43" spans="1:12" x14ac:dyDescent="0.3">
      <c r="A43" s="166"/>
      <c r="B43" s="225"/>
      <c r="C43" s="168"/>
      <c r="D43" s="174">
        <v>9.9999999999999995E-8</v>
      </c>
      <c r="E43" s="169">
        <f t="shared" si="1"/>
        <v>0</v>
      </c>
      <c r="F43" s="703"/>
      <c r="G43" s="170">
        <f t="shared" si="6"/>
        <v>0</v>
      </c>
      <c r="H43" s="171">
        <f t="shared" si="2"/>
        <v>0</v>
      </c>
      <c r="I43" s="171">
        <f t="shared" si="3"/>
        <v>0</v>
      </c>
      <c r="J43" s="171">
        <f t="shared" si="4"/>
        <v>0</v>
      </c>
      <c r="K43" s="172">
        <f t="shared" si="5"/>
        <v>0</v>
      </c>
      <c r="L43" s="173"/>
    </row>
    <row r="44" spans="1:12" ht="15" thickBot="1" x14ac:dyDescent="0.35">
      <c r="A44" s="175"/>
      <c r="B44" s="227"/>
      <c r="C44" s="176"/>
      <c r="D44" s="177">
        <v>9.9999999999999995E-8</v>
      </c>
      <c r="E44" s="178">
        <f t="shared" si="1"/>
        <v>0</v>
      </c>
      <c r="F44" s="704"/>
      <c r="G44" s="758">
        <f t="shared" si="6"/>
        <v>0</v>
      </c>
      <c r="H44" s="179">
        <f t="shared" si="2"/>
        <v>0</v>
      </c>
      <c r="I44" s="179">
        <f t="shared" si="3"/>
        <v>0</v>
      </c>
      <c r="J44" s="179">
        <f t="shared" si="4"/>
        <v>0</v>
      </c>
      <c r="K44" s="180">
        <f t="shared" si="5"/>
        <v>0</v>
      </c>
      <c r="L44" s="181"/>
    </row>
    <row r="45" spans="1:12" ht="15" thickBot="1" x14ac:dyDescent="0.35">
      <c r="A45" s="123"/>
      <c r="C45" s="109"/>
      <c r="D45" s="109"/>
      <c r="E45" s="109"/>
      <c r="F45" s="109"/>
      <c r="G45" s="109"/>
      <c r="H45" s="109"/>
      <c r="I45" s="109"/>
      <c r="J45" s="182" t="s">
        <v>310</v>
      </c>
      <c r="K45" s="183">
        <f>SUM(K20:K44)</f>
        <v>0</v>
      </c>
      <c r="L45" s="184">
        <f>SUM(L20:L44)</f>
        <v>0</v>
      </c>
    </row>
    <row r="46" spans="1:12" x14ac:dyDescent="0.3">
      <c r="A46" s="1280" t="s">
        <v>790</v>
      </c>
      <c r="B46" s="1396"/>
      <c r="C46" s="1396"/>
      <c r="D46" s="1396"/>
      <c r="E46" s="1396"/>
      <c r="F46" s="1396"/>
      <c r="G46" s="1396"/>
      <c r="H46" s="1396"/>
      <c r="I46" s="1396"/>
      <c r="J46" s="1396"/>
      <c r="K46" s="1396"/>
      <c r="L46" s="1397"/>
    </row>
    <row r="47" spans="1:12" x14ac:dyDescent="0.3">
      <c r="A47" s="118" t="s">
        <v>57</v>
      </c>
      <c r="K47" s="185"/>
      <c r="L47" s="186"/>
    </row>
    <row r="48" spans="1:12" ht="28.95" customHeight="1" x14ac:dyDescent="0.3">
      <c r="A48" s="187">
        <v>1</v>
      </c>
      <c r="B48" s="1406" t="s">
        <v>531</v>
      </c>
      <c r="C48" s="1406"/>
      <c r="D48" s="1406"/>
      <c r="E48" s="1406"/>
      <c r="F48" s="1406"/>
      <c r="G48" s="1406"/>
      <c r="H48" s="1406"/>
      <c r="I48" s="1406"/>
      <c r="J48" s="1406"/>
      <c r="K48" s="1406"/>
      <c r="L48" s="1407"/>
    </row>
    <row r="49" spans="1:12" x14ac:dyDescent="0.3">
      <c r="A49" s="187">
        <v>2</v>
      </c>
      <c r="B49" t="s">
        <v>536</v>
      </c>
      <c r="K49" s="185"/>
      <c r="L49" s="186"/>
    </row>
    <row r="50" spans="1:12" x14ac:dyDescent="0.3">
      <c r="A50" s="616" t="s">
        <v>532</v>
      </c>
      <c r="B50" s="188" t="s">
        <v>537</v>
      </c>
      <c r="K50" s="185"/>
      <c r="L50" s="186"/>
    </row>
    <row r="51" spans="1:12" x14ac:dyDescent="0.3">
      <c r="A51" s="616" t="s">
        <v>533</v>
      </c>
      <c r="B51" s="1034" t="s">
        <v>613</v>
      </c>
      <c r="C51" s="1034"/>
      <c r="D51" s="1034"/>
      <c r="E51" s="1034"/>
      <c r="F51" s="1034"/>
      <c r="G51" s="1034"/>
      <c r="H51" s="1034"/>
      <c r="I51" s="1034"/>
      <c r="J51" s="1034"/>
      <c r="K51" s="1034"/>
      <c r="L51" s="1275"/>
    </row>
    <row r="52" spans="1:12" x14ac:dyDescent="0.3">
      <c r="A52" s="616" t="s">
        <v>534</v>
      </c>
      <c r="B52" s="1034" t="s">
        <v>538</v>
      </c>
      <c r="C52" s="1034"/>
      <c r="D52" s="1034"/>
      <c r="E52" s="1034"/>
      <c r="F52" s="1034"/>
      <c r="G52" s="1034"/>
      <c r="H52" s="1034"/>
      <c r="I52" s="1034"/>
      <c r="J52" s="1034"/>
      <c r="K52" s="1034"/>
      <c r="L52" s="1275"/>
    </row>
    <row r="53" spans="1:12" x14ac:dyDescent="0.3">
      <c r="A53" s="187"/>
      <c r="B53" s="1398" t="s">
        <v>535</v>
      </c>
      <c r="C53" s="1398"/>
      <c r="D53" s="1398"/>
      <c r="E53" s="1398"/>
      <c r="F53" s="1398"/>
      <c r="G53" s="1398"/>
      <c r="H53" s="1398"/>
      <c r="I53" s="1398"/>
      <c r="J53" s="1398"/>
      <c r="K53" s="1398"/>
      <c r="L53" s="1399"/>
    </row>
    <row r="54" spans="1:12" x14ac:dyDescent="0.3">
      <c r="A54" s="187">
        <v>3</v>
      </c>
      <c r="B54" s="1400" t="s">
        <v>405</v>
      </c>
      <c r="C54" s="1034"/>
      <c r="D54" s="1034"/>
      <c r="E54" s="1034"/>
      <c r="F54" s="1034"/>
      <c r="G54" s="1034"/>
      <c r="H54" s="1034"/>
      <c r="I54" s="1034"/>
      <c r="J54" s="1034"/>
      <c r="K54" s="1034"/>
      <c r="L54" s="1275"/>
    </row>
    <row r="55" spans="1:12" s="30" customFormat="1" ht="35.4" customHeight="1" x14ac:dyDescent="0.3">
      <c r="A55" s="187">
        <v>4</v>
      </c>
      <c r="B55" s="1345" t="s">
        <v>406</v>
      </c>
      <c r="C55" s="1345"/>
      <c r="D55" s="1345"/>
      <c r="E55" s="1345"/>
      <c r="F55" s="1345"/>
      <c r="G55" s="1345"/>
      <c r="H55" s="1345"/>
      <c r="I55" s="1345"/>
      <c r="J55" s="1345"/>
      <c r="K55" s="1345"/>
      <c r="L55" s="1390"/>
    </row>
    <row r="56" spans="1:12" x14ac:dyDescent="0.3">
      <c r="A56" s="187">
        <v>5</v>
      </c>
      <c r="B56" s="1400" t="s">
        <v>612</v>
      </c>
      <c r="C56" s="1034"/>
      <c r="D56" s="1034"/>
      <c r="E56" s="1034"/>
      <c r="F56" s="1034"/>
      <c r="G56" s="1034"/>
      <c r="H56" s="1034"/>
      <c r="I56" s="1034"/>
      <c r="J56" s="1034"/>
      <c r="K56" s="1034"/>
      <c r="L56" s="1275"/>
    </row>
    <row r="57" spans="1:12" x14ac:dyDescent="0.3">
      <c r="A57" s="187">
        <v>6</v>
      </c>
      <c r="B57" s="1345" t="s">
        <v>854</v>
      </c>
      <c r="C57" s="1345"/>
      <c r="D57" s="1345"/>
      <c r="E57" s="1345"/>
      <c r="F57" s="1345"/>
      <c r="G57" s="1345"/>
      <c r="H57" s="1345"/>
      <c r="I57" s="1345"/>
      <c r="J57" s="1345"/>
      <c r="K57" s="1345"/>
      <c r="L57" s="1390"/>
    </row>
    <row r="58" spans="1:12" ht="43.95" customHeight="1" x14ac:dyDescent="0.3">
      <c r="A58" s="793">
        <v>7</v>
      </c>
      <c r="B58" s="1400" t="s">
        <v>778</v>
      </c>
      <c r="C58" s="1034"/>
      <c r="D58" s="1034"/>
      <c r="E58" s="1034"/>
      <c r="F58" s="1034"/>
      <c r="G58" s="1034"/>
      <c r="H58" s="1034"/>
      <c r="I58" s="1034"/>
      <c r="J58" s="1034"/>
      <c r="K58" s="1034"/>
      <c r="L58" s="1275"/>
    </row>
    <row r="59" spans="1:12" x14ac:dyDescent="0.3">
      <c r="A59" s="187">
        <v>8</v>
      </c>
      <c r="B59" s="190" t="s">
        <v>408</v>
      </c>
      <c r="C59" s="185"/>
      <c r="D59" s="185"/>
      <c r="E59" s="185"/>
      <c r="F59" s="185"/>
      <c r="G59" s="185"/>
      <c r="H59" s="185"/>
      <c r="I59" s="185"/>
      <c r="J59" s="185"/>
      <c r="K59" s="191"/>
      <c r="L59" s="192"/>
    </row>
    <row r="60" spans="1:12" x14ac:dyDescent="0.3">
      <c r="A60" s="193"/>
      <c r="B60" s="190"/>
      <c r="C60" s="185"/>
      <c r="D60" s="185"/>
      <c r="E60" s="185"/>
      <c r="F60" s="185"/>
      <c r="G60" s="185"/>
      <c r="H60" s="185"/>
      <c r="I60" s="185"/>
      <c r="J60" s="185"/>
      <c r="K60" s="191"/>
      <c r="L60" s="192"/>
    </row>
    <row r="61" spans="1:12" x14ac:dyDescent="0.3">
      <c r="A61" s="193" t="s">
        <v>409</v>
      </c>
      <c r="B61" s="1410" t="s">
        <v>47</v>
      </c>
      <c r="C61" s="1410"/>
      <c r="D61" s="1410"/>
      <c r="E61" s="1410"/>
      <c r="F61" s="194" t="s">
        <v>410</v>
      </c>
      <c r="H61" s="185"/>
      <c r="I61" s="185"/>
      <c r="J61" s="185"/>
      <c r="K61" s="191"/>
      <c r="L61" s="192"/>
    </row>
    <row r="62" spans="1:12" x14ac:dyDescent="0.3">
      <c r="A62" s="193"/>
      <c r="B62" s="1410" t="s">
        <v>411</v>
      </c>
      <c r="C62" s="1410"/>
      <c r="D62" s="1410"/>
      <c r="E62" s="1410"/>
      <c r="F62" s="194" t="s">
        <v>412</v>
      </c>
      <c r="H62" s="185"/>
      <c r="I62" s="185"/>
      <c r="J62" s="185"/>
      <c r="K62" s="191"/>
      <c r="L62" s="192"/>
    </row>
    <row r="63" spans="1:12" x14ac:dyDescent="0.3">
      <c r="A63" s="193"/>
      <c r="B63" s="1410" t="s">
        <v>385</v>
      </c>
      <c r="C63" s="1410"/>
      <c r="D63" s="1410"/>
      <c r="E63" s="1410"/>
      <c r="F63" s="194" t="s">
        <v>413</v>
      </c>
      <c r="H63" s="185"/>
      <c r="I63" s="185"/>
      <c r="J63" s="185"/>
      <c r="K63" s="191"/>
      <c r="L63" s="192"/>
    </row>
    <row r="64" spans="1:12" x14ac:dyDescent="0.3">
      <c r="A64" s="193"/>
      <c r="B64" s="1410" t="s">
        <v>414</v>
      </c>
      <c r="C64" s="1410"/>
      <c r="D64" s="1410"/>
      <c r="E64" s="1410"/>
      <c r="F64" s="194" t="s">
        <v>415</v>
      </c>
      <c r="H64" s="185"/>
      <c r="I64" s="185"/>
      <c r="J64" s="185"/>
      <c r="L64" s="2"/>
    </row>
    <row r="65" spans="1:16" x14ac:dyDescent="0.3">
      <c r="A65" s="193"/>
      <c r="B65" s="1410" t="s">
        <v>403</v>
      </c>
      <c r="C65" s="1410"/>
      <c r="D65" s="1410"/>
      <c r="E65" s="1410"/>
      <c r="F65" s="194" t="s">
        <v>416</v>
      </c>
      <c r="H65" s="185"/>
      <c r="I65" s="185"/>
      <c r="J65" s="185"/>
      <c r="L65" s="2"/>
    </row>
    <row r="66" spans="1:16" ht="15" thickBot="1" x14ac:dyDescent="0.35">
      <c r="A66" s="195"/>
      <c r="B66" s="1410" t="s">
        <v>404</v>
      </c>
      <c r="C66" s="1410"/>
      <c r="D66" s="1410"/>
      <c r="E66" s="1410"/>
      <c r="F66" s="194" t="s">
        <v>417</v>
      </c>
      <c r="H66" s="185"/>
      <c r="I66" s="185"/>
      <c r="J66" s="185"/>
      <c r="L66" s="2"/>
    </row>
    <row r="67" spans="1:16" x14ac:dyDescent="0.3">
      <c r="A67" s="1553" t="s">
        <v>896</v>
      </c>
      <c r="B67" s="1554"/>
      <c r="C67" s="1554"/>
      <c r="D67" s="1554"/>
      <c r="E67" s="1554"/>
      <c r="F67" s="1554"/>
      <c r="G67" s="1554"/>
      <c r="H67" s="1554"/>
      <c r="I67" s="1554"/>
      <c r="J67" s="1554"/>
      <c r="K67" s="1554"/>
      <c r="L67" s="1555"/>
    </row>
    <row r="68" spans="1:16" ht="14.4" customHeight="1" x14ac:dyDescent="0.3">
      <c r="A68" s="1380"/>
      <c r="B68" s="1411"/>
      <c r="C68" s="1411"/>
      <c r="D68" s="1411"/>
      <c r="E68" s="1411"/>
      <c r="F68" s="1411"/>
      <c r="G68" s="1411"/>
      <c r="H68" s="1411"/>
      <c r="I68" s="1411"/>
      <c r="J68" s="1411"/>
      <c r="K68" s="1411"/>
      <c r="L68" s="1451"/>
    </row>
    <row r="69" spans="1:16" x14ac:dyDescent="0.3">
      <c r="A69" s="854"/>
      <c r="B69" s="861"/>
      <c r="C69" s="861"/>
      <c r="D69" s="861"/>
      <c r="E69" s="861"/>
      <c r="F69" s="861"/>
      <c r="G69" s="861"/>
      <c r="H69" s="861"/>
      <c r="L69" s="2"/>
    </row>
    <row r="70" spans="1:16" x14ac:dyDescent="0.3">
      <c r="A70" s="854"/>
      <c r="B70" s="861"/>
      <c r="C70" s="861"/>
      <c r="D70" s="861"/>
      <c r="E70" s="861"/>
      <c r="F70" s="861"/>
      <c r="G70" s="861"/>
      <c r="H70" s="861"/>
      <c r="L70" s="2"/>
    </row>
    <row r="71" spans="1:16" x14ac:dyDescent="0.3">
      <c r="A71" s="858" t="s">
        <v>897</v>
      </c>
      <c r="B71" s="30"/>
      <c r="C71" s="440"/>
      <c r="D71" s="440"/>
      <c r="E71" s="440"/>
      <c r="F71" s="440"/>
      <c r="G71" s="440"/>
      <c r="H71" s="440"/>
      <c r="I71" s="109"/>
      <c r="J71" s="877"/>
      <c r="K71" s="878"/>
      <c r="L71" s="917"/>
    </row>
    <row r="72" spans="1:16" x14ac:dyDescent="0.3">
      <c r="A72" s="1280"/>
      <c r="B72" s="1412"/>
      <c r="C72" s="1412"/>
      <c r="D72" s="1412"/>
      <c r="E72" s="1412"/>
      <c r="F72" s="1412"/>
      <c r="G72" s="1412"/>
      <c r="H72" s="1412"/>
      <c r="I72" s="1412"/>
      <c r="J72" s="1412"/>
      <c r="K72" s="1412"/>
      <c r="L72" s="1413"/>
      <c r="P72">
        <v>0</v>
      </c>
    </row>
    <row r="73" spans="1:16" x14ac:dyDescent="0.3">
      <c r="A73" s="1414"/>
      <c r="B73" s="1412"/>
      <c r="C73" s="1412"/>
      <c r="D73" s="1412"/>
      <c r="E73" s="1412"/>
      <c r="F73" s="1412"/>
      <c r="G73" s="1412"/>
      <c r="H73" s="1412"/>
      <c r="I73" s="1412"/>
      <c r="J73" s="1412"/>
      <c r="K73" s="1412"/>
      <c r="L73" s="1413"/>
    </row>
    <row r="74" spans="1:16" x14ac:dyDescent="0.3">
      <c r="A74" s="1414"/>
      <c r="B74" s="1412"/>
      <c r="C74" s="1412"/>
      <c r="D74" s="1412"/>
      <c r="E74" s="1412"/>
      <c r="F74" s="1412"/>
      <c r="G74" s="1412"/>
      <c r="H74" s="1412"/>
      <c r="I74" s="1412"/>
      <c r="J74" s="1412"/>
      <c r="K74" s="1412"/>
      <c r="L74" s="1413"/>
    </row>
    <row r="75" spans="1:16" x14ac:dyDescent="0.3">
      <c r="A75" s="1414"/>
      <c r="B75" s="1412"/>
      <c r="C75" s="1412"/>
      <c r="D75" s="1412"/>
      <c r="E75" s="1412"/>
      <c r="F75" s="1412"/>
      <c r="G75" s="1412"/>
      <c r="H75" s="1412"/>
      <c r="I75" s="1412"/>
      <c r="J75" s="1412"/>
      <c r="K75" s="1412"/>
      <c r="L75" s="1413"/>
    </row>
    <row r="76" spans="1:16" x14ac:dyDescent="0.3">
      <c r="A76" s="1414"/>
      <c r="B76" s="1412"/>
      <c r="C76" s="1412"/>
      <c r="D76" s="1412"/>
      <c r="E76" s="1412"/>
      <c r="F76" s="1412"/>
      <c r="G76" s="1412"/>
      <c r="H76" s="1412"/>
      <c r="I76" s="1412"/>
      <c r="J76" s="1412"/>
      <c r="K76" s="1412"/>
      <c r="L76" s="1413"/>
    </row>
    <row r="77" spans="1:16" x14ac:dyDescent="0.3">
      <c r="A77" s="1414"/>
      <c r="B77" s="1412"/>
      <c r="C77" s="1412"/>
      <c r="D77" s="1412"/>
      <c r="E77" s="1412"/>
      <c r="F77" s="1412"/>
      <c r="G77" s="1412"/>
      <c r="H77" s="1412"/>
      <c r="I77" s="1412"/>
      <c r="J77" s="1412"/>
      <c r="K77" s="1412"/>
      <c r="L77" s="1413"/>
    </row>
    <row r="78" spans="1:16" ht="15" thickBot="1" x14ac:dyDescent="0.35">
      <c r="A78" s="1"/>
      <c r="L78" s="2"/>
    </row>
    <row r="79" spans="1:16" x14ac:dyDescent="0.3">
      <c r="A79" s="196" t="s">
        <v>53</v>
      </c>
      <c r="B79" s="197"/>
      <c r="C79" s="197"/>
      <c r="D79" s="197"/>
      <c r="E79" s="197"/>
      <c r="F79" s="197"/>
      <c r="G79" s="197"/>
      <c r="H79" s="197"/>
      <c r="I79" s="197"/>
      <c r="J79" s="197"/>
      <c r="K79" s="197"/>
      <c r="L79" s="198"/>
    </row>
    <row r="80" spans="1:16" x14ac:dyDescent="0.3">
      <c r="A80" s="199" t="s">
        <v>848</v>
      </c>
      <c r="B80" s="200"/>
      <c r="C80" s="200"/>
      <c r="D80" s="200"/>
      <c r="E80" s="200"/>
      <c r="F80" s="200"/>
      <c r="G80" s="200"/>
      <c r="H80" s="200"/>
      <c r="I80" s="200"/>
      <c r="J80" s="200"/>
      <c r="K80" s="200"/>
      <c r="L80" s="201"/>
    </row>
    <row r="81" spans="1:12" ht="15" thickBot="1" x14ac:dyDescent="0.35">
      <c r="A81" s="1408" t="s">
        <v>813</v>
      </c>
      <c r="B81" s="1409"/>
      <c r="C81" s="1409"/>
      <c r="D81" s="1409"/>
      <c r="E81" s="1409"/>
      <c r="F81" s="1409"/>
      <c r="G81" s="1409"/>
      <c r="H81" s="1409"/>
      <c r="I81" s="1409"/>
      <c r="J81" s="202"/>
      <c r="K81" s="202"/>
      <c r="L81" s="203"/>
    </row>
    <row r="82" spans="1:12" x14ac:dyDescent="0.3">
      <c r="A82" s="1309" t="s">
        <v>750</v>
      </c>
      <c r="B82" s="1310"/>
      <c r="C82" s="1310"/>
      <c r="D82" s="585"/>
      <c r="E82" s="585"/>
      <c r="F82" s="585"/>
      <c r="G82" s="585"/>
      <c r="H82" s="585"/>
      <c r="I82" s="585"/>
      <c r="J82" s="583"/>
      <c r="K82" s="583"/>
      <c r="L82" s="584"/>
    </row>
    <row r="83" spans="1:12" ht="15" thickBot="1" x14ac:dyDescent="0.35">
      <c r="A83" s="574" t="s">
        <v>478</v>
      </c>
      <c r="B83" s="575"/>
      <c r="C83" s="575"/>
      <c r="D83" s="575"/>
      <c r="E83" s="575"/>
      <c r="F83" s="575"/>
      <c r="G83" s="575"/>
      <c r="H83" s="575"/>
      <c r="I83" s="575"/>
      <c r="J83" s="573"/>
      <c r="K83" s="573"/>
      <c r="L83" s="576" t="s">
        <v>936</v>
      </c>
    </row>
  </sheetData>
  <sheetProtection algorithmName="SHA-512" hashValue="1aybJr7ppMf0pXPJYCSPf6YpUkzR+az3jwyAP0zpIAin5UfUwet8VrZp8cZMu4RWvtmQrVa1odmrHvWlpQ6Odw==" saltValue="YcWR4oy8Xro5uOipqfMERw==" spinCount="100000" sheet="1" objects="1" scenarios="1"/>
  <mergeCells count="25">
    <mergeCell ref="B61:E61"/>
    <mergeCell ref="A82:C82"/>
    <mergeCell ref="B62:E62"/>
    <mergeCell ref="B63:E63"/>
    <mergeCell ref="B64:E64"/>
    <mergeCell ref="B65:E65"/>
    <mergeCell ref="B66:E66"/>
    <mergeCell ref="A81:I81"/>
    <mergeCell ref="A72:L77"/>
    <mergeCell ref="A67:L68"/>
    <mergeCell ref="B54:L54"/>
    <mergeCell ref="B55:L55"/>
    <mergeCell ref="B56:L56"/>
    <mergeCell ref="B57:L57"/>
    <mergeCell ref="B58:L58"/>
    <mergeCell ref="B48:L48"/>
    <mergeCell ref="B53:L53"/>
    <mergeCell ref="B1:J1"/>
    <mergeCell ref="A2:L2"/>
    <mergeCell ref="A4:L4"/>
    <mergeCell ref="A15:C15"/>
    <mergeCell ref="J15:K15"/>
    <mergeCell ref="B51:L51"/>
    <mergeCell ref="B52:L52"/>
    <mergeCell ref="A46:L46"/>
  </mergeCells>
  <conditionalFormatting sqref="A10:L13">
    <cfRule type="expression" dxfId="8" priority="8">
      <formula>$J$9="no"</formula>
    </cfRule>
  </conditionalFormatting>
  <conditionalFormatting sqref="A7:K7">
    <cfRule type="expression" dxfId="7" priority="7">
      <formula>$J$6="No"</formula>
    </cfRule>
  </conditionalFormatting>
  <conditionalFormatting sqref="D44:F44 D21 H44:L44">
    <cfRule type="expression" dxfId="6" priority="6">
      <formula>$A21=""</formula>
    </cfRule>
  </conditionalFormatting>
  <conditionalFormatting sqref="D21:F44 H26:K44">
    <cfRule type="expression" dxfId="5" priority="5">
      <formula>$A21=""</formula>
    </cfRule>
  </conditionalFormatting>
  <conditionalFormatting sqref="H21:K25">
    <cfRule type="expression" dxfId="4" priority="4">
      <formula>$A21=""</formula>
    </cfRule>
  </conditionalFormatting>
  <conditionalFormatting sqref="G21:G44">
    <cfRule type="expression" dxfId="3" priority="3">
      <formula>$A21=""</formula>
    </cfRule>
  </conditionalFormatting>
  <conditionalFormatting sqref="H20:K20">
    <cfRule type="expression" dxfId="2" priority="2">
      <formula>$A20=""</formula>
    </cfRule>
  </conditionalFormatting>
  <conditionalFormatting sqref="G20">
    <cfRule type="expression" dxfId="1" priority="1">
      <formula>$A20=""</formula>
    </cfRule>
  </conditionalFormatting>
  <dataValidations count="5">
    <dataValidation type="list" allowBlank="1" showInputMessage="1" showErrorMessage="1" sqref="J9 J6" xr:uid="{3921FEF8-986D-4F24-8CCD-C8A5A4F07335}">
      <formula1>$AA$7:$AA$8</formula1>
    </dataValidation>
    <dataValidation type="decimal" allowBlank="1" showInputMessage="1" showErrorMessage="1" errorTitle="Employer's Share of FICA" error="Cannot exceed 7.65%" sqref="B10" xr:uid="{11C8B654-A39D-4731-8282-9109688931D7}">
      <formula1>0</formula1>
      <formula2>0.0765</formula2>
    </dataValidation>
    <dataValidation type="decimal" operator="lessThanOrEqual" allowBlank="1" showInputMessage="1" showErrorMessage="1" error="The maximum hours per month cannot exceed the Hours Per Week x 4.3333." sqref="F21:F44" xr:uid="{929792BE-7D4D-479C-AA4D-70A3A7E86874}">
      <formula1>ROUND(D21*4.3333,2)</formula1>
    </dataValidation>
    <dataValidation allowBlank="1" showInputMessage="1" showErrorMessage="1" prompt="If salaried employee, please conver to hourly rate." sqref="C20" xr:uid="{96877D71-E070-40FC-B45B-79986471BD0D}"/>
    <dataValidation allowBlank="1" showInputMessage="1" showErrorMessage="1" prompt="If salaried employee, please conver to hourly rate" sqref="C21" xr:uid="{DE41999C-B9B0-46C6-9B59-D7CCF8A94CC7}"/>
  </dataValidations>
  <printOptions horizontalCentered="1"/>
  <pageMargins left="0.2" right="0.2" top="0.75" bottom="0.75" header="0.3" footer="0.3"/>
  <pageSetup scale="5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7337" r:id="rId4" name="Check Box 9">
              <controlPr defaultSize="0" autoFill="0" autoLine="0" autoPict="0">
                <anchor moveWithCells="1">
                  <from>
                    <xdr:col>0</xdr:col>
                    <xdr:colOff>0</xdr:colOff>
                    <xdr:row>68</xdr:row>
                    <xdr:rowOff>22860</xdr:rowOff>
                  </from>
                  <to>
                    <xdr:col>3</xdr:col>
                    <xdr:colOff>304800</xdr:colOff>
                    <xdr:row>69</xdr:row>
                    <xdr:rowOff>22860</xdr:rowOff>
                  </to>
                </anchor>
              </controlPr>
            </control>
          </mc:Choice>
        </mc:AlternateContent>
        <mc:AlternateContent xmlns:mc="http://schemas.openxmlformats.org/markup-compatibility/2006">
          <mc:Choice Requires="x14">
            <control shapeId="227338" r:id="rId5" name="Check Box 10">
              <controlPr defaultSize="0" autoFill="0" autoLine="0" autoPict="0">
                <anchor moveWithCells="1">
                  <from>
                    <xdr:col>0</xdr:col>
                    <xdr:colOff>0</xdr:colOff>
                    <xdr:row>70</xdr:row>
                    <xdr:rowOff>175260</xdr:rowOff>
                  </from>
                  <to>
                    <xdr:col>2</xdr:col>
                    <xdr:colOff>137160</xdr:colOff>
                    <xdr:row>72</xdr:row>
                    <xdr:rowOff>22860</xdr:rowOff>
                  </to>
                </anchor>
              </controlPr>
            </control>
          </mc:Choice>
        </mc:AlternateContent>
        <mc:AlternateContent xmlns:mc="http://schemas.openxmlformats.org/markup-compatibility/2006">
          <mc:Choice Requires="x14">
            <control shapeId="227339" r:id="rId6" name="Check Box 11">
              <controlPr defaultSize="0" autoFill="0" autoLine="0" autoPict="0">
                <anchor moveWithCells="1">
                  <from>
                    <xdr:col>0</xdr:col>
                    <xdr:colOff>0</xdr:colOff>
                    <xdr:row>71</xdr:row>
                    <xdr:rowOff>182880</xdr:rowOff>
                  </from>
                  <to>
                    <xdr:col>4</xdr:col>
                    <xdr:colOff>556260</xdr:colOff>
                    <xdr:row>73</xdr:row>
                    <xdr:rowOff>7620</xdr:rowOff>
                  </to>
                </anchor>
              </controlPr>
            </control>
          </mc:Choice>
        </mc:AlternateContent>
        <mc:AlternateContent xmlns:mc="http://schemas.openxmlformats.org/markup-compatibility/2006">
          <mc:Choice Requires="x14">
            <control shapeId="227340" r:id="rId7" name="Check Box 12">
              <controlPr defaultSize="0" autoFill="0" autoLine="0" autoPict="0">
                <anchor moveWithCells="1">
                  <from>
                    <xdr:col>0</xdr:col>
                    <xdr:colOff>0</xdr:colOff>
                    <xdr:row>72</xdr:row>
                    <xdr:rowOff>160020</xdr:rowOff>
                  </from>
                  <to>
                    <xdr:col>2</xdr:col>
                    <xdr:colOff>137160</xdr:colOff>
                    <xdr:row>74</xdr:row>
                    <xdr:rowOff>7620</xdr:rowOff>
                  </to>
                </anchor>
              </controlPr>
            </control>
          </mc:Choice>
        </mc:AlternateContent>
        <mc:AlternateContent xmlns:mc="http://schemas.openxmlformats.org/markup-compatibility/2006">
          <mc:Choice Requires="x14">
            <control shapeId="227341" r:id="rId8" name="Check Box 13">
              <controlPr defaultSize="0" autoFill="0" autoLine="0" autoPict="0">
                <anchor moveWithCells="1">
                  <from>
                    <xdr:col>0</xdr:col>
                    <xdr:colOff>0</xdr:colOff>
                    <xdr:row>73</xdr:row>
                    <xdr:rowOff>160020</xdr:rowOff>
                  </from>
                  <to>
                    <xdr:col>2</xdr:col>
                    <xdr:colOff>137160</xdr:colOff>
                    <xdr:row>75</xdr:row>
                    <xdr:rowOff>7620</xdr:rowOff>
                  </to>
                </anchor>
              </controlPr>
            </control>
          </mc:Choice>
        </mc:AlternateContent>
        <mc:AlternateContent xmlns:mc="http://schemas.openxmlformats.org/markup-compatibility/2006">
          <mc:Choice Requires="x14">
            <control shapeId="227342" r:id="rId9" name="Check Box 14">
              <controlPr defaultSize="0" autoFill="0" autoLine="0" autoPict="0">
                <anchor moveWithCells="1">
                  <from>
                    <xdr:col>0</xdr:col>
                    <xdr:colOff>0</xdr:colOff>
                    <xdr:row>74</xdr:row>
                    <xdr:rowOff>160020</xdr:rowOff>
                  </from>
                  <to>
                    <xdr:col>6</xdr:col>
                    <xdr:colOff>175260</xdr:colOff>
                    <xdr:row>76</xdr:row>
                    <xdr:rowOff>0</xdr:rowOff>
                  </to>
                </anchor>
              </controlPr>
            </control>
          </mc:Choice>
        </mc:AlternateContent>
        <mc:AlternateContent xmlns:mc="http://schemas.openxmlformats.org/markup-compatibility/2006">
          <mc:Choice Requires="x14">
            <control shapeId="227343" r:id="rId10" name="Check Box 15">
              <controlPr defaultSize="0" autoFill="0" autoLine="0" autoPict="0">
                <anchor moveWithCells="1">
                  <from>
                    <xdr:col>0</xdr:col>
                    <xdr:colOff>0</xdr:colOff>
                    <xdr:row>75</xdr:row>
                    <xdr:rowOff>175260</xdr:rowOff>
                  </from>
                  <to>
                    <xdr:col>6</xdr:col>
                    <xdr:colOff>647700</xdr:colOff>
                    <xdr:row>77</xdr:row>
                    <xdr:rowOff>0</xdr:rowOff>
                  </to>
                </anchor>
              </controlPr>
            </control>
          </mc:Choice>
        </mc:AlternateContent>
        <mc:AlternateContent xmlns:mc="http://schemas.openxmlformats.org/markup-compatibility/2006">
          <mc:Choice Requires="x14">
            <control shapeId="227344" r:id="rId11" name="Check Box 16">
              <controlPr defaultSize="0" autoFill="0" autoLine="0" autoPict="0">
                <anchor moveWithCells="1">
                  <from>
                    <xdr:col>0</xdr:col>
                    <xdr:colOff>0</xdr:colOff>
                    <xdr:row>69</xdr:row>
                    <xdr:rowOff>0</xdr:rowOff>
                  </from>
                  <to>
                    <xdr:col>5</xdr:col>
                    <xdr:colOff>365760</xdr:colOff>
                    <xdr:row>70</xdr:row>
                    <xdr:rowOff>30480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C3B4C-D1E3-4CCA-A79B-8A862DA79E5C}">
  <sheetPr codeName="Sheet2">
    <tabColor theme="9" tint="0.59999389629810485"/>
    <pageSetUpPr fitToPage="1"/>
  </sheetPr>
  <dimension ref="A1:H57"/>
  <sheetViews>
    <sheetView zoomScaleNormal="100" workbookViewId="0">
      <selection activeCell="B8" sqref="B8"/>
    </sheetView>
  </sheetViews>
  <sheetFormatPr defaultRowHeight="14.4" x14ac:dyDescent="0.3"/>
  <cols>
    <col min="1" max="1" width="19.109375" customWidth="1"/>
    <col min="2" max="2" width="17.44140625" customWidth="1"/>
    <col min="3" max="4" width="13.33203125" customWidth="1"/>
    <col min="5" max="5" width="14.88671875" customWidth="1"/>
    <col min="6" max="7" width="14.6640625" customWidth="1"/>
    <col min="8" max="8" width="15.33203125" customWidth="1"/>
    <col min="9" max="10" width="4.33203125" customWidth="1"/>
  </cols>
  <sheetData>
    <row r="1" spans="1:8" ht="15" thickBot="1" x14ac:dyDescent="0.35">
      <c r="A1" s="106" t="s">
        <v>389</v>
      </c>
      <c r="B1" s="1279">
        <f>'Budget Summary'!A9</f>
        <v>0</v>
      </c>
      <c r="C1" s="1194"/>
      <c r="D1" s="1194"/>
      <c r="E1" s="1194"/>
      <c r="F1" s="1194"/>
      <c r="G1" s="107" t="s">
        <v>392</v>
      </c>
      <c r="H1" s="129">
        <f>'Budget Summary'!H9</f>
        <v>0</v>
      </c>
    </row>
    <row r="2" spans="1:8" ht="19.2" customHeight="1" thickBot="1" x14ac:dyDescent="0.35">
      <c r="A2" s="1442" t="s">
        <v>706</v>
      </c>
      <c r="B2" s="1443"/>
      <c r="C2" s="1443"/>
      <c r="D2" s="1443"/>
      <c r="E2" s="1443"/>
      <c r="F2" s="1443"/>
      <c r="G2" s="1444"/>
      <c r="H2" s="1445"/>
    </row>
    <row r="3" spans="1:8" x14ac:dyDescent="0.3">
      <c r="A3" s="204"/>
      <c r="B3" s="205"/>
      <c r="C3" s="205"/>
      <c r="D3" s="205"/>
      <c r="E3" s="205"/>
      <c r="F3" s="205"/>
      <c r="G3" s="206"/>
      <c r="H3" s="207"/>
    </row>
    <row r="4" spans="1:8" ht="15" thickBot="1" x14ac:dyDescent="0.35">
      <c r="A4" s="765" t="s">
        <v>713</v>
      </c>
      <c r="B4" s="208"/>
      <c r="C4" s="208"/>
      <c r="D4" s="208"/>
      <c r="E4" s="208"/>
      <c r="F4" s="208"/>
      <c r="G4" s="209"/>
      <c r="H4" s="210"/>
    </row>
    <row r="5" spans="1:8" ht="15" thickBot="1" x14ac:dyDescent="0.35">
      <c r="A5" s="211"/>
      <c r="B5" s="211">
        <v>1</v>
      </c>
      <c r="C5" s="211">
        <v>2</v>
      </c>
      <c r="D5" s="211"/>
      <c r="E5" s="211"/>
      <c r="F5" s="211"/>
      <c r="G5" s="212"/>
      <c r="H5" s="108">
        <v>3</v>
      </c>
    </row>
    <row r="6" spans="1:8" s="5" customFormat="1" ht="101.4" thickBot="1" x14ac:dyDescent="0.35">
      <c r="A6" s="668" t="s">
        <v>648</v>
      </c>
      <c r="B6" s="669" t="s">
        <v>418</v>
      </c>
      <c r="C6" s="664" t="s">
        <v>646</v>
      </c>
      <c r="D6" s="664" t="s">
        <v>54</v>
      </c>
      <c r="E6" s="664" t="s">
        <v>419</v>
      </c>
      <c r="F6" s="664" t="s">
        <v>420</v>
      </c>
      <c r="G6" s="664" t="s">
        <v>421</v>
      </c>
      <c r="H6" s="664" t="s">
        <v>528</v>
      </c>
    </row>
    <row r="7" spans="1:8" ht="15" thickBot="1" x14ac:dyDescent="0.35">
      <c r="A7" s="213" t="s">
        <v>55</v>
      </c>
      <c r="B7" s="214" t="s">
        <v>56</v>
      </c>
      <c r="C7" s="215">
        <v>400</v>
      </c>
      <c r="D7" s="315">
        <v>0.5</v>
      </c>
      <c r="E7" s="318">
        <v>0.5</v>
      </c>
      <c r="F7" s="218">
        <v>200</v>
      </c>
      <c r="G7" s="218">
        <f>F7*12</f>
        <v>2400</v>
      </c>
      <c r="H7" s="219">
        <v>2400</v>
      </c>
    </row>
    <row r="8" spans="1:8" x14ac:dyDescent="0.3">
      <c r="A8" s="762">
        <f>'N - Admin Labor'!A20</f>
        <v>0</v>
      </c>
      <c r="B8" s="160"/>
      <c r="C8" s="221"/>
      <c r="D8" s="316">
        <f>'N - Admin Labor'!G20</f>
        <v>0</v>
      </c>
      <c r="E8" s="316">
        <f>1-(D8*100)%</f>
        <v>1</v>
      </c>
      <c r="F8" s="223">
        <f>+D8*C8</f>
        <v>0</v>
      </c>
      <c r="G8" s="223">
        <f>ROUND(F8*12,2)</f>
        <v>0</v>
      </c>
      <c r="H8" s="224"/>
    </row>
    <row r="9" spans="1:8" x14ac:dyDescent="0.3">
      <c r="A9" s="763">
        <f>'N - Admin Labor'!A21</f>
        <v>0</v>
      </c>
      <c r="B9" s="225"/>
      <c r="C9" s="168"/>
      <c r="D9" s="316">
        <f>'N - Admin Labor'!G21</f>
        <v>0</v>
      </c>
      <c r="E9" s="316">
        <f t="shared" ref="E9:E32" si="0">1-(D9*100)%</f>
        <v>1</v>
      </c>
      <c r="F9" s="223">
        <f t="shared" ref="F9:F32" si="1">+D9*C9</f>
        <v>0</v>
      </c>
      <c r="G9" s="223">
        <f t="shared" ref="G9:G32" si="2">ROUND(F9*12,2)</f>
        <v>0</v>
      </c>
      <c r="H9" s="226"/>
    </row>
    <row r="10" spans="1:8" x14ac:dyDescent="0.3">
      <c r="A10" s="763">
        <f>'N - Admin Labor'!A22</f>
        <v>0</v>
      </c>
      <c r="B10" s="225"/>
      <c r="C10" s="168"/>
      <c r="D10" s="316">
        <f>'N - Admin Labor'!G22</f>
        <v>0</v>
      </c>
      <c r="E10" s="316">
        <f t="shared" si="0"/>
        <v>1</v>
      </c>
      <c r="F10" s="223">
        <f t="shared" si="1"/>
        <v>0</v>
      </c>
      <c r="G10" s="223">
        <f t="shared" si="2"/>
        <v>0</v>
      </c>
      <c r="H10" s="226"/>
    </row>
    <row r="11" spans="1:8" x14ac:dyDescent="0.3">
      <c r="A11" s="763">
        <f>'N - Admin Labor'!A23</f>
        <v>0</v>
      </c>
      <c r="B11" s="225"/>
      <c r="C11" s="168"/>
      <c r="D11" s="316">
        <f>'N - Admin Labor'!G23</f>
        <v>0</v>
      </c>
      <c r="E11" s="316">
        <f t="shared" ref="E11:E14" si="3">1-(D11*100)%</f>
        <v>1</v>
      </c>
      <c r="F11" s="223">
        <f t="shared" ref="F11:F14" si="4">+D11*C11</f>
        <v>0</v>
      </c>
      <c r="G11" s="223">
        <f t="shared" si="2"/>
        <v>0</v>
      </c>
      <c r="H11" s="226"/>
    </row>
    <row r="12" spans="1:8" x14ac:dyDescent="0.3">
      <c r="A12" s="763">
        <f>'N - Admin Labor'!A24</f>
        <v>0</v>
      </c>
      <c r="B12" s="225"/>
      <c r="C12" s="168"/>
      <c r="D12" s="316">
        <f>'N - Admin Labor'!G24</f>
        <v>0</v>
      </c>
      <c r="E12" s="316">
        <f t="shared" si="3"/>
        <v>1</v>
      </c>
      <c r="F12" s="223">
        <f t="shared" si="4"/>
        <v>0</v>
      </c>
      <c r="G12" s="223">
        <f t="shared" si="2"/>
        <v>0</v>
      </c>
      <c r="H12" s="226"/>
    </row>
    <row r="13" spans="1:8" x14ac:dyDescent="0.3">
      <c r="A13" s="763">
        <f>'N - Admin Labor'!A25</f>
        <v>0</v>
      </c>
      <c r="B13" s="225"/>
      <c r="C13" s="168"/>
      <c r="D13" s="316">
        <f>'N - Admin Labor'!G25</f>
        <v>0</v>
      </c>
      <c r="E13" s="316">
        <f t="shared" si="3"/>
        <v>1</v>
      </c>
      <c r="F13" s="223">
        <f t="shared" si="4"/>
        <v>0</v>
      </c>
      <c r="G13" s="223">
        <f t="shared" si="2"/>
        <v>0</v>
      </c>
      <c r="H13" s="226"/>
    </row>
    <row r="14" spans="1:8" x14ac:dyDescent="0.3">
      <c r="A14" s="763">
        <f>'N - Admin Labor'!A26</f>
        <v>0</v>
      </c>
      <c r="B14" s="225"/>
      <c r="C14" s="168"/>
      <c r="D14" s="316">
        <f>'N - Admin Labor'!G26</f>
        <v>0</v>
      </c>
      <c r="E14" s="316">
        <f t="shared" si="3"/>
        <v>1</v>
      </c>
      <c r="F14" s="223">
        <f t="shared" si="4"/>
        <v>0</v>
      </c>
      <c r="G14" s="223">
        <f t="shared" si="2"/>
        <v>0</v>
      </c>
      <c r="H14" s="226"/>
    </row>
    <row r="15" spans="1:8" x14ac:dyDescent="0.3">
      <c r="A15" s="763">
        <f>'N - Admin Labor'!A27</f>
        <v>0</v>
      </c>
      <c r="B15" s="225"/>
      <c r="C15" s="168"/>
      <c r="D15" s="316">
        <f>'N - Admin Labor'!G27</f>
        <v>0</v>
      </c>
      <c r="E15" s="316">
        <f t="shared" si="0"/>
        <v>1</v>
      </c>
      <c r="F15" s="223">
        <f t="shared" si="1"/>
        <v>0</v>
      </c>
      <c r="G15" s="223">
        <f t="shared" si="2"/>
        <v>0</v>
      </c>
      <c r="H15" s="226"/>
    </row>
    <row r="16" spans="1:8" x14ac:dyDescent="0.3">
      <c r="A16" s="763">
        <f>'N - Admin Labor'!A28</f>
        <v>0</v>
      </c>
      <c r="B16" s="225"/>
      <c r="C16" s="168"/>
      <c r="D16" s="316">
        <f>'N - Admin Labor'!G28</f>
        <v>0</v>
      </c>
      <c r="E16" s="316">
        <f t="shared" si="0"/>
        <v>1</v>
      </c>
      <c r="F16" s="223">
        <f t="shared" si="1"/>
        <v>0</v>
      </c>
      <c r="G16" s="223">
        <f t="shared" si="2"/>
        <v>0</v>
      </c>
      <c r="H16" s="226"/>
    </row>
    <row r="17" spans="1:8" x14ac:dyDescent="0.3">
      <c r="A17" s="763">
        <f>'N - Admin Labor'!A29</f>
        <v>0</v>
      </c>
      <c r="B17" s="225"/>
      <c r="C17" s="168"/>
      <c r="D17" s="316">
        <f>'N - Admin Labor'!G29</f>
        <v>0</v>
      </c>
      <c r="E17" s="316">
        <f t="shared" si="0"/>
        <v>1</v>
      </c>
      <c r="F17" s="223">
        <f t="shared" si="1"/>
        <v>0</v>
      </c>
      <c r="G17" s="223">
        <f t="shared" si="2"/>
        <v>0</v>
      </c>
      <c r="H17" s="226"/>
    </row>
    <row r="18" spans="1:8" x14ac:dyDescent="0.3">
      <c r="A18" s="763">
        <f>'N - Admin Labor'!A30</f>
        <v>0</v>
      </c>
      <c r="B18" s="225"/>
      <c r="C18" s="168"/>
      <c r="D18" s="316">
        <f>'N - Admin Labor'!G30</f>
        <v>0</v>
      </c>
      <c r="E18" s="316">
        <f t="shared" si="0"/>
        <v>1</v>
      </c>
      <c r="F18" s="223">
        <f t="shared" si="1"/>
        <v>0</v>
      </c>
      <c r="G18" s="223">
        <f t="shared" si="2"/>
        <v>0</v>
      </c>
      <c r="H18" s="226"/>
    </row>
    <row r="19" spans="1:8" x14ac:dyDescent="0.3">
      <c r="A19" s="763">
        <f>'N - Admin Labor'!A31</f>
        <v>0</v>
      </c>
      <c r="B19" s="225"/>
      <c r="C19" s="168"/>
      <c r="D19" s="316">
        <f>'N - Admin Labor'!G31</f>
        <v>0</v>
      </c>
      <c r="E19" s="316">
        <f t="shared" si="0"/>
        <v>1</v>
      </c>
      <c r="F19" s="223">
        <f t="shared" si="1"/>
        <v>0</v>
      </c>
      <c r="G19" s="223">
        <f t="shared" si="2"/>
        <v>0</v>
      </c>
      <c r="H19" s="226"/>
    </row>
    <row r="20" spans="1:8" x14ac:dyDescent="0.3">
      <c r="A20" s="763">
        <f>'N - Admin Labor'!A32</f>
        <v>0</v>
      </c>
      <c r="B20" s="225"/>
      <c r="C20" s="168"/>
      <c r="D20" s="316">
        <f>'N - Admin Labor'!G32</f>
        <v>0</v>
      </c>
      <c r="E20" s="316">
        <f t="shared" si="0"/>
        <v>1</v>
      </c>
      <c r="F20" s="223">
        <f t="shared" si="1"/>
        <v>0</v>
      </c>
      <c r="G20" s="223">
        <f t="shared" si="2"/>
        <v>0</v>
      </c>
      <c r="H20" s="226"/>
    </row>
    <row r="21" spans="1:8" x14ac:dyDescent="0.3">
      <c r="A21" s="763">
        <f>'N - Admin Labor'!A33</f>
        <v>0</v>
      </c>
      <c r="B21" s="225"/>
      <c r="C21" s="168"/>
      <c r="D21" s="316">
        <f>'N - Admin Labor'!G33</f>
        <v>0</v>
      </c>
      <c r="E21" s="316">
        <f t="shared" si="0"/>
        <v>1</v>
      </c>
      <c r="F21" s="223">
        <f t="shared" si="1"/>
        <v>0</v>
      </c>
      <c r="G21" s="223">
        <f t="shared" si="2"/>
        <v>0</v>
      </c>
      <c r="H21" s="226"/>
    </row>
    <row r="22" spans="1:8" x14ac:dyDescent="0.3">
      <c r="A22" s="763">
        <f>'N - Admin Labor'!A34</f>
        <v>0</v>
      </c>
      <c r="B22" s="225"/>
      <c r="C22" s="168"/>
      <c r="D22" s="316">
        <f>'N - Admin Labor'!G34</f>
        <v>0</v>
      </c>
      <c r="E22" s="316">
        <f t="shared" si="0"/>
        <v>1</v>
      </c>
      <c r="F22" s="223">
        <f t="shared" si="1"/>
        <v>0</v>
      </c>
      <c r="G22" s="223">
        <f t="shared" si="2"/>
        <v>0</v>
      </c>
      <c r="H22" s="226"/>
    </row>
    <row r="23" spans="1:8" x14ac:dyDescent="0.3">
      <c r="A23" s="763">
        <f>'N - Admin Labor'!A35</f>
        <v>0</v>
      </c>
      <c r="B23" s="225"/>
      <c r="C23" s="168"/>
      <c r="D23" s="316">
        <f>'N - Admin Labor'!G35</f>
        <v>0</v>
      </c>
      <c r="E23" s="316">
        <f t="shared" si="0"/>
        <v>1</v>
      </c>
      <c r="F23" s="223">
        <f t="shared" si="1"/>
        <v>0</v>
      </c>
      <c r="G23" s="223">
        <f t="shared" si="2"/>
        <v>0</v>
      </c>
      <c r="H23" s="226"/>
    </row>
    <row r="24" spans="1:8" x14ac:dyDescent="0.3">
      <c r="A24" s="763">
        <f>'N - Admin Labor'!A36</f>
        <v>0</v>
      </c>
      <c r="B24" s="225"/>
      <c r="C24" s="168"/>
      <c r="D24" s="316">
        <f>'N - Admin Labor'!G36</f>
        <v>0</v>
      </c>
      <c r="E24" s="316">
        <f t="shared" si="0"/>
        <v>1</v>
      </c>
      <c r="F24" s="223">
        <f t="shared" si="1"/>
        <v>0</v>
      </c>
      <c r="G24" s="223">
        <f t="shared" si="2"/>
        <v>0</v>
      </c>
      <c r="H24" s="226"/>
    </row>
    <row r="25" spans="1:8" x14ac:dyDescent="0.3">
      <c r="A25" s="763">
        <f>'N - Admin Labor'!A37</f>
        <v>0</v>
      </c>
      <c r="B25" s="225"/>
      <c r="C25" s="168"/>
      <c r="D25" s="316">
        <f>'N - Admin Labor'!G37</f>
        <v>0</v>
      </c>
      <c r="E25" s="316">
        <f t="shared" si="0"/>
        <v>1</v>
      </c>
      <c r="F25" s="223">
        <f t="shared" si="1"/>
        <v>0</v>
      </c>
      <c r="G25" s="223">
        <f t="shared" si="2"/>
        <v>0</v>
      </c>
      <c r="H25" s="226"/>
    </row>
    <row r="26" spans="1:8" x14ac:dyDescent="0.3">
      <c r="A26" s="763">
        <f>'N - Admin Labor'!A38</f>
        <v>0</v>
      </c>
      <c r="B26" s="225"/>
      <c r="C26" s="168"/>
      <c r="D26" s="316">
        <f>'N - Admin Labor'!G38</f>
        <v>0</v>
      </c>
      <c r="E26" s="316">
        <f t="shared" si="0"/>
        <v>1</v>
      </c>
      <c r="F26" s="223">
        <f t="shared" si="1"/>
        <v>0</v>
      </c>
      <c r="G26" s="223">
        <f t="shared" si="2"/>
        <v>0</v>
      </c>
      <c r="H26" s="226"/>
    </row>
    <row r="27" spans="1:8" x14ac:dyDescent="0.3">
      <c r="A27" s="763">
        <f>'N - Admin Labor'!A39</f>
        <v>0</v>
      </c>
      <c r="B27" s="225"/>
      <c r="C27" s="168"/>
      <c r="D27" s="316">
        <f>'N - Admin Labor'!G39</f>
        <v>0</v>
      </c>
      <c r="E27" s="316">
        <f t="shared" si="0"/>
        <v>1</v>
      </c>
      <c r="F27" s="223">
        <f t="shared" si="1"/>
        <v>0</v>
      </c>
      <c r="G27" s="223">
        <f t="shared" si="2"/>
        <v>0</v>
      </c>
      <c r="H27" s="226"/>
    </row>
    <row r="28" spans="1:8" x14ac:dyDescent="0.3">
      <c r="A28" s="763">
        <f>'N - Admin Labor'!A40</f>
        <v>0</v>
      </c>
      <c r="B28" s="225"/>
      <c r="C28" s="168"/>
      <c r="D28" s="316">
        <f>'N - Admin Labor'!G40</f>
        <v>0</v>
      </c>
      <c r="E28" s="316">
        <f t="shared" si="0"/>
        <v>1</v>
      </c>
      <c r="F28" s="223">
        <f t="shared" si="1"/>
        <v>0</v>
      </c>
      <c r="G28" s="223">
        <f t="shared" si="2"/>
        <v>0</v>
      </c>
      <c r="H28" s="226"/>
    </row>
    <row r="29" spans="1:8" x14ac:dyDescent="0.3">
      <c r="A29" s="763">
        <f>'N - Admin Labor'!A41</f>
        <v>0</v>
      </c>
      <c r="B29" s="225"/>
      <c r="C29" s="168"/>
      <c r="D29" s="316">
        <f>'N - Admin Labor'!G41</f>
        <v>0</v>
      </c>
      <c r="E29" s="316">
        <f t="shared" si="0"/>
        <v>1</v>
      </c>
      <c r="F29" s="223">
        <f t="shared" si="1"/>
        <v>0</v>
      </c>
      <c r="G29" s="223">
        <f t="shared" si="2"/>
        <v>0</v>
      </c>
      <c r="H29" s="226"/>
    </row>
    <row r="30" spans="1:8" x14ac:dyDescent="0.3">
      <c r="A30" s="763">
        <f>'N - Admin Labor'!A42</f>
        <v>0</v>
      </c>
      <c r="B30" s="225"/>
      <c r="C30" s="168"/>
      <c r="D30" s="316">
        <f>'N - Admin Labor'!G42</f>
        <v>0</v>
      </c>
      <c r="E30" s="316">
        <f t="shared" si="0"/>
        <v>1</v>
      </c>
      <c r="F30" s="223">
        <f t="shared" si="1"/>
        <v>0</v>
      </c>
      <c r="G30" s="223">
        <f t="shared" si="2"/>
        <v>0</v>
      </c>
      <c r="H30" s="226"/>
    </row>
    <row r="31" spans="1:8" x14ac:dyDescent="0.3">
      <c r="A31" s="763">
        <f>'N - Admin Labor'!A43</f>
        <v>0</v>
      </c>
      <c r="B31" s="225"/>
      <c r="C31" s="168"/>
      <c r="D31" s="316">
        <f>'N - Admin Labor'!G43</f>
        <v>0</v>
      </c>
      <c r="E31" s="316">
        <f t="shared" si="0"/>
        <v>1</v>
      </c>
      <c r="F31" s="223">
        <f t="shared" si="1"/>
        <v>0</v>
      </c>
      <c r="G31" s="223">
        <f t="shared" si="2"/>
        <v>0</v>
      </c>
      <c r="H31" s="226"/>
    </row>
    <row r="32" spans="1:8" ht="15" thickBot="1" x14ac:dyDescent="0.35">
      <c r="A32" s="764">
        <f>'N - Admin Labor'!A44</f>
        <v>0</v>
      </c>
      <c r="B32" s="227"/>
      <c r="C32" s="176"/>
      <c r="D32" s="317">
        <f>'N - Admin Labor'!G44</f>
        <v>0</v>
      </c>
      <c r="E32" s="317">
        <f t="shared" si="0"/>
        <v>1</v>
      </c>
      <c r="F32" s="228">
        <f t="shared" si="1"/>
        <v>0</v>
      </c>
      <c r="G32" s="229">
        <f t="shared" si="2"/>
        <v>0</v>
      </c>
      <c r="H32" s="230"/>
    </row>
    <row r="33" spans="1:8" ht="15" thickBot="1" x14ac:dyDescent="0.35">
      <c r="A33" s="1"/>
      <c r="B33" s="114"/>
      <c r="C33" s="114"/>
      <c r="D33" s="114"/>
      <c r="E33" s="114"/>
      <c r="F33" s="231" t="s">
        <v>423</v>
      </c>
      <c r="G33" s="232">
        <f>SUM(G8:G32)</f>
        <v>0</v>
      </c>
      <c r="H33" s="233">
        <f>SUM(H8:H32)</f>
        <v>0</v>
      </c>
    </row>
    <row r="34" spans="1:8" ht="15" thickBot="1" x14ac:dyDescent="0.35">
      <c r="A34" s="113" t="s">
        <v>7</v>
      </c>
      <c r="B34" s="114"/>
      <c r="C34" s="114"/>
      <c r="E34" s="114"/>
      <c r="F34" s="114"/>
      <c r="G34" s="1446" t="s">
        <v>7</v>
      </c>
      <c r="H34" s="1447"/>
    </row>
    <row r="35" spans="1:8" x14ac:dyDescent="0.3">
      <c r="A35" s="1448" t="s">
        <v>791</v>
      </c>
      <c r="B35" s="1449"/>
      <c r="C35" s="1449"/>
      <c r="D35" s="1449"/>
      <c r="E35" s="1449"/>
      <c r="F35" s="1449"/>
      <c r="G35" s="1449"/>
      <c r="H35" s="1450"/>
    </row>
    <row r="36" spans="1:8" x14ac:dyDescent="0.3">
      <c r="A36" s="118" t="s">
        <v>57</v>
      </c>
      <c r="C36" s="114"/>
      <c r="E36" s="114"/>
      <c r="F36" s="114"/>
      <c r="G36" s="1446"/>
      <c r="H36" s="1447"/>
    </row>
    <row r="37" spans="1:8" x14ac:dyDescent="0.3">
      <c r="A37" s="118">
        <v>1</v>
      </c>
      <c r="B37" s="114" t="s">
        <v>424</v>
      </c>
      <c r="C37" s="114"/>
      <c r="E37" s="114"/>
      <c r="F37" s="114"/>
      <c r="G37" s="1446"/>
      <c r="H37" s="1447"/>
    </row>
    <row r="38" spans="1:8" x14ac:dyDescent="0.3">
      <c r="A38" s="118">
        <v>2</v>
      </c>
      <c r="B38" s="114" t="s">
        <v>425</v>
      </c>
      <c r="H38" s="2"/>
    </row>
    <row r="39" spans="1:8" x14ac:dyDescent="0.3">
      <c r="A39" s="118">
        <v>3</v>
      </c>
      <c r="B39" s="114" t="s">
        <v>426</v>
      </c>
      <c r="H39" s="2"/>
    </row>
    <row r="40" spans="1:8" x14ac:dyDescent="0.3">
      <c r="A40" s="118"/>
      <c r="B40" s="234"/>
      <c r="C40" s="234"/>
      <c r="D40" s="234"/>
      <c r="E40" s="234"/>
      <c r="F40" s="234"/>
      <c r="G40" s="234"/>
      <c r="H40" s="235"/>
    </row>
    <row r="41" spans="1:8" x14ac:dyDescent="0.3">
      <c r="A41" s="236" t="s">
        <v>427</v>
      </c>
      <c r="B41" s="114"/>
      <c r="H41" s="2"/>
    </row>
    <row r="42" spans="1:8" x14ac:dyDescent="0.3">
      <c r="A42" s="118"/>
      <c r="B42" s="109" t="s">
        <v>87</v>
      </c>
      <c r="C42" s="109"/>
      <c r="E42" s="109" t="s">
        <v>420</v>
      </c>
      <c r="F42" s="114"/>
      <c r="G42" s="109"/>
      <c r="H42" s="119"/>
    </row>
    <row r="43" spans="1:8" x14ac:dyDescent="0.3">
      <c r="A43" s="118"/>
      <c r="B43" s="109" t="s">
        <v>54</v>
      </c>
      <c r="E43" s="109" t="s">
        <v>428</v>
      </c>
      <c r="H43" s="2"/>
    </row>
    <row r="44" spans="1:8" x14ac:dyDescent="0.3">
      <c r="A44" s="118"/>
      <c r="B44" s="109" t="s">
        <v>419</v>
      </c>
      <c r="C44" s="109"/>
      <c r="E44" s="109"/>
      <c r="F44" s="114"/>
      <c r="G44" s="1446"/>
      <c r="H44" s="1447"/>
    </row>
    <row r="45" spans="1:8" ht="15" thickBot="1" x14ac:dyDescent="0.35">
      <c r="A45" s="118"/>
      <c r="B45" s="109"/>
      <c r="H45" s="2"/>
    </row>
    <row r="46" spans="1:8" x14ac:dyDescent="0.3">
      <c r="A46" s="237"/>
      <c r="B46" s="238"/>
      <c r="C46" s="239"/>
      <c r="D46" s="240"/>
      <c r="E46" s="240"/>
      <c r="F46" s="240"/>
      <c r="G46" s="240"/>
      <c r="H46" s="241"/>
    </row>
    <row r="47" spans="1:8" x14ac:dyDescent="0.3">
      <c r="A47" s="918" t="s">
        <v>896</v>
      </c>
      <c r="B47" s="892"/>
      <c r="C47" s="893"/>
      <c r="D47" s="894"/>
      <c r="E47" s="894"/>
      <c r="F47" s="894"/>
      <c r="G47" s="894"/>
      <c r="H47" s="337"/>
    </row>
    <row r="48" spans="1:8" x14ac:dyDescent="0.3">
      <c r="A48" s="1559"/>
      <c r="B48" s="1277"/>
      <c r="C48" s="1277"/>
      <c r="D48" s="1277"/>
      <c r="E48" s="1277"/>
      <c r="F48" s="1277"/>
      <c r="G48" s="1277"/>
      <c r="H48" s="1278"/>
    </row>
    <row r="49" spans="1:8" x14ac:dyDescent="0.3">
      <c r="A49" s="1560" t="s">
        <v>897</v>
      </c>
      <c r="B49" s="1406"/>
      <c r="C49" s="1406"/>
      <c r="D49" s="1406"/>
      <c r="E49" s="861"/>
      <c r="F49" s="861"/>
      <c r="G49" s="861"/>
      <c r="H49" s="862"/>
    </row>
    <row r="50" spans="1:8" x14ac:dyDescent="0.3">
      <c r="A50" s="895"/>
      <c r="B50" s="861"/>
      <c r="C50" s="861"/>
      <c r="D50" s="861"/>
      <c r="E50" s="861"/>
      <c r="F50" s="861"/>
      <c r="G50" s="861"/>
      <c r="H50" s="862"/>
    </row>
    <row r="51" spans="1:8" x14ac:dyDescent="0.3">
      <c r="A51" s="895"/>
      <c r="B51" s="861"/>
      <c r="C51" s="861"/>
      <c r="D51" s="861"/>
      <c r="E51" s="861"/>
      <c r="F51" s="861"/>
      <c r="G51" s="861"/>
      <c r="H51" s="862"/>
    </row>
    <row r="52" spans="1:8" x14ac:dyDescent="0.3">
      <c r="A52" s="895"/>
      <c r="B52" s="861"/>
      <c r="C52" s="861"/>
      <c r="D52" s="861"/>
      <c r="E52" s="861"/>
      <c r="F52" s="861"/>
      <c r="G52" s="861"/>
      <c r="H52" s="862"/>
    </row>
    <row r="53" spans="1:8" x14ac:dyDescent="0.3">
      <c r="A53" s="895"/>
      <c r="B53" s="861"/>
      <c r="C53" s="861"/>
      <c r="D53" s="861"/>
      <c r="E53" s="861"/>
      <c r="F53" s="861"/>
      <c r="G53" s="861"/>
      <c r="H53" s="862"/>
    </row>
    <row r="54" spans="1:8" ht="15" thickBot="1" x14ac:dyDescent="0.35">
      <c r="A54" s="1249"/>
      <c r="B54" s="1277"/>
      <c r="C54" s="1277"/>
      <c r="D54" s="1277"/>
      <c r="E54" s="1277"/>
      <c r="F54" s="1277"/>
      <c r="G54" s="1277"/>
      <c r="H54" s="1278"/>
    </row>
    <row r="55" spans="1:8" ht="15" thickBot="1" x14ac:dyDescent="0.35">
      <c r="A55" s="1556" t="s">
        <v>58</v>
      </c>
      <c r="B55" s="1557"/>
      <c r="C55" s="1557"/>
      <c r="D55" s="1557"/>
      <c r="E55" s="1557"/>
      <c r="F55" s="1557"/>
      <c r="G55" s="1557"/>
      <c r="H55" s="1558"/>
    </row>
    <row r="56" spans="1:8" x14ac:dyDescent="0.3">
      <c r="A56" s="803" t="s">
        <v>706</v>
      </c>
      <c r="B56" s="583"/>
      <c r="C56" s="583"/>
      <c r="D56" s="583"/>
      <c r="E56" s="583"/>
      <c r="F56" s="583"/>
      <c r="G56" s="583"/>
      <c r="H56" s="584"/>
    </row>
    <row r="57" spans="1:8" ht="15" thickBot="1" x14ac:dyDescent="0.35">
      <c r="A57" s="574" t="s">
        <v>478</v>
      </c>
      <c r="B57" s="575"/>
      <c r="C57" s="575"/>
      <c r="D57" s="575"/>
      <c r="E57" s="575"/>
      <c r="F57" s="575"/>
      <c r="G57" s="573"/>
      <c r="H57" s="576" t="s">
        <v>936</v>
      </c>
    </row>
  </sheetData>
  <sheetProtection algorithmName="SHA-512" hashValue="uSh/4vw32CzeO2QaGGlWZa+1rvbOmk+9nizfgvf80uD6O46d0YKRHp8KhlyjAlcQhXCHKsJqU8d+QtBwl3jkhg==" saltValue="TEh61/6c1jGnwBYaXr0wxw==" spinCount="100000" sheet="1" objects="1" scenarios="1"/>
  <mergeCells count="11">
    <mergeCell ref="A55:H55"/>
    <mergeCell ref="A54:H54"/>
    <mergeCell ref="B1:F1"/>
    <mergeCell ref="A2:H2"/>
    <mergeCell ref="G44:H44"/>
    <mergeCell ref="G34:H34"/>
    <mergeCell ref="G36:H36"/>
    <mergeCell ref="G37:H37"/>
    <mergeCell ref="A35:H35"/>
    <mergeCell ref="A48:H48"/>
    <mergeCell ref="A49:D49"/>
  </mergeCells>
  <conditionalFormatting sqref="A8:H32">
    <cfRule type="expression" dxfId="0" priority="1">
      <formula>$A8=0</formula>
    </cfRule>
  </conditionalFormatting>
  <pageMargins left="0.7" right="0.7" top="0.75" bottom="0.75" header="0.3" footer="0.3"/>
  <pageSetup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2" r:id="rId4" name="Check Box 2">
              <controlPr defaultSize="0" autoFill="0" autoLine="0" autoPict="0">
                <anchor moveWithCells="1">
                  <from>
                    <xdr:col>0</xdr:col>
                    <xdr:colOff>0</xdr:colOff>
                    <xdr:row>46</xdr:row>
                    <xdr:rowOff>198120</xdr:rowOff>
                  </from>
                  <to>
                    <xdr:col>2</xdr:col>
                    <xdr:colOff>685800</xdr:colOff>
                    <xdr:row>48</xdr:row>
                    <xdr:rowOff>60960</xdr:rowOff>
                  </to>
                </anchor>
              </controlPr>
            </control>
          </mc:Choice>
        </mc:AlternateContent>
        <mc:AlternateContent xmlns:mc="http://schemas.openxmlformats.org/markup-compatibility/2006">
          <mc:Choice Requires="x14">
            <control shapeId="10243" r:id="rId5" name="Check Box 3">
              <controlPr defaultSize="0" autoFill="0" autoLine="0" autoPict="0">
                <anchor moveWithCells="1">
                  <from>
                    <xdr:col>0</xdr:col>
                    <xdr:colOff>0</xdr:colOff>
                    <xdr:row>48</xdr:row>
                    <xdr:rowOff>160020</xdr:rowOff>
                  </from>
                  <to>
                    <xdr:col>2</xdr:col>
                    <xdr:colOff>685800</xdr:colOff>
                    <xdr:row>50</xdr:row>
                    <xdr:rowOff>30480</xdr:rowOff>
                  </to>
                </anchor>
              </controlPr>
            </control>
          </mc:Choice>
        </mc:AlternateContent>
        <mc:AlternateContent xmlns:mc="http://schemas.openxmlformats.org/markup-compatibility/2006">
          <mc:Choice Requires="x14">
            <control shapeId="10244" r:id="rId6" name="Check Box 4">
              <controlPr defaultSize="0" autoFill="0" autoLine="0" autoPict="0">
                <anchor moveWithCells="1">
                  <from>
                    <xdr:col>0</xdr:col>
                    <xdr:colOff>0</xdr:colOff>
                    <xdr:row>50</xdr:row>
                    <xdr:rowOff>160020</xdr:rowOff>
                  </from>
                  <to>
                    <xdr:col>2</xdr:col>
                    <xdr:colOff>685800</xdr:colOff>
                    <xdr:row>52</xdr:row>
                    <xdr:rowOff>30480</xdr:rowOff>
                  </to>
                </anchor>
              </controlPr>
            </control>
          </mc:Choice>
        </mc:AlternateContent>
        <mc:AlternateContent xmlns:mc="http://schemas.openxmlformats.org/markup-compatibility/2006">
          <mc:Choice Requires="x14">
            <control shapeId="10245" r:id="rId7" name="Check Box 5">
              <controlPr defaultSize="0" autoFill="0" autoLine="0" autoPict="0">
                <anchor moveWithCells="1">
                  <from>
                    <xdr:col>0</xdr:col>
                    <xdr:colOff>0</xdr:colOff>
                    <xdr:row>49</xdr:row>
                    <xdr:rowOff>175260</xdr:rowOff>
                  </from>
                  <to>
                    <xdr:col>7</xdr:col>
                    <xdr:colOff>746760</xdr:colOff>
                    <xdr:row>51</xdr:row>
                    <xdr:rowOff>38100</xdr:rowOff>
                  </to>
                </anchor>
              </controlPr>
            </control>
          </mc:Choice>
        </mc:AlternateContent>
        <mc:AlternateContent xmlns:mc="http://schemas.openxmlformats.org/markup-compatibility/2006">
          <mc:Choice Requires="x14">
            <control shapeId="10246" r:id="rId8" name="Check Box 6">
              <controlPr defaultSize="0" autoFill="0" autoLine="0" autoPict="0">
                <anchor moveWithCells="1">
                  <from>
                    <xdr:col>0</xdr:col>
                    <xdr:colOff>0</xdr:colOff>
                    <xdr:row>51</xdr:row>
                    <xdr:rowOff>175260</xdr:rowOff>
                  </from>
                  <to>
                    <xdr:col>3</xdr:col>
                    <xdr:colOff>754380</xdr:colOff>
                    <xdr:row>53</xdr:row>
                    <xdr:rowOff>38100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6C389-B36E-4DEE-98B2-B00C943B9C2F}">
  <sheetPr codeName="Sheet29">
    <tabColor theme="9" tint="0.59999389629810485"/>
    <pageSetUpPr fitToPage="1"/>
  </sheetPr>
  <dimension ref="A1:I45"/>
  <sheetViews>
    <sheetView zoomScaleNormal="100" workbookViewId="0">
      <selection activeCell="A7" sqref="A7:C7"/>
    </sheetView>
  </sheetViews>
  <sheetFormatPr defaultRowHeight="14.4" x14ac:dyDescent="0.3"/>
  <cols>
    <col min="1" max="1" width="10" customWidth="1"/>
    <col min="2" max="3" width="12.6640625" customWidth="1"/>
    <col min="4" max="4" width="19.6640625" customWidth="1"/>
    <col min="5" max="5" width="13.6640625" customWidth="1"/>
    <col min="6" max="6" width="19.5546875" customWidth="1"/>
    <col min="7" max="7" width="16.109375" customWidth="1"/>
    <col min="8" max="8" width="21.88671875" customWidth="1"/>
  </cols>
  <sheetData>
    <row r="1" spans="1:9" ht="15" thickBot="1" x14ac:dyDescent="0.35">
      <c r="A1" s="106" t="s">
        <v>389</v>
      </c>
      <c r="B1" s="1353">
        <f>'Budget Summary'!A9</f>
        <v>0</v>
      </c>
      <c r="C1" s="1353"/>
      <c r="D1" s="1353"/>
      <c r="E1" s="1353"/>
      <c r="F1" s="1353"/>
      <c r="G1" s="319" t="s">
        <v>40</v>
      </c>
      <c r="H1" s="129">
        <f>'Budget Summary'!H9</f>
        <v>0</v>
      </c>
      <c r="I1" s="614" t="s">
        <v>307</v>
      </c>
    </row>
    <row r="2" spans="1:9" ht="16.2" thickBot="1" x14ac:dyDescent="0.35">
      <c r="A2" s="1282" t="s">
        <v>730</v>
      </c>
      <c r="B2" s="1283"/>
      <c r="C2" s="1283"/>
      <c r="D2" s="1283"/>
      <c r="E2" s="1283"/>
      <c r="F2" s="1283"/>
      <c r="G2" s="1283"/>
      <c r="H2" s="1284"/>
      <c r="I2" s="614" t="s">
        <v>78</v>
      </c>
    </row>
    <row r="3" spans="1:9" ht="180" customHeight="1" thickBot="1" x14ac:dyDescent="0.35">
      <c r="A3" s="1561" t="s">
        <v>851</v>
      </c>
      <c r="B3" s="1562"/>
      <c r="C3" s="1562"/>
      <c r="D3" s="1562"/>
      <c r="E3" s="1562"/>
      <c r="F3" s="1562"/>
      <c r="G3" s="1562"/>
      <c r="H3" s="1563"/>
    </row>
    <row r="4" spans="1:9" ht="15" thickBot="1" x14ac:dyDescent="0.35">
      <c r="A4" s="124"/>
      <c r="B4" s="125"/>
      <c r="C4" s="125"/>
      <c r="D4" s="125"/>
      <c r="E4" s="125"/>
      <c r="F4" s="125"/>
      <c r="G4" s="125"/>
      <c r="H4" s="320"/>
    </row>
    <row r="5" spans="1:9" ht="15" thickBot="1" x14ac:dyDescent="0.35">
      <c r="A5" s="1228">
        <v>1</v>
      </c>
      <c r="B5" s="1245"/>
      <c r="C5" s="1245"/>
      <c r="D5" s="212">
        <v>2</v>
      </c>
      <c r="E5" s="321">
        <v>3</v>
      </c>
      <c r="F5" s="212"/>
      <c r="G5" s="321">
        <v>4</v>
      </c>
      <c r="H5" s="212">
        <v>5</v>
      </c>
    </row>
    <row r="6" spans="1:9" ht="43.2" x14ac:dyDescent="0.3">
      <c r="A6" s="1564" t="s">
        <v>59</v>
      </c>
      <c r="B6" s="1565"/>
      <c r="C6" s="1566"/>
      <c r="D6" s="322" t="s">
        <v>60</v>
      </c>
      <c r="E6" s="322" t="s">
        <v>61</v>
      </c>
      <c r="F6" s="322" t="s">
        <v>527</v>
      </c>
      <c r="G6" s="322" t="s">
        <v>528</v>
      </c>
      <c r="H6" s="323" t="s">
        <v>62</v>
      </c>
    </row>
    <row r="7" spans="1:9" x14ac:dyDescent="0.3">
      <c r="A7" s="1371"/>
      <c r="B7" s="1372"/>
      <c r="C7" s="1373"/>
      <c r="D7" s="324"/>
      <c r="E7" s="325"/>
      <c r="F7" s="326" t="str">
        <f>IF(D7&lt;1,"",D7*E7)</f>
        <v/>
      </c>
      <c r="G7" s="324"/>
      <c r="H7" s="358"/>
    </row>
    <row r="8" spans="1:9" x14ac:dyDescent="0.3">
      <c r="A8" s="1328"/>
      <c r="B8" s="1355"/>
      <c r="C8" s="1329"/>
      <c r="D8" s="327"/>
      <c r="E8" s="265"/>
      <c r="F8" s="326" t="str">
        <f t="shared" ref="F8:F16" si="0">IF(D8&lt;1,"",D8*E8)</f>
        <v/>
      </c>
      <c r="G8" s="327"/>
      <c r="H8" s="362"/>
    </row>
    <row r="9" spans="1:9" x14ac:dyDescent="0.3">
      <c r="A9" s="1328"/>
      <c r="B9" s="1355"/>
      <c r="C9" s="1329"/>
      <c r="D9" s="327"/>
      <c r="E9" s="265"/>
      <c r="F9" s="326" t="str">
        <f t="shared" si="0"/>
        <v/>
      </c>
      <c r="G9" s="327"/>
      <c r="H9" s="362"/>
    </row>
    <row r="10" spans="1:9" x14ac:dyDescent="0.3">
      <c r="A10" s="1328"/>
      <c r="B10" s="1355"/>
      <c r="C10" s="1329"/>
      <c r="D10" s="327"/>
      <c r="E10" s="265"/>
      <c r="F10" s="326" t="str">
        <f t="shared" si="0"/>
        <v/>
      </c>
      <c r="G10" s="327"/>
      <c r="H10" s="362"/>
    </row>
    <row r="11" spans="1:9" x14ac:dyDescent="0.3">
      <c r="A11" s="1328"/>
      <c r="B11" s="1355"/>
      <c r="C11" s="1329"/>
      <c r="D11" s="327"/>
      <c r="E11" s="265"/>
      <c r="F11" s="326" t="str">
        <f t="shared" si="0"/>
        <v/>
      </c>
      <c r="G11" s="327"/>
      <c r="H11" s="362"/>
    </row>
    <row r="12" spans="1:9" x14ac:dyDescent="0.3">
      <c r="A12" s="1328"/>
      <c r="B12" s="1355"/>
      <c r="C12" s="1329"/>
      <c r="D12" s="327"/>
      <c r="E12" s="265"/>
      <c r="F12" s="326" t="str">
        <f t="shared" si="0"/>
        <v/>
      </c>
      <c r="G12" s="327"/>
      <c r="H12" s="362"/>
    </row>
    <row r="13" spans="1:9" x14ac:dyDescent="0.3">
      <c r="A13" s="1328"/>
      <c r="B13" s="1355"/>
      <c r="C13" s="1329"/>
      <c r="D13" s="327"/>
      <c r="E13" s="265"/>
      <c r="F13" s="326" t="str">
        <f t="shared" si="0"/>
        <v/>
      </c>
      <c r="G13" s="327"/>
      <c r="H13" s="362"/>
    </row>
    <row r="14" spans="1:9" x14ac:dyDescent="0.3">
      <c r="A14" s="1328"/>
      <c r="B14" s="1355"/>
      <c r="C14" s="1329"/>
      <c r="D14" s="327"/>
      <c r="E14" s="265"/>
      <c r="F14" s="326" t="str">
        <f t="shared" si="0"/>
        <v/>
      </c>
      <c r="G14" s="327"/>
      <c r="H14" s="362"/>
    </row>
    <row r="15" spans="1:9" x14ac:dyDescent="0.3">
      <c r="A15" s="1328"/>
      <c r="B15" s="1355"/>
      <c r="C15" s="1329"/>
      <c r="D15" s="327"/>
      <c r="E15" s="265"/>
      <c r="F15" s="326" t="str">
        <f t="shared" si="0"/>
        <v/>
      </c>
      <c r="G15" s="327"/>
      <c r="H15" s="362"/>
    </row>
    <row r="16" spans="1:9" ht="15" thickBot="1" x14ac:dyDescent="0.35">
      <c r="A16" s="1346"/>
      <c r="B16" s="1356"/>
      <c r="C16" s="1347"/>
      <c r="D16" s="328"/>
      <c r="E16" s="329"/>
      <c r="F16" s="326" t="str">
        <f t="shared" si="0"/>
        <v/>
      </c>
      <c r="G16" s="176"/>
      <c r="H16" s="370"/>
    </row>
    <row r="17" spans="1:8" ht="15" thickBot="1" x14ac:dyDescent="0.35">
      <c r="A17" s="1357"/>
      <c r="B17" s="1358"/>
      <c r="C17" s="1358"/>
      <c r="D17" s="109"/>
      <c r="E17" s="212" t="s">
        <v>35</v>
      </c>
      <c r="F17" s="330">
        <f>SUM(F7:F16)</f>
        <v>0</v>
      </c>
      <c r="G17" s="330">
        <f>SUM(G7:G16)</f>
        <v>0</v>
      </c>
      <c r="H17" s="119"/>
    </row>
    <row r="18" spans="1:8" x14ac:dyDescent="0.3">
      <c r="A18" s="331"/>
      <c r="B18" s="332"/>
      <c r="C18" s="332"/>
      <c r="D18" s="332"/>
      <c r="E18" s="333"/>
      <c r="F18" s="333"/>
      <c r="G18" s="333"/>
      <c r="H18" s="334"/>
    </row>
    <row r="19" spans="1:8" ht="15" thickBot="1" x14ac:dyDescent="0.35">
      <c r="A19" s="331" t="s">
        <v>63</v>
      </c>
      <c r="B19" s="332"/>
      <c r="C19" s="332"/>
      <c r="D19" s="332"/>
      <c r="E19" s="332"/>
      <c r="F19" s="332"/>
      <c r="G19" s="332"/>
      <c r="H19" s="334"/>
    </row>
    <row r="20" spans="1:8" x14ac:dyDescent="0.3">
      <c r="A20" s="1477" t="s">
        <v>80</v>
      </c>
      <c r="B20" s="1478"/>
      <c r="C20" s="1478"/>
      <c r="D20" s="1478"/>
      <c r="E20" s="1478"/>
      <c r="F20" s="1478"/>
      <c r="G20" s="1478"/>
      <c r="H20" s="1479"/>
    </row>
    <row r="21" spans="1:8" x14ac:dyDescent="0.3">
      <c r="A21" s="1480"/>
      <c r="B21" s="1567"/>
      <c r="C21" s="1567"/>
      <c r="D21" s="1567"/>
      <c r="E21" s="1567"/>
      <c r="F21" s="1567"/>
      <c r="G21" s="1567"/>
      <c r="H21" s="1482"/>
    </row>
    <row r="22" spans="1:8" x14ac:dyDescent="0.3">
      <c r="A22" s="1480"/>
      <c r="B22" s="1567"/>
      <c r="C22" s="1567"/>
      <c r="D22" s="1567"/>
      <c r="E22" s="1567"/>
      <c r="F22" s="1567"/>
      <c r="G22" s="1567"/>
      <c r="H22" s="1482"/>
    </row>
    <row r="23" spans="1:8" ht="15" thickBot="1" x14ac:dyDescent="0.35">
      <c r="A23" s="1483"/>
      <c r="B23" s="1484"/>
      <c r="C23" s="1484"/>
      <c r="D23" s="1484"/>
      <c r="E23" s="1484"/>
      <c r="F23" s="1484"/>
      <c r="G23" s="1484"/>
      <c r="H23" s="1485"/>
    </row>
    <row r="24" spans="1:8" x14ac:dyDescent="0.3">
      <c r="A24" s="1"/>
      <c r="H24" s="2"/>
    </row>
    <row r="25" spans="1:8" s="30" customFormat="1" ht="15" customHeight="1" x14ac:dyDescent="0.3">
      <c r="A25" s="1492" t="s">
        <v>792</v>
      </c>
      <c r="B25" s="1493"/>
      <c r="C25" s="1493"/>
      <c r="D25" s="1493"/>
      <c r="E25" s="1493"/>
      <c r="F25" s="1493"/>
      <c r="G25" s="1493"/>
      <c r="H25" s="1494"/>
    </row>
    <row r="26" spans="1:8" x14ac:dyDescent="0.3">
      <c r="A26" s="118" t="s">
        <v>57</v>
      </c>
      <c r="B26" s="336"/>
      <c r="C26" s="336"/>
      <c r="D26" s="336"/>
      <c r="E26" s="336"/>
      <c r="F26" s="336"/>
      <c r="G26" s="336"/>
      <c r="H26" s="337"/>
    </row>
    <row r="27" spans="1:8" s="30" customFormat="1" ht="29.4" customHeight="1" x14ac:dyDescent="0.3">
      <c r="A27" s="189">
        <v>1</v>
      </c>
      <c r="B27" s="1345" t="s">
        <v>457</v>
      </c>
      <c r="C27" s="1345"/>
      <c r="D27" s="1345"/>
      <c r="E27" s="1345"/>
      <c r="F27" s="1345"/>
      <c r="G27" s="1345"/>
      <c r="H27" s="1390"/>
    </row>
    <row r="28" spans="1:8" ht="14.25" customHeight="1" x14ac:dyDescent="0.3">
      <c r="A28" s="193">
        <v>2</v>
      </c>
      <c r="B28" s="190" t="s">
        <v>458</v>
      </c>
      <c r="C28" s="590"/>
      <c r="D28" s="590"/>
      <c r="E28" s="590"/>
      <c r="F28" s="590"/>
      <c r="G28" s="590"/>
      <c r="H28" s="591"/>
    </row>
    <row r="29" spans="1:8" ht="13.5" customHeight="1" x14ac:dyDescent="0.3">
      <c r="A29" s="193">
        <v>3</v>
      </c>
      <c r="B29" s="190" t="s">
        <v>466</v>
      </c>
      <c r="C29" s="590"/>
      <c r="D29" s="590"/>
      <c r="E29" s="590"/>
      <c r="F29" s="590"/>
      <c r="G29" s="590"/>
      <c r="H29" s="2"/>
    </row>
    <row r="30" spans="1:8" ht="15" customHeight="1" x14ac:dyDescent="0.3">
      <c r="A30" s="193">
        <v>4</v>
      </c>
      <c r="B30" s="190" t="s">
        <v>523</v>
      </c>
      <c r="C30" s="590"/>
      <c r="D30" s="590"/>
      <c r="E30" s="590"/>
      <c r="F30" s="590"/>
      <c r="G30" s="590"/>
      <c r="H30" s="591"/>
    </row>
    <row r="31" spans="1:8" ht="28.2" customHeight="1" x14ac:dyDescent="0.3">
      <c r="A31" s="189">
        <v>5</v>
      </c>
      <c r="B31" s="1495" t="s">
        <v>852</v>
      </c>
      <c r="C31" s="1495"/>
      <c r="D31" s="1495"/>
      <c r="E31" s="1495"/>
      <c r="F31" s="1495"/>
      <c r="G31" s="1495"/>
      <c r="H31" s="1494"/>
    </row>
    <row r="32" spans="1:8" ht="13.5" customHeight="1" x14ac:dyDescent="0.3">
      <c r="A32" s="193"/>
      <c r="B32" s="190"/>
      <c r="C32" s="590"/>
      <c r="D32" s="590"/>
      <c r="E32" s="590"/>
      <c r="F32" s="590"/>
      <c r="G32" s="590"/>
      <c r="H32" s="591"/>
    </row>
    <row r="33" spans="1:8" ht="13.5" customHeight="1" x14ac:dyDescent="0.3">
      <c r="A33" s="282" t="s">
        <v>524</v>
      </c>
      <c r="C33" s="590"/>
      <c r="D33" s="590"/>
      <c r="E33" s="590"/>
      <c r="F33" s="590"/>
      <c r="G33" s="590"/>
      <c r="H33" s="591"/>
    </row>
    <row r="34" spans="1:8" ht="13.5" customHeight="1" thickBot="1" x14ac:dyDescent="0.35">
      <c r="A34" s="283"/>
      <c r="B34" s="594" t="s">
        <v>479</v>
      </c>
      <c r="C34" s="610"/>
      <c r="D34" s="610"/>
      <c r="E34" s="610"/>
      <c r="F34" s="610"/>
      <c r="G34" s="610"/>
      <c r="H34" s="611"/>
    </row>
    <row r="35" spans="1:8" x14ac:dyDescent="0.3">
      <c r="A35" s="1568" t="s">
        <v>896</v>
      </c>
      <c r="B35" s="1411"/>
      <c r="C35" s="1411"/>
      <c r="D35" s="1411"/>
      <c r="E35" s="1411"/>
      <c r="F35" s="1411"/>
      <c r="G35" s="1411"/>
      <c r="H35" s="1451"/>
    </row>
    <row r="36" spans="1:8" x14ac:dyDescent="0.3">
      <c r="A36" s="907"/>
      <c r="B36" s="910"/>
      <c r="C36" s="439"/>
      <c r="D36" s="439"/>
      <c r="E36" s="439"/>
      <c r="F36" s="439"/>
      <c r="G36" s="439"/>
      <c r="H36" s="911"/>
    </row>
    <row r="37" spans="1:8" x14ac:dyDescent="0.3">
      <c r="A37" s="907"/>
      <c r="B37" s="910"/>
      <c r="C37" s="439"/>
      <c r="D37" s="439"/>
      <c r="E37" s="439"/>
      <c r="F37" s="439"/>
      <c r="G37" s="439"/>
      <c r="H37" s="911"/>
    </row>
    <row r="38" spans="1:8" x14ac:dyDescent="0.3">
      <c r="A38" s="907"/>
      <c r="B38" s="910"/>
      <c r="C38" s="439"/>
      <c r="D38" s="439"/>
      <c r="E38" s="439"/>
      <c r="F38" s="439"/>
      <c r="G38" s="439"/>
      <c r="H38" s="911"/>
    </row>
    <row r="39" spans="1:8" x14ac:dyDescent="0.3">
      <c r="A39" s="1262" t="s">
        <v>898</v>
      </c>
      <c r="B39" s="1569"/>
      <c r="C39" s="1569"/>
      <c r="D39" s="1569"/>
      <c r="E39" s="861"/>
      <c r="F39" s="861"/>
      <c r="G39" s="861"/>
      <c r="H39" s="862"/>
    </row>
    <row r="40" spans="1:8" x14ac:dyDescent="0.3">
      <c r="A40" s="854"/>
      <c r="B40" s="861"/>
      <c r="C40" s="861"/>
      <c r="D40" s="861"/>
      <c r="E40" s="861"/>
      <c r="F40" s="861"/>
      <c r="G40" s="861"/>
      <c r="H40" s="862"/>
    </row>
    <row r="41" spans="1:8" x14ac:dyDescent="0.3">
      <c r="A41" s="854"/>
      <c r="B41" s="861"/>
      <c r="C41" s="861"/>
      <c r="D41" s="861"/>
      <c r="E41" s="861"/>
      <c r="F41" s="861"/>
      <c r="G41" s="861"/>
      <c r="H41" s="862"/>
    </row>
    <row r="42" spans="1:8" ht="15" thickBot="1" x14ac:dyDescent="0.35">
      <c r="A42" s="869"/>
      <c r="B42" s="859"/>
      <c r="C42" s="859"/>
      <c r="D42" s="859"/>
      <c r="E42" s="859"/>
      <c r="F42" s="859"/>
      <c r="G42" s="859"/>
      <c r="H42" s="860"/>
    </row>
    <row r="43" spans="1:8" ht="15" thickBot="1" x14ac:dyDescent="0.35">
      <c r="A43" s="1393" t="s">
        <v>69</v>
      </c>
      <c r="B43" s="1394"/>
      <c r="C43" s="1394"/>
      <c r="D43" s="1394"/>
      <c r="E43" s="1394"/>
      <c r="F43" s="1394"/>
      <c r="G43" s="1394"/>
      <c r="H43" s="1395"/>
    </row>
    <row r="44" spans="1:8" ht="15" thickBot="1" x14ac:dyDescent="0.35">
      <c r="A44" s="802" t="s">
        <v>731</v>
      </c>
      <c r="B44" s="580"/>
      <c r="C44" s="580"/>
      <c r="D44" s="580"/>
      <c r="E44" s="580"/>
      <c r="F44" s="580"/>
      <c r="G44" s="580"/>
      <c r="H44" s="581"/>
    </row>
    <row r="45" spans="1:8" ht="15" thickBot="1" x14ac:dyDescent="0.35">
      <c r="A45" s="574" t="s">
        <v>478</v>
      </c>
      <c r="B45" s="575"/>
      <c r="C45" s="575"/>
      <c r="D45" s="575"/>
      <c r="E45" s="575"/>
      <c r="F45" s="573"/>
      <c r="G45" s="573"/>
      <c r="H45" s="576" t="s">
        <v>936</v>
      </c>
    </row>
  </sheetData>
  <sheetProtection algorithmName="SHA-512" hashValue="5a4VCf+YwshRs/OLUrNC1x4HbTLArDzzhI6qDWgBdl4A9NFcq81n8W/HZ9xB7DIOBCN1oiVmjy1t/veRcsZ8Ow==" saltValue="XX1FXk3jTjCX69tCH32Sdg==" spinCount="100000" sheet="1" objects="1" scenarios="1"/>
  <mergeCells count="23">
    <mergeCell ref="A43:H43"/>
    <mergeCell ref="A16:C16"/>
    <mergeCell ref="A17:C17"/>
    <mergeCell ref="A20:H23"/>
    <mergeCell ref="A35:H35"/>
    <mergeCell ref="B27:H27"/>
    <mergeCell ref="A25:H25"/>
    <mergeCell ref="B31:H31"/>
    <mergeCell ref="A39:D39"/>
    <mergeCell ref="A7:C7"/>
    <mergeCell ref="B1:F1"/>
    <mergeCell ref="A2:H2"/>
    <mergeCell ref="A3:H3"/>
    <mergeCell ref="A5:C5"/>
    <mergeCell ref="A6:C6"/>
    <mergeCell ref="A13:C13"/>
    <mergeCell ref="A14:C14"/>
    <mergeCell ref="A15:C15"/>
    <mergeCell ref="A8:C8"/>
    <mergeCell ref="A9:C9"/>
    <mergeCell ref="A10:C10"/>
    <mergeCell ref="A11:C11"/>
    <mergeCell ref="A12:C12"/>
  </mergeCells>
  <dataValidations count="1">
    <dataValidation type="list" allowBlank="1" showInputMessage="1" showErrorMessage="1" sqref="H7:H16" xr:uid="{9BD1703F-18E6-4C48-A914-B456B390AF6C}">
      <formula1>$I$1:$I$2</formula1>
    </dataValidation>
  </dataValidations>
  <pageMargins left="0.7" right="0.7" top="0.75" bottom="0.75" header="0.3" footer="0.3"/>
  <pageSetup scale="6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4528" r:id="rId4" name="Check Box 16">
              <controlPr defaultSize="0" autoFill="0" autoLine="0" autoPict="0">
                <anchor moveWithCells="1">
                  <from>
                    <xdr:col>0</xdr:col>
                    <xdr:colOff>0</xdr:colOff>
                    <xdr:row>38</xdr:row>
                    <xdr:rowOff>175260</xdr:rowOff>
                  </from>
                  <to>
                    <xdr:col>6</xdr:col>
                    <xdr:colOff>22860</xdr:colOff>
                    <xdr:row>40</xdr:row>
                    <xdr:rowOff>45720</xdr:rowOff>
                  </to>
                </anchor>
              </controlPr>
            </control>
          </mc:Choice>
        </mc:AlternateContent>
        <mc:AlternateContent xmlns:mc="http://schemas.openxmlformats.org/markup-compatibility/2006">
          <mc:Choice Requires="x14">
            <control shapeId="64529" r:id="rId5" name="Check Box 17">
              <controlPr defaultSize="0" autoFill="0" autoLine="0" autoPict="0">
                <anchor moveWithCells="1">
                  <from>
                    <xdr:col>0</xdr:col>
                    <xdr:colOff>0</xdr:colOff>
                    <xdr:row>34</xdr:row>
                    <xdr:rowOff>160020</xdr:rowOff>
                  </from>
                  <to>
                    <xdr:col>4</xdr:col>
                    <xdr:colOff>266700</xdr:colOff>
                    <xdr:row>36</xdr:row>
                    <xdr:rowOff>22860</xdr:rowOff>
                  </to>
                </anchor>
              </controlPr>
            </control>
          </mc:Choice>
        </mc:AlternateContent>
        <mc:AlternateContent xmlns:mc="http://schemas.openxmlformats.org/markup-compatibility/2006">
          <mc:Choice Requires="x14">
            <control shapeId="64530" r:id="rId6" name="Check Box 18">
              <controlPr defaultSize="0" autoFill="0" autoLine="0" autoPict="0">
                <anchor moveWithCells="1">
                  <from>
                    <xdr:col>0</xdr:col>
                    <xdr:colOff>0</xdr:colOff>
                    <xdr:row>36</xdr:row>
                    <xdr:rowOff>0</xdr:rowOff>
                  </from>
                  <to>
                    <xdr:col>6</xdr:col>
                    <xdr:colOff>441960</xdr:colOff>
                    <xdr:row>37</xdr:row>
                    <xdr:rowOff>0</xdr:rowOff>
                  </to>
                </anchor>
              </controlPr>
            </control>
          </mc:Choice>
        </mc:AlternateContent>
        <mc:AlternateContent xmlns:mc="http://schemas.openxmlformats.org/markup-compatibility/2006">
          <mc:Choice Requires="x14">
            <control shapeId="64531" r:id="rId7" name="Check Box 19">
              <controlPr defaultSize="0" autoFill="0" autoLine="0" autoPict="0">
                <anchor moveWithCells="1">
                  <from>
                    <xdr:col>0</xdr:col>
                    <xdr:colOff>0</xdr:colOff>
                    <xdr:row>37</xdr:row>
                    <xdr:rowOff>0</xdr:rowOff>
                  </from>
                  <to>
                    <xdr:col>3</xdr:col>
                    <xdr:colOff>1066800</xdr:colOff>
                    <xdr:row>38</xdr:row>
                    <xdr:rowOff>0</xdr:rowOff>
                  </to>
                </anchor>
              </controlPr>
            </control>
          </mc:Choice>
        </mc:AlternateContent>
        <mc:AlternateContent xmlns:mc="http://schemas.openxmlformats.org/markup-compatibility/2006">
          <mc:Choice Requires="x14">
            <control shapeId="64532" r:id="rId8" name="Check Box 20">
              <controlPr defaultSize="0" autoFill="0" autoLine="0" autoPict="0">
                <anchor moveWithCells="1">
                  <from>
                    <xdr:col>0</xdr:col>
                    <xdr:colOff>0</xdr:colOff>
                    <xdr:row>39</xdr:row>
                    <xdr:rowOff>175260</xdr:rowOff>
                  </from>
                  <to>
                    <xdr:col>6</xdr:col>
                    <xdr:colOff>22860</xdr:colOff>
                    <xdr:row>41</xdr:row>
                    <xdr:rowOff>45720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8359C-4E71-40E5-B9FC-347DA23646F1}">
  <sheetPr codeName="Sheet28">
    <tabColor theme="9" tint="0.59999389629810485"/>
    <pageSetUpPr fitToPage="1"/>
  </sheetPr>
  <dimension ref="A1:L51"/>
  <sheetViews>
    <sheetView zoomScaleNormal="100" workbookViewId="0">
      <selection activeCell="A8" sqref="A8:C8"/>
    </sheetView>
  </sheetViews>
  <sheetFormatPr defaultRowHeight="14.4" x14ac:dyDescent="0.3"/>
  <cols>
    <col min="1" max="1" width="10.109375" customWidth="1"/>
    <col min="4" max="4" width="13.88671875" customWidth="1"/>
    <col min="5" max="5" width="18.5546875" customWidth="1"/>
    <col min="6" max="6" width="18.33203125" customWidth="1"/>
    <col min="7" max="7" width="16.6640625" customWidth="1"/>
    <col min="8" max="8" width="14.33203125" customWidth="1"/>
    <col min="9" max="9" width="18.33203125" customWidth="1"/>
    <col min="10" max="10" width="14.109375" customWidth="1"/>
    <col min="11" max="11" width="14" customWidth="1"/>
  </cols>
  <sheetData>
    <row r="1" spans="1:12" ht="15" thickBot="1" x14ac:dyDescent="0.35">
      <c r="A1" s="106" t="s">
        <v>389</v>
      </c>
      <c r="B1" s="1462">
        <f>'Budget Summary'!A9</f>
        <v>0</v>
      </c>
      <c r="C1" s="1462"/>
      <c r="D1" s="1462"/>
      <c r="E1" s="1462"/>
      <c r="F1" s="1462"/>
      <c r="G1" s="1462"/>
      <c r="H1" s="1576"/>
      <c r="I1" s="1576"/>
      <c r="J1" s="112" t="s">
        <v>12</v>
      </c>
      <c r="K1" s="344">
        <f>'Budget Summary'!H9</f>
        <v>0</v>
      </c>
      <c r="L1" s="614" t="s">
        <v>307</v>
      </c>
    </row>
    <row r="2" spans="1:12" ht="16.2" thickBot="1" x14ac:dyDescent="0.35">
      <c r="A2" s="1282" t="s">
        <v>729</v>
      </c>
      <c r="B2" s="1283"/>
      <c r="C2" s="1283"/>
      <c r="D2" s="1283"/>
      <c r="E2" s="1283"/>
      <c r="F2" s="1283"/>
      <c r="G2" s="1283"/>
      <c r="H2" s="1283"/>
      <c r="I2" s="1283"/>
      <c r="J2" s="1283"/>
      <c r="K2" s="1284"/>
      <c r="L2" s="614" t="s">
        <v>78</v>
      </c>
    </row>
    <row r="3" spans="1:12" ht="175.5" customHeight="1" thickBot="1" x14ac:dyDescent="0.35">
      <c r="A3" s="1577" t="s">
        <v>855</v>
      </c>
      <c r="B3" s="1095"/>
      <c r="C3" s="1095"/>
      <c r="D3" s="1095"/>
      <c r="E3" s="1095"/>
      <c r="F3" s="1095"/>
      <c r="G3" s="1095"/>
      <c r="H3" s="1095"/>
      <c r="I3" s="1095"/>
      <c r="J3" s="1095"/>
      <c r="K3" s="1096"/>
    </row>
    <row r="4" spans="1:12" ht="15" thickBot="1" x14ac:dyDescent="0.35">
      <c r="A4" s="1"/>
      <c r="K4" s="2"/>
    </row>
    <row r="5" spans="1:12" ht="15" thickBot="1" x14ac:dyDescent="0.35">
      <c r="A5" s="1228">
        <v>1</v>
      </c>
      <c r="B5" s="1245"/>
      <c r="C5" s="1245"/>
      <c r="D5" s="212">
        <v>2</v>
      </c>
      <c r="E5" s="138">
        <v>3</v>
      </c>
      <c r="F5" s="212">
        <v>4</v>
      </c>
      <c r="G5" s="138">
        <v>5</v>
      </c>
      <c r="H5" s="212">
        <v>6</v>
      </c>
      <c r="I5" s="138"/>
      <c r="J5" s="212">
        <v>7</v>
      </c>
      <c r="K5" s="212">
        <v>8</v>
      </c>
    </row>
    <row r="6" spans="1:12" ht="58.2" thickBot="1" x14ac:dyDescent="0.35">
      <c r="A6" s="1578" t="s">
        <v>70</v>
      </c>
      <c r="B6" s="1296"/>
      <c r="C6" s="1519"/>
      <c r="D6" s="346" t="s">
        <v>71</v>
      </c>
      <c r="E6" s="346" t="s">
        <v>72</v>
      </c>
      <c r="F6" s="346" t="s">
        <v>311</v>
      </c>
      <c r="G6" s="346" t="s">
        <v>73</v>
      </c>
      <c r="H6" s="346" t="s">
        <v>312</v>
      </c>
      <c r="I6" s="346" t="s">
        <v>527</v>
      </c>
      <c r="J6" s="346" t="s">
        <v>528</v>
      </c>
      <c r="K6" s="346" t="s">
        <v>75</v>
      </c>
    </row>
    <row r="7" spans="1:12" x14ac:dyDescent="0.3">
      <c r="A7" s="1579" t="s">
        <v>76</v>
      </c>
      <c r="B7" s="1580"/>
      <c r="C7" s="1581"/>
      <c r="D7" s="347">
        <v>40179</v>
      </c>
      <c r="E7" s="348" t="s">
        <v>77</v>
      </c>
      <c r="F7" s="349">
        <v>5000</v>
      </c>
      <c r="G7" s="350">
        <v>5</v>
      </c>
      <c r="H7" s="351">
        <v>0.1</v>
      </c>
      <c r="I7" s="349">
        <f>F7/G7*H7</f>
        <v>100</v>
      </c>
      <c r="J7" s="349">
        <v>0</v>
      </c>
      <c r="K7" s="352" t="s">
        <v>78</v>
      </c>
    </row>
    <row r="8" spans="1:12" x14ac:dyDescent="0.3">
      <c r="A8" s="1326"/>
      <c r="B8" s="1354"/>
      <c r="C8" s="1327"/>
      <c r="D8" s="812"/>
      <c r="E8" s="353"/>
      <c r="F8" s="354"/>
      <c r="G8" s="355"/>
      <c r="H8" s="356"/>
      <c r="I8" s="357" t="str">
        <f>IF(F8&lt;1,"",F8/G8*H8)</f>
        <v/>
      </c>
      <c r="J8" s="324"/>
      <c r="K8" s="358"/>
    </row>
    <row r="9" spans="1:12" x14ac:dyDescent="0.3">
      <c r="A9" s="1570"/>
      <c r="B9" s="1571"/>
      <c r="C9" s="1572"/>
      <c r="D9" s="813"/>
      <c r="E9" s="359"/>
      <c r="F9" s="168"/>
      <c r="G9" s="360"/>
      <c r="H9" s="361"/>
      <c r="I9" s="357" t="str">
        <f t="shared" ref="I9:I16" si="0">IF(F9&lt;1,"",F9/G9*H9)</f>
        <v/>
      </c>
      <c r="J9" s="327"/>
      <c r="K9" s="362"/>
    </row>
    <row r="10" spans="1:12" x14ac:dyDescent="0.3">
      <c r="A10" s="1570"/>
      <c r="B10" s="1571"/>
      <c r="C10" s="1572"/>
      <c r="D10" s="813"/>
      <c r="E10" s="359"/>
      <c r="F10" s="168"/>
      <c r="G10" s="360"/>
      <c r="H10" s="361"/>
      <c r="I10" s="357" t="str">
        <f t="shared" si="0"/>
        <v/>
      </c>
      <c r="J10" s="363"/>
      <c r="K10" s="364"/>
    </row>
    <row r="11" spans="1:12" x14ac:dyDescent="0.3">
      <c r="A11" s="1570"/>
      <c r="B11" s="1571"/>
      <c r="C11" s="1572"/>
      <c r="D11" s="813"/>
      <c r="E11" s="359"/>
      <c r="F11" s="168"/>
      <c r="G11" s="360"/>
      <c r="H11" s="361"/>
      <c r="I11" s="357" t="str">
        <f t="shared" si="0"/>
        <v/>
      </c>
      <c r="J11" s="363"/>
      <c r="K11" s="364"/>
    </row>
    <row r="12" spans="1:12" x14ac:dyDescent="0.3">
      <c r="A12" s="1570"/>
      <c r="B12" s="1571"/>
      <c r="C12" s="1572"/>
      <c r="D12" s="813"/>
      <c r="E12" s="359"/>
      <c r="F12" s="168"/>
      <c r="G12" s="360"/>
      <c r="H12" s="361"/>
      <c r="I12" s="357" t="str">
        <f t="shared" si="0"/>
        <v/>
      </c>
      <c r="J12" s="363"/>
      <c r="K12" s="364"/>
    </row>
    <row r="13" spans="1:12" x14ac:dyDescent="0.3">
      <c r="A13" s="1570"/>
      <c r="B13" s="1571"/>
      <c r="C13" s="1572"/>
      <c r="D13" s="813"/>
      <c r="E13" s="359"/>
      <c r="F13" s="168"/>
      <c r="G13" s="360"/>
      <c r="H13" s="361"/>
      <c r="I13" s="357" t="str">
        <f t="shared" si="0"/>
        <v/>
      </c>
      <c r="J13" s="363"/>
      <c r="K13" s="364"/>
    </row>
    <row r="14" spans="1:12" x14ac:dyDescent="0.3">
      <c r="A14" s="1570"/>
      <c r="B14" s="1571"/>
      <c r="C14" s="1572"/>
      <c r="D14" s="813"/>
      <c r="E14" s="359"/>
      <c r="F14" s="168"/>
      <c r="G14" s="360"/>
      <c r="H14" s="361"/>
      <c r="I14" s="357" t="str">
        <f t="shared" si="0"/>
        <v/>
      </c>
      <c r="J14" s="363"/>
      <c r="K14" s="364"/>
    </row>
    <row r="15" spans="1:12" x14ac:dyDescent="0.3">
      <c r="A15" s="1570"/>
      <c r="B15" s="1571"/>
      <c r="C15" s="1572"/>
      <c r="D15" s="813"/>
      <c r="E15" s="359"/>
      <c r="F15" s="168"/>
      <c r="G15" s="360"/>
      <c r="H15" s="361"/>
      <c r="I15" s="357" t="str">
        <f t="shared" si="0"/>
        <v/>
      </c>
      <c r="J15" s="363"/>
      <c r="K15" s="364"/>
    </row>
    <row r="16" spans="1:12" ht="15" thickBot="1" x14ac:dyDescent="0.35">
      <c r="A16" s="1573"/>
      <c r="B16" s="1574"/>
      <c r="C16" s="1575"/>
      <c r="D16" s="814"/>
      <c r="E16" s="365"/>
      <c r="F16" s="366"/>
      <c r="G16" s="367"/>
      <c r="H16" s="368"/>
      <c r="I16" s="369" t="str">
        <f t="shared" si="0"/>
        <v/>
      </c>
      <c r="J16" s="176"/>
      <c r="K16" s="370"/>
    </row>
    <row r="17" spans="1:11" ht="15" thickBot="1" x14ac:dyDescent="0.35">
      <c r="A17" s="275"/>
      <c r="B17" s="302"/>
      <c r="C17" s="302"/>
      <c r="G17" s="276"/>
      <c r="H17" s="371" t="s">
        <v>21</v>
      </c>
      <c r="I17" s="372">
        <f>SUM(I8:I16)</f>
        <v>0</v>
      </c>
      <c r="J17" s="372">
        <f>SUM(J8:J16)</f>
        <v>0</v>
      </c>
      <c r="K17" s="373"/>
    </row>
    <row r="18" spans="1:11" x14ac:dyDescent="0.3">
      <c r="A18" s="1"/>
      <c r="K18" s="2"/>
    </row>
    <row r="19" spans="1:11" ht="15" thickBot="1" x14ac:dyDescent="0.35">
      <c r="A19" s="331" t="s">
        <v>79</v>
      </c>
      <c r="B19" s="332"/>
      <c r="C19" s="332"/>
      <c r="D19" s="332"/>
      <c r="E19" s="332"/>
      <c r="F19" s="332"/>
      <c r="G19" s="332"/>
      <c r="H19" s="332"/>
      <c r="I19" s="332"/>
      <c r="J19" s="332"/>
      <c r="K19" s="334"/>
    </row>
    <row r="20" spans="1:11" x14ac:dyDescent="0.3">
      <c r="A20" s="1362" t="s">
        <v>80</v>
      </c>
      <c r="B20" s="1363"/>
      <c r="C20" s="1363"/>
      <c r="D20" s="1363"/>
      <c r="E20" s="1363"/>
      <c r="F20" s="1363"/>
      <c r="G20" s="1363"/>
      <c r="H20" s="1363"/>
      <c r="I20" s="1363"/>
      <c r="J20" s="1363"/>
      <c r="K20" s="1364"/>
    </row>
    <row r="21" spans="1:11" x14ac:dyDescent="0.3">
      <c r="A21" s="1365"/>
      <c r="B21" s="1366"/>
      <c r="C21" s="1366"/>
      <c r="D21" s="1366"/>
      <c r="E21" s="1366"/>
      <c r="F21" s="1366"/>
      <c r="G21" s="1366"/>
      <c r="H21" s="1366"/>
      <c r="I21" s="1366"/>
      <c r="J21" s="1366"/>
      <c r="K21" s="1367"/>
    </row>
    <row r="22" spans="1:11" x14ac:dyDescent="0.3">
      <c r="A22" s="1365"/>
      <c r="B22" s="1366"/>
      <c r="C22" s="1366"/>
      <c r="D22" s="1366"/>
      <c r="E22" s="1366"/>
      <c r="F22" s="1366"/>
      <c r="G22" s="1366"/>
      <c r="H22" s="1366"/>
      <c r="I22" s="1366"/>
      <c r="J22" s="1366"/>
      <c r="K22" s="1367"/>
    </row>
    <row r="23" spans="1:11" x14ac:dyDescent="0.3">
      <c r="A23" s="1365"/>
      <c r="B23" s="1366"/>
      <c r="C23" s="1366"/>
      <c r="D23" s="1366"/>
      <c r="E23" s="1366"/>
      <c r="F23" s="1366"/>
      <c r="G23" s="1366"/>
      <c r="H23" s="1366"/>
      <c r="I23" s="1366"/>
      <c r="J23" s="1366"/>
      <c r="K23" s="1367"/>
    </row>
    <row r="24" spans="1:11" ht="15" thickBot="1" x14ac:dyDescent="0.35">
      <c r="A24" s="1368"/>
      <c r="B24" s="1369"/>
      <c r="C24" s="1369"/>
      <c r="D24" s="1369"/>
      <c r="E24" s="1369"/>
      <c r="F24" s="1369"/>
      <c r="G24" s="1369"/>
      <c r="H24" s="1369"/>
      <c r="I24" s="1369"/>
      <c r="J24" s="1369"/>
      <c r="K24" s="1370"/>
    </row>
    <row r="25" spans="1:11" x14ac:dyDescent="0.3">
      <c r="A25" s="20"/>
      <c r="B25" s="18"/>
      <c r="C25" s="18"/>
      <c r="D25" s="18"/>
      <c r="E25" s="18"/>
      <c r="F25" s="18"/>
      <c r="G25" s="18"/>
      <c r="H25" s="18"/>
      <c r="I25" s="18"/>
      <c r="J25" s="18"/>
      <c r="K25" s="19"/>
    </row>
    <row r="26" spans="1:11" x14ac:dyDescent="0.3">
      <c r="A26" s="1280" t="s">
        <v>793</v>
      </c>
      <c r="B26" s="1396"/>
      <c r="C26" s="1396"/>
      <c r="D26" s="1396"/>
      <c r="E26" s="1396"/>
      <c r="F26" s="1396"/>
      <c r="G26" s="1396"/>
      <c r="H26" s="1396"/>
      <c r="I26" s="1396"/>
      <c r="J26" s="1396"/>
      <c r="K26" s="1397"/>
    </row>
    <row r="27" spans="1:11" x14ac:dyDescent="0.3">
      <c r="A27" s="118" t="s">
        <v>57</v>
      </c>
      <c r="B27" s="336"/>
      <c r="K27" s="2"/>
    </row>
    <row r="28" spans="1:11" x14ac:dyDescent="0.3">
      <c r="A28" s="193">
        <v>1</v>
      </c>
      <c r="B28" s="281" t="s">
        <v>467</v>
      </c>
      <c r="K28" s="2"/>
    </row>
    <row r="29" spans="1:11" x14ac:dyDescent="0.3">
      <c r="A29" s="193">
        <v>2</v>
      </c>
      <c r="B29" s="281" t="s">
        <v>469</v>
      </c>
      <c r="K29" s="2"/>
    </row>
    <row r="30" spans="1:11" x14ac:dyDescent="0.3">
      <c r="A30" s="189">
        <v>3</v>
      </c>
      <c r="B30" s="1525" t="s">
        <v>483</v>
      </c>
      <c r="C30" s="1525"/>
      <c r="D30" s="1525"/>
      <c r="E30" s="1525"/>
      <c r="F30" s="1525"/>
      <c r="G30" s="1525"/>
      <c r="H30" s="1525"/>
      <c r="I30" s="1525"/>
      <c r="J30" s="1525"/>
      <c r="K30" s="1526"/>
    </row>
    <row r="31" spans="1:11" x14ac:dyDescent="0.3">
      <c r="A31" s="193">
        <v>4</v>
      </c>
      <c r="B31" s="190" t="s">
        <v>459</v>
      </c>
      <c r="K31" s="2"/>
    </row>
    <row r="32" spans="1:11" x14ac:dyDescent="0.3">
      <c r="A32" s="193">
        <v>5</v>
      </c>
      <c r="B32" s="190" t="s">
        <v>470</v>
      </c>
      <c r="C32" s="114"/>
      <c r="D32" s="114"/>
      <c r="E32" s="114"/>
      <c r="F32" s="114"/>
      <c r="G32" s="114"/>
      <c r="H32" s="114"/>
      <c r="I32" s="114"/>
      <c r="J32" s="114"/>
      <c r="K32" s="248"/>
    </row>
    <row r="33" spans="1:11" x14ac:dyDescent="0.3">
      <c r="A33" s="193">
        <v>6</v>
      </c>
      <c r="B33" s="190" t="s">
        <v>466</v>
      </c>
      <c r="C33" s="114"/>
      <c r="D33" s="114"/>
      <c r="E33" s="114"/>
      <c r="F33" s="114"/>
      <c r="G33" s="114"/>
      <c r="H33" s="114"/>
      <c r="I33" s="114"/>
      <c r="J33" s="114"/>
      <c r="K33" s="248"/>
    </row>
    <row r="34" spans="1:11" x14ac:dyDescent="0.3">
      <c r="A34" s="193">
        <v>7</v>
      </c>
      <c r="B34" s="190" t="s">
        <v>786</v>
      </c>
      <c r="K34" s="2"/>
    </row>
    <row r="35" spans="1:11" x14ac:dyDescent="0.3">
      <c r="A35" s="193">
        <v>8</v>
      </c>
      <c r="B35" s="190" t="s">
        <v>817</v>
      </c>
      <c r="K35" s="2"/>
    </row>
    <row r="36" spans="1:11" x14ac:dyDescent="0.3">
      <c r="A36" s="193"/>
      <c r="B36" s="190"/>
      <c r="K36" s="2"/>
    </row>
    <row r="37" spans="1:11" x14ac:dyDescent="0.3">
      <c r="A37" s="282" t="s">
        <v>522</v>
      </c>
      <c r="B37" s="190"/>
      <c r="C37" s="114"/>
      <c r="D37" s="114"/>
      <c r="E37" s="114"/>
      <c r="F37" s="114"/>
      <c r="G37" s="114"/>
      <c r="H37" s="114"/>
      <c r="I37" s="114"/>
      <c r="J37" s="114"/>
      <c r="K37" s="248"/>
    </row>
    <row r="38" spans="1:11" ht="15" thickBot="1" x14ac:dyDescent="0.35">
      <c r="A38" s="282"/>
      <c r="B38" s="190"/>
      <c r="C38" s="109" t="s">
        <v>481</v>
      </c>
      <c r="D38" s="114"/>
      <c r="E38" s="114"/>
      <c r="F38" s="114"/>
      <c r="G38" s="131" t="s">
        <v>480</v>
      </c>
      <c r="H38" s="114"/>
      <c r="I38" s="114"/>
      <c r="J38" s="114"/>
      <c r="K38" s="248"/>
    </row>
    <row r="39" spans="1:11" x14ac:dyDescent="0.3">
      <c r="A39" s="922"/>
      <c r="B39" s="116"/>
      <c r="C39" s="116"/>
      <c r="D39" s="116"/>
      <c r="E39" s="116"/>
      <c r="F39" s="116"/>
      <c r="G39" s="116"/>
      <c r="H39" s="116"/>
      <c r="I39" s="18"/>
      <c r="J39" s="18"/>
      <c r="K39" s="19"/>
    </row>
    <row r="40" spans="1:11" ht="14.4" customHeight="1" x14ac:dyDescent="0.3">
      <c r="A40" s="1585" t="s">
        <v>896</v>
      </c>
      <c r="B40" s="1586"/>
      <c r="C40" s="1586"/>
      <c r="D40" s="1586"/>
      <c r="E40" s="1586"/>
      <c r="F40" s="920"/>
      <c r="G40" s="920"/>
      <c r="H40" s="920"/>
      <c r="I40" s="920"/>
      <c r="J40" s="920"/>
      <c r="K40" s="921"/>
    </row>
    <row r="41" spans="1:11" x14ac:dyDescent="0.3">
      <c r="A41" s="907"/>
      <c r="B41" s="1520"/>
      <c r="C41" s="1520"/>
      <c r="D41" s="1520"/>
      <c r="E41" s="1520"/>
      <c r="F41" s="1520"/>
      <c r="G41" s="1520"/>
      <c r="H41" s="1520"/>
      <c r="I41" s="1520"/>
      <c r="J41" s="1520"/>
      <c r="K41" s="1521"/>
    </row>
    <row r="42" spans="1:11" x14ac:dyDescent="0.3">
      <c r="A42" s="907"/>
      <c r="B42" s="1520"/>
      <c r="C42" s="1520"/>
      <c r="D42" s="1520"/>
      <c r="E42" s="1520"/>
      <c r="F42" s="1520"/>
      <c r="G42" s="1520"/>
      <c r="H42" s="1520"/>
      <c r="I42" s="1520"/>
      <c r="J42" s="1520"/>
      <c r="K42" s="1521"/>
    </row>
    <row r="43" spans="1:11" ht="15" thickBot="1" x14ac:dyDescent="0.35">
      <c r="A43" s="907"/>
      <c r="B43" s="1587"/>
      <c r="C43" s="1587"/>
      <c r="D43" s="1587"/>
      <c r="E43" s="1587"/>
      <c r="F43" s="1587"/>
      <c r="G43" s="1587"/>
      <c r="H43" s="1587"/>
      <c r="I43" s="1587"/>
      <c r="J43" s="1587"/>
      <c r="K43" s="1588"/>
    </row>
    <row r="44" spans="1:11" x14ac:dyDescent="0.3">
      <c r="A44" s="1589" t="s">
        <v>897</v>
      </c>
      <c r="B44" s="1406"/>
      <c r="C44" s="1406"/>
      <c r="D44" s="1406"/>
      <c r="E44" s="867"/>
      <c r="F44" s="867"/>
      <c r="G44" s="867"/>
      <c r="H44" s="867"/>
      <c r="I44" s="867"/>
      <c r="J44" s="867"/>
      <c r="K44" s="868"/>
    </row>
    <row r="45" spans="1:11" x14ac:dyDescent="0.3">
      <c r="A45" s="907"/>
      <c r="B45" s="912"/>
      <c r="C45" s="912"/>
      <c r="D45" s="912"/>
      <c r="E45" s="912"/>
      <c r="F45" s="912"/>
      <c r="G45" s="912"/>
      <c r="H45" s="912"/>
      <c r="I45" s="912"/>
      <c r="J45" s="912"/>
      <c r="K45" s="913"/>
    </row>
    <row r="46" spans="1:11" x14ac:dyDescent="0.3">
      <c r="A46" s="907"/>
      <c r="B46" s="912"/>
      <c r="C46" s="912"/>
      <c r="D46" s="912"/>
      <c r="E46" s="912"/>
      <c r="F46" s="912"/>
      <c r="G46" s="912"/>
      <c r="H46" s="912"/>
      <c r="I46" s="912"/>
      <c r="J46" s="912"/>
      <c r="K46" s="913"/>
    </row>
    <row r="47" spans="1:11" x14ac:dyDescent="0.3">
      <c r="A47" s="383"/>
      <c r="B47" s="919"/>
      <c r="C47" s="919"/>
      <c r="D47" s="919"/>
      <c r="E47" s="919"/>
      <c r="F47" s="919"/>
      <c r="G47" s="919"/>
      <c r="H47" s="919"/>
      <c r="I47" s="919"/>
      <c r="J47" s="919"/>
      <c r="K47" s="385"/>
    </row>
    <row r="48" spans="1:11" ht="15" thickBot="1" x14ac:dyDescent="0.35">
      <c r="A48" s="586"/>
      <c r="B48" s="587"/>
      <c r="C48" s="587"/>
      <c r="D48" s="587"/>
      <c r="E48" s="587"/>
      <c r="F48" s="587"/>
      <c r="G48" s="587"/>
      <c r="H48" s="587"/>
      <c r="I48" s="587"/>
      <c r="J48" s="587"/>
      <c r="K48" s="588"/>
    </row>
    <row r="49" spans="1:11" ht="15" thickBot="1" x14ac:dyDescent="0.35">
      <c r="A49" s="1582" t="s">
        <v>69</v>
      </c>
      <c r="B49" s="1583"/>
      <c r="C49" s="1583"/>
      <c r="D49" s="1583"/>
      <c r="E49" s="1583"/>
      <c r="F49" s="1583"/>
      <c r="G49" s="1583"/>
      <c r="H49" s="1583"/>
      <c r="I49" s="1583"/>
      <c r="J49" s="1583"/>
      <c r="K49" s="1584"/>
    </row>
    <row r="50" spans="1:11" ht="15" thickBot="1" x14ac:dyDescent="0.35">
      <c r="A50" s="802" t="s">
        <v>729</v>
      </c>
      <c r="B50" s="580"/>
      <c r="C50" s="580"/>
      <c r="D50" s="580"/>
      <c r="E50" s="579"/>
      <c r="F50" s="579"/>
      <c r="G50" s="580"/>
      <c r="H50" s="580"/>
      <c r="I50" s="580"/>
      <c r="J50" s="580"/>
      <c r="K50" s="581"/>
    </row>
    <row r="51" spans="1:11" ht="15" thickBot="1" x14ac:dyDescent="0.35">
      <c r="A51" s="574" t="s">
        <v>478</v>
      </c>
      <c r="B51" s="575"/>
      <c r="C51" s="575"/>
      <c r="D51" s="573"/>
      <c r="E51" s="573"/>
      <c r="F51" s="573"/>
      <c r="G51" s="573"/>
      <c r="H51" s="573"/>
      <c r="I51" s="573"/>
      <c r="J51" s="573"/>
      <c r="K51" s="576" t="s">
        <v>936</v>
      </c>
    </row>
  </sheetData>
  <sheetProtection algorithmName="SHA-512" hashValue="RCkc8+CxuyPc9F8iDmkFapsPWxBfbD2yiengO+wgjz16aQQdImBDL7pRhRHmBUYOR/DL5Sf/2NxmoS82Oxy0Bg==" saltValue="/oNQmQmUn6ILwoEWrVe4RQ==" spinCount="100000" sheet="1" objects="1" scenarios="1"/>
  <mergeCells count="24">
    <mergeCell ref="A20:K24"/>
    <mergeCell ref="B30:K30"/>
    <mergeCell ref="A49:K49"/>
    <mergeCell ref="A26:K26"/>
    <mergeCell ref="A40:E40"/>
    <mergeCell ref="B41:K41"/>
    <mergeCell ref="B42:K42"/>
    <mergeCell ref="B43:K43"/>
    <mergeCell ref="A44:D44"/>
    <mergeCell ref="A14:C14"/>
    <mergeCell ref="A15:C15"/>
    <mergeCell ref="A16:C16"/>
    <mergeCell ref="A13:C13"/>
    <mergeCell ref="B1:I1"/>
    <mergeCell ref="A2:K2"/>
    <mergeCell ref="A3:K3"/>
    <mergeCell ref="A5:C5"/>
    <mergeCell ref="A6:C6"/>
    <mergeCell ref="A7:C7"/>
    <mergeCell ref="A8:C8"/>
    <mergeCell ref="A9:C9"/>
    <mergeCell ref="A10:C10"/>
    <mergeCell ref="A11:C11"/>
    <mergeCell ref="A12:C12"/>
  </mergeCells>
  <dataValidations count="1">
    <dataValidation type="list" allowBlank="1" showInputMessage="1" showErrorMessage="1" sqref="K8:K16" xr:uid="{587FF0D8-06FA-47A8-8842-0B241330A44F}">
      <formula1>$L$1:$L$2</formula1>
    </dataValidation>
  </dataValidations>
  <printOptions horizontalCentered="1"/>
  <pageMargins left="0.2" right="0.2" top="0.75" bottom="0.75" header="0.3" footer="0.3"/>
  <pageSetup scale="65" orientation="portrait" r:id="rId1"/>
  <ignoredErrors>
    <ignoredError sqref="J17"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65541" r:id="rId4" name="Check Box 5">
              <controlPr defaultSize="0" autoFill="0" autoLine="0" autoPict="0">
                <anchor moveWithCells="1">
                  <from>
                    <xdr:col>0</xdr:col>
                    <xdr:colOff>0</xdr:colOff>
                    <xdr:row>39</xdr:row>
                    <xdr:rowOff>175260</xdr:rowOff>
                  </from>
                  <to>
                    <xdr:col>5</xdr:col>
                    <xdr:colOff>68580</xdr:colOff>
                    <xdr:row>40</xdr:row>
                    <xdr:rowOff>175260</xdr:rowOff>
                  </to>
                </anchor>
              </controlPr>
            </control>
          </mc:Choice>
        </mc:AlternateContent>
        <mc:AlternateContent xmlns:mc="http://schemas.openxmlformats.org/markup-compatibility/2006">
          <mc:Choice Requires="x14">
            <control shapeId="65542" r:id="rId5" name="Check Box 6">
              <controlPr defaultSize="0" autoFill="0" autoLine="0" autoPict="0">
                <anchor moveWithCells="1">
                  <from>
                    <xdr:col>0</xdr:col>
                    <xdr:colOff>0</xdr:colOff>
                    <xdr:row>41</xdr:row>
                    <xdr:rowOff>22860</xdr:rowOff>
                  </from>
                  <to>
                    <xdr:col>7</xdr:col>
                    <xdr:colOff>807720</xdr:colOff>
                    <xdr:row>42</xdr:row>
                    <xdr:rowOff>0</xdr:rowOff>
                  </to>
                </anchor>
              </controlPr>
            </control>
          </mc:Choice>
        </mc:AlternateContent>
        <mc:AlternateContent xmlns:mc="http://schemas.openxmlformats.org/markup-compatibility/2006">
          <mc:Choice Requires="x14">
            <control shapeId="65543" r:id="rId6" name="Check Box 7">
              <controlPr defaultSize="0" autoFill="0" autoLine="0" autoPict="0">
                <anchor moveWithCells="1">
                  <from>
                    <xdr:col>0</xdr:col>
                    <xdr:colOff>0</xdr:colOff>
                    <xdr:row>41</xdr:row>
                    <xdr:rowOff>152400</xdr:rowOff>
                  </from>
                  <to>
                    <xdr:col>4</xdr:col>
                    <xdr:colOff>38100</xdr:colOff>
                    <xdr:row>43</xdr:row>
                    <xdr:rowOff>22860</xdr:rowOff>
                  </to>
                </anchor>
              </controlPr>
            </control>
          </mc:Choice>
        </mc:AlternateContent>
        <mc:AlternateContent xmlns:mc="http://schemas.openxmlformats.org/markup-compatibility/2006">
          <mc:Choice Requires="x14">
            <control shapeId="65544" r:id="rId7" name="Check Box 8">
              <controlPr defaultSize="0" autoFill="0" autoLine="0" autoPict="0">
                <anchor moveWithCells="1">
                  <from>
                    <xdr:col>0</xdr:col>
                    <xdr:colOff>0</xdr:colOff>
                    <xdr:row>43</xdr:row>
                    <xdr:rowOff>152400</xdr:rowOff>
                  </from>
                  <to>
                    <xdr:col>8</xdr:col>
                    <xdr:colOff>45720</xdr:colOff>
                    <xdr:row>45</xdr:row>
                    <xdr:rowOff>30480</xdr:rowOff>
                  </to>
                </anchor>
              </controlPr>
            </control>
          </mc:Choice>
        </mc:AlternateContent>
        <mc:AlternateContent xmlns:mc="http://schemas.openxmlformats.org/markup-compatibility/2006">
          <mc:Choice Requires="x14">
            <control shapeId="65545" r:id="rId8" name="Check Box 9">
              <controlPr defaultSize="0" autoFill="0" autoLine="0" autoPict="0">
                <anchor moveWithCells="1">
                  <from>
                    <xdr:col>0</xdr:col>
                    <xdr:colOff>0</xdr:colOff>
                    <xdr:row>44</xdr:row>
                    <xdr:rowOff>152400</xdr:rowOff>
                  </from>
                  <to>
                    <xdr:col>8</xdr:col>
                    <xdr:colOff>45720</xdr:colOff>
                    <xdr:row>46</xdr:row>
                    <xdr:rowOff>30480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147E4-E16E-4A95-8ACE-54FB1045883E}">
  <sheetPr codeName="Sheet27">
    <tabColor theme="9" tint="0.59999389629810485"/>
    <pageSetUpPr fitToPage="1"/>
  </sheetPr>
  <dimension ref="A1:F53"/>
  <sheetViews>
    <sheetView zoomScaleNormal="100" workbookViewId="0">
      <selection activeCell="A8" sqref="A8:B8"/>
    </sheetView>
  </sheetViews>
  <sheetFormatPr defaultRowHeight="14.4" x14ac:dyDescent="0.3"/>
  <cols>
    <col min="1" max="1" width="10.33203125" customWidth="1"/>
    <col min="2" max="2" width="20.109375" customWidth="1"/>
    <col min="3" max="3" width="17.88671875" customWidth="1"/>
    <col min="4" max="4" width="16.33203125" customWidth="1"/>
    <col min="5" max="5" width="19.33203125" customWidth="1"/>
    <col min="6" max="6" width="27.5546875" customWidth="1"/>
  </cols>
  <sheetData>
    <row r="1" spans="1:6" ht="15" thickBot="1" x14ac:dyDescent="0.35">
      <c r="A1" s="106" t="s">
        <v>389</v>
      </c>
      <c r="B1" s="1462">
        <f>'Budget Summary'!A9</f>
        <v>0</v>
      </c>
      <c r="C1" s="1462"/>
      <c r="D1" s="1576"/>
      <c r="E1" s="112" t="s">
        <v>12</v>
      </c>
      <c r="F1" s="344">
        <f>'Budget Summary'!H9</f>
        <v>0</v>
      </c>
    </row>
    <row r="2" spans="1:6" ht="16.2" thickBot="1" x14ac:dyDescent="0.35">
      <c r="A2" s="1282" t="s">
        <v>725</v>
      </c>
      <c r="B2" s="1283"/>
      <c r="C2" s="1283"/>
      <c r="D2" s="1283"/>
      <c r="E2" s="1283"/>
      <c r="F2" s="1284"/>
    </row>
    <row r="3" spans="1:6" ht="81" customHeight="1" thickBot="1" x14ac:dyDescent="0.35">
      <c r="A3" s="1452" t="s">
        <v>81</v>
      </c>
      <c r="B3" s="1453"/>
      <c r="C3" s="1453"/>
      <c r="D3" s="1453"/>
      <c r="E3" s="1453"/>
      <c r="F3" s="1454"/>
    </row>
    <row r="4" spans="1:6" x14ac:dyDescent="0.3">
      <c r="A4" s="375"/>
      <c r="B4" s="376"/>
      <c r="C4" s="376"/>
      <c r="D4" s="376"/>
      <c r="E4" s="376"/>
      <c r="F4" s="377"/>
    </row>
    <row r="5" spans="1:6" ht="15" thickBot="1" x14ac:dyDescent="0.35">
      <c r="A5" s="340"/>
      <c r="B5" s="341"/>
      <c r="C5" s="341"/>
      <c r="D5" s="341"/>
      <c r="E5" s="341"/>
      <c r="F5" s="342"/>
    </row>
    <row r="6" spans="1:6" ht="15" thickBot="1" x14ac:dyDescent="0.35">
      <c r="A6" s="1228">
        <v>1</v>
      </c>
      <c r="B6" s="1245"/>
      <c r="C6" s="212">
        <v>2</v>
      </c>
      <c r="D6" s="138">
        <v>3</v>
      </c>
      <c r="E6" s="212"/>
      <c r="F6" s="108">
        <v>4</v>
      </c>
    </row>
    <row r="7" spans="1:6" ht="43.8" thickBot="1" x14ac:dyDescent="0.35">
      <c r="A7" s="1594" t="s">
        <v>82</v>
      </c>
      <c r="B7" s="1595"/>
      <c r="C7" s="311" t="s">
        <v>60</v>
      </c>
      <c r="D7" s="311" t="s">
        <v>83</v>
      </c>
      <c r="E7" s="311" t="s">
        <v>527</v>
      </c>
      <c r="F7" s="378" t="s">
        <v>528</v>
      </c>
    </row>
    <row r="8" spans="1:6" x14ac:dyDescent="0.3">
      <c r="A8" s="1596"/>
      <c r="B8" s="1597"/>
      <c r="C8" s="161"/>
      <c r="D8" s="379"/>
      <c r="E8" s="163" t="str">
        <f>IF(C8&lt;1,"",C8*D8)</f>
        <v/>
      </c>
      <c r="F8" s="165"/>
    </row>
    <row r="9" spans="1:6" x14ac:dyDescent="0.3">
      <c r="A9" s="1590"/>
      <c r="B9" s="1591"/>
      <c r="C9" s="168"/>
      <c r="D9" s="361"/>
      <c r="E9" s="169" t="str">
        <f t="shared" ref="E9:E25" si="0">IF(C9&lt;1,"",C9*D9)</f>
        <v/>
      </c>
      <c r="F9" s="173"/>
    </row>
    <row r="10" spans="1:6" x14ac:dyDescent="0.3">
      <c r="A10" s="1590"/>
      <c r="B10" s="1591"/>
      <c r="C10" s="168"/>
      <c r="D10" s="361"/>
      <c r="E10" s="169" t="str">
        <f t="shared" si="0"/>
        <v/>
      </c>
      <c r="F10" s="173"/>
    </row>
    <row r="11" spans="1:6" x14ac:dyDescent="0.3">
      <c r="A11" s="1590"/>
      <c r="B11" s="1591"/>
      <c r="C11" s="168"/>
      <c r="D11" s="361"/>
      <c r="E11" s="169" t="str">
        <f t="shared" si="0"/>
        <v/>
      </c>
      <c r="F11" s="173"/>
    </row>
    <row r="12" spans="1:6" x14ac:dyDescent="0.3">
      <c r="A12" s="1590"/>
      <c r="B12" s="1591"/>
      <c r="C12" s="168"/>
      <c r="D12" s="361"/>
      <c r="E12" s="169" t="str">
        <f t="shared" si="0"/>
        <v/>
      </c>
      <c r="F12" s="173"/>
    </row>
    <row r="13" spans="1:6" x14ac:dyDescent="0.3">
      <c r="A13" s="1590"/>
      <c r="B13" s="1591"/>
      <c r="C13" s="168"/>
      <c r="D13" s="361"/>
      <c r="E13" s="169" t="str">
        <f t="shared" si="0"/>
        <v/>
      </c>
      <c r="F13" s="173"/>
    </row>
    <row r="14" spans="1:6" x14ac:dyDescent="0.3">
      <c r="A14" s="1590"/>
      <c r="B14" s="1591"/>
      <c r="C14" s="168"/>
      <c r="D14" s="361"/>
      <c r="E14" s="169" t="str">
        <f t="shared" si="0"/>
        <v/>
      </c>
      <c r="F14" s="173"/>
    </row>
    <row r="15" spans="1:6" x14ac:dyDescent="0.3">
      <c r="A15" s="1590"/>
      <c r="B15" s="1591"/>
      <c r="C15" s="168"/>
      <c r="D15" s="361"/>
      <c r="E15" s="169" t="str">
        <f t="shared" si="0"/>
        <v/>
      </c>
      <c r="F15" s="173"/>
    </row>
    <row r="16" spans="1:6" x14ac:dyDescent="0.3">
      <c r="A16" s="1590"/>
      <c r="B16" s="1591"/>
      <c r="C16" s="168"/>
      <c r="D16" s="361"/>
      <c r="E16" s="169" t="str">
        <f t="shared" si="0"/>
        <v/>
      </c>
      <c r="F16" s="173"/>
    </row>
    <row r="17" spans="1:6" x14ac:dyDescent="0.3">
      <c r="A17" s="1590"/>
      <c r="B17" s="1591"/>
      <c r="C17" s="168"/>
      <c r="D17" s="361"/>
      <c r="E17" s="169" t="str">
        <f t="shared" si="0"/>
        <v/>
      </c>
      <c r="F17" s="173"/>
    </row>
    <row r="18" spans="1:6" x14ac:dyDescent="0.3">
      <c r="A18" s="1590"/>
      <c r="B18" s="1591"/>
      <c r="C18" s="168"/>
      <c r="D18" s="361"/>
      <c r="E18" s="169" t="str">
        <f>IF(C18&lt;1,"",C18*D18)</f>
        <v/>
      </c>
      <c r="F18" s="173"/>
    </row>
    <row r="19" spans="1:6" x14ac:dyDescent="0.3">
      <c r="A19" s="1590"/>
      <c r="B19" s="1591"/>
      <c r="C19" s="168"/>
      <c r="D19" s="361"/>
      <c r="E19" s="169" t="str">
        <f t="shared" si="0"/>
        <v/>
      </c>
      <c r="F19" s="173"/>
    </row>
    <row r="20" spans="1:6" x14ac:dyDescent="0.3">
      <c r="A20" s="1590"/>
      <c r="B20" s="1591"/>
      <c r="C20" s="168"/>
      <c r="D20" s="361"/>
      <c r="E20" s="169" t="str">
        <f t="shared" si="0"/>
        <v/>
      </c>
      <c r="F20" s="173"/>
    </row>
    <row r="21" spans="1:6" x14ac:dyDescent="0.3">
      <c r="A21" s="1590"/>
      <c r="B21" s="1591"/>
      <c r="C21" s="168"/>
      <c r="D21" s="361"/>
      <c r="E21" s="169" t="str">
        <f t="shared" si="0"/>
        <v/>
      </c>
      <c r="F21" s="173"/>
    </row>
    <row r="22" spans="1:6" x14ac:dyDescent="0.3">
      <c r="A22" s="1590"/>
      <c r="B22" s="1591"/>
      <c r="C22" s="168"/>
      <c r="D22" s="361"/>
      <c r="E22" s="169" t="str">
        <f t="shared" si="0"/>
        <v/>
      </c>
      <c r="F22" s="173"/>
    </row>
    <row r="23" spans="1:6" x14ac:dyDescent="0.3">
      <c r="A23" s="1590"/>
      <c r="B23" s="1591"/>
      <c r="C23" s="168"/>
      <c r="D23" s="361"/>
      <c r="E23" s="169" t="str">
        <f t="shared" si="0"/>
        <v/>
      </c>
      <c r="F23" s="173"/>
    </row>
    <row r="24" spans="1:6" x14ac:dyDescent="0.3">
      <c r="A24" s="1590"/>
      <c r="B24" s="1591"/>
      <c r="C24" s="168"/>
      <c r="D24" s="361"/>
      <c r="E24" s="169" t="str">
        <f t="shared" si="0"/>
        <v/>
      </c>
      <c r="F24" s="173"/>
    </row>
    <row r="25" spans="1:6" ht="15" thickBot="1" x14ac:dyDescent="0.35">
      <c r="A25" s="1598"/>
      <c r="B25" s="1599"/>
      <c r="C25" s="176"/>
      <c r="D25" s="273"/>
      <c r="E25" s="380" t="str">
        <f t="shared" si="0"/>
        <v/>
      </c>
      <c r="F25" s="274"/>
    </row>
    <row r="26" spans="1:6" ht="15" thickBot="1" x14ac:dyDescent="0.35">
      <c r="A26" s="275"/>
      <c r="B26" s="302"/>
      <c r="C26" s="381"/>
      <c r="D26" s="276" t="s">
        <v>21</v>
      </c>
      <c r="E26" s="372">
        <f>SUM(E8:E25)</f>
        <v>0</v>
      </c>
      <c r="F26" s="372">
        <f>SUM(F8:F25)</f>
        <v>0</v>
      </c>
    </row>
    <row r="27" spans="1:6" x14ac:dyDescent="0.3">
      <c r="A27" s="1"/>
      <c r="F27" s="2"/>
    </row>
    <row r="28" spans="1:6" ht="15" thickBot="1" x14ac:dyDescent="0.35">
      <c r="A28" s="331" t="s">
        <v>79</v>
      </c>
      <c r="B28" s="332"/>
      <c r="C28" s="332"/>
      <c r="D28" s="332"/>
      <c r="E28" s="332"/>
      <c r="F28" s="334"/>
    </row>
    <row r="29" spans="1:6" x14ac:dyDescent="0.3">
      <c r="A29" s="1362" t="s">
        <v>84</v>
      </c>
      <c r="B29" s="1363"/>
      <c r="C29" s="1363"/>
      <c r="D29" s="1363"/>
      <c r="E29" s="1363"/>
      <c r="F29" s="1364"/>
    </row>
    <row r="30" spans="1:6" x14ac:dyDescent="0.3">
      <c r="A30" s="1365"/>
      <c r="B30" s="1366"/>
      <c r="C30" s="1366"/>
      <c r="D30" s="1366"/>
      <c r="E30" s="1366"/>
      <c r="F30" s="1367"/>
    </row>
    <row r="31" spans="1:6" x14ac:dyDescent="0.3">
      <c r="A31" s="1365"/>
      <c r="B31" s="1366"/>
      <c r="C31" s="1366"/>
      <c r="D31" s="1366"/>
      <c r="E31" s="1366"/>
      <c r="F31" s="1367"/>
    </row>
    <row r="32" spans="1:6" x14ac:dyDescent="0.3">
      <c r="A32" s="1365"/>
      <c r="B32" s="1366"/>
      <c r="C32" s="1366"/>
      <c r="D32" s="1366"/>
      <c r="E32" s="1366"/>
      <c r="F32" s="1367"/>
    </row>
    <row r="33" spans="1:6" ht="15" thickBot="1" x14ac:dyDescent="0.35">
      <c r="A33" s="1368"/>
      <c r="B33" s="1369"/>
      <c r="C33" s="1369"/>
      <c r="D33" s="1369"/>
      <c r="E33" s="1369"/>
      <c r="F33" s="1370"/>
    </row>
    <row r="34" spans="1:6" x14ac:dyDescent="0.3">
      <c r="A34" s="1"/>
      <c r="F34" s="2"/>
    </row>
    <row r="35" spans="1:6" x14ac:dyDescent="0.3">
      <c r="A35" s="1280" t="s">
        <v>794</v>
      </c>
      <c r="B35" s="1396"/>
      <c r="C35" s="1396"/>
      <c r="D35" s="1396"/>
      <c r="E35" s="1396"/>
      <c r="F35" s="1397"/>
    </row>
    <row r="36" spans="1:6" x14ac:dyDescent="0.3">
      <c r="A36" s="118" t="s">
        <v>57</v>
      </c>
      <c r="B36" s="109"/>
      <c r="C36" s="109"/>
      <c r="D36" s="109"/>
      <c r="E36" s="109"/>
      <c r="F36" s="119"/>
    </row>
    <row r="37" spans="1:6" s="30" customFormat="1" ht="75.599999999999994" customHeight="1" x14ac:dyDescent="0.3">
      <c r="A37" s="189">
        <v>1</v>
      </c>
      <c r="B37" s="1345" t="s">
        <v>856</v>
      </c>
      <c r="C37" s="1345"/>
      <c r="D37" s="1345"/>
      <c r="E37" s="1345"/>
      <c r="F37" s="1390"/>
    </row>
    <row r="38" spans="1:6" x14ac:dyDescent="0.3">
      <c r="A38" s="193">
        <v>2</v>
      </c>
      <c r="B38" s="281" t="s">
        <v>460</v>
      </c>
      <c r="C38" s="281"/>
      <c r="D38" s="185"/>
      <c r="E38" s="21"/>
      <c r="F38" s="22"/>
    </row>
    <row r="39" spans="1:6" ht="28.95" customHeight="1" x14ac:dyDescent="0.3">
      <c r="A39" s="193">
        <v>3</v>
      </c>
      <c r="B39" s="1345" t="s">
        <v>857</v>
      </c>
      <c r="C39" s="1345"/>
      <c r="D39" s="1345"/>
      <c r="E39" s="1345"/>
      <c r="F39" s="1390"/>
    </row>
    <row r="40" spans="1:6" x14ac:dyDescent="0.3">
      <c r="A40" s="193">
        <v>4</v>
      </c>
      <c r="B40" s="190" t="s">
        <v>510</v>
      </c>
      <c r="C40" s="190"/>
      <c r="D40" s="185"/>
      <c r="E40" s="185"/>
      <c r="F40" s="186"/>
    </row>
    <row r="41" spans="1:6" ht="15" customHeight="1" x14ac:dyDescent="0.3">
      <c r="A41" s="1"/>
      <c r="E41" s="185"/>
      <c r="F41" s="186"/>
    </row>
    <row r="42" spans="1:6" x14ac:dyDescent="0.3">
      <c r="A42" s="123" t="s">
        <v>505</v>
      </c>
      <c r="C42" s="190"/>
      <c r="D42" s="185"/>
      <c r="E42" s="281"/>
      <c r="F42" s="382"/>
    </row>
    <row r="43" spans="1:6" ht="15" thickBot="1" x14ac:dyDescent="0.35">
      <c r="A43" s="1"/>
      <c r="F43" s="2"/>
    </row>
    <row r="44" spans="1:6" x14ac:dyDescent="0.3">
      <c r="A44" s="1606"/>
      <c r="B44" s="1499"/>
      <c r="C44" s="1499"/>
      <c r="D44" s="1499"/>
      <c r="E44" s="1499"/>
      <c r="F44" s="1607"/>
    </row>
    <row r="45" spans="1:6" x14ac:dyDescent="0.3">
      <c r="A45" s="1592" t="s">
        <v>896</v>
      </c>
      <c r="B45" s="1593"/>
      <c r="C45" s="1593"/>
      <c r="D45" s="1593"/>
      <c r="E45" s="1593"/>
      <c r="F45" s="1551"/>
    </row>
    <row r="46" spans="1:6" ht="22.2" customHeight="1" x14ac:dyDescent="0.3">
      <c r="A46" s="1"/>
      <c r="B46" s="1600"/>
      <c r="C46" s="1600"/>
      <c r="D46" s="1600"/>
      <c r="E46" s="1600"/>
      <c r="F46" s="1601"/>
    </row>
    <row r="47" spans="1:6" ht="17.25" customHeight="1" x14ac:dyDescent="0.3">
      <c r="A47" s="1602" t="s">
        <v>898</v>
      </c>
      <c r="B47" s="1603"/>
      <c r="C47" s="1603"/>
      <c r="D47" s="1603"/>
      <c r="E47" s="1603"/>
      <c r="F47" s="1604"/>
    </row>
    <row r="48" spans="1:6" ht="14.25" customHeight="1" x14ac:dyDescent="0.3">
      <c r="A48" s="1414"/>
      <c r="B48" s="1605"/>
      <c r="C48" s="1605"/>
      <c r="D48" s="1605"/>
      <c r="E48" s="1605"/>
      <c r="F48" s="923"/>
    </row>
    <row r="49" spans="1:6" ht="15.75" customHeight="1" x14ac:dyDescent="0.3">
      <c r="A49" s="1"/>
      <c r="B49" s="924"/>
      <c r="C49" s="924"/>
      <c r="D49" s="924"/>
      <c r="E49" s="924"/>
      <c r="F49" s="923"/>
    </row>
    <row r="50" spans="1:6" ht="15" thickBot="1" x14ac:dyDescent="0.35">
      <c r="A50" s="873"/>
      <c r="B50" s="874"/>
      <c r="C50" s="874"/>
      <c r="D50" s="874"/>
      <c r="E50" s="874"/>
      <c r="F50" s="875"/>
    </row>
    <row r="51" spans="1:6" ht="15" thickBot="1" x14ac:dyDescent="0.35">
      <c r="A51" s="1582" t="s">
        <v>58</v>
      </c>
      <c r="B51" s="1583"/>
      <c r="C51" s="1583"/>
      <c r="D51" s="1583"/>
      <c r="E51" s="1583"/>
      <c r="F51" s="1584"/>
    </row>
    <row r="52" spans="1:6" ht="15" thickBot="1" x14ac:dyDescent="0.35">
      <c r="A52" s="802" t="s">
        <v>726</v>
      </c>
      <c r="B52" s="580"/>
      <c r="C52" s="580"/>
      <c r="D52" s="580"/>
      <c r="E52" s="580"/>
      <c r="F52" s="581"/>
    </row>
    <row r="53" spans="1:6" ht="15" thickBot="1" x14ac:dyDescent="0.35">
      <c r="A53" s="574" t="s">
        <v>478</v>
      </c>
      <c r="B53" s="575"/>
      <c r="C53" s="575"/>
      <c r="D53" s="573"/>
      <c r="E53" s="573"/>
      <c r="F53" s="576" t="s">
        <v>936</v>
      </c>
    </row>
  </sheetData>
  <sheetProtection algorithmName="SHA-512" hashValue="bovrKDu2w1HjiOSPJSdMFl+2R/U3Vf4NdXXdDuKnH0G6Ygs8tOVVw4KaZ6MaLVxVLCHN0wB9NYcRYpVmDU9ykg==" saltValue="/sugAin7eNCS37xH5RBivQ==" spinCount="100000" sheet="1" objects="1" scenarios="1"/>
  <mergeCells count="33">
    <mergeCell ref="B46:F46"/>
    <mergeCell ref="A47:F47"/>
    <mergeCell ref="A48:E48"/>
    <mergeCell ref="A51:F51"/>
    <mergeCell ref="A44:F44"/>
    <mergeCell ref="A22:B22"/>
    <mergeCell ref="A23:B23"/>
    <mergeCell ref="A24:B24"/>
    <mergeCell ref="A25:B25"/>
    <mergeCell ref="A29:F33"/>
    <mergeCell ref="B37:F37"/>
    <mergeCell ref="A35:F35"/>
    <mergeCell ref="B39:F39"/>
    <mergeCell ref="A45:F45"/>
    <mergeCell ref="B1:D1"/>
    <mergeCell ref="A2:F2"/>
    <mergeCell ref="A3:F3"/>
    <mergeCell ref="A6:B6"/>
    <mergeCell ref="A7:B7"/>
    <mergeCell ref="A13:B13"/>
    <mergeCell ref="A14:B14"/>
    <mergeCell ref="A8:B8"/>
    <mergeCell ref="A9:B9"/>
    <mergeCell ref="A10:B10"/>
    <mergeCell ref="A11:B11"/>
    <mergeCell ref="A12:B12"/>
    <mergeCell ref="A21:B21"/>
    <mergeCell ref="A15:B15"/>
    <mergeCell ref="A16:B16"/>
    <mergeCell ref="A17:B17"/>
    <mergeCell ref="A18:B18"/>
    <mergeCell ref="A19:B19"/>
    <mergeCell ref="A20:B20"/>
  </mergeCells>
  <printOptions horizontalCentered="1"/>
  <pageMargins left="0.7" right="0.7" top="0.75" bottom="0.75" header="0.3" footer="0.3"/>
  <pageSetup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5301" r:id="rId4" name="Check Box 5">
              <controlPr defaultSize="0" autoFill="0" autoLine="0" autoPict="0">
                <anchor moveWithCells="1">
                  <from>
                    <xdr:col>0</xdr:col>
                    <xdr:colOff>45720</xdr:colOff>
                    <xdr:row>45</xdr:row>
                    <xdr:rowOff>38100</xdr:rowOff>
                  </from>
                  <to>
                    <xdr:col>5</xdr:col>
                    <xdr:colOff>1752600</xdr:colOff>
                    <xdr:row>46</xdr:row>
                    <xdr:rowOff>22860</xdr:rowOff>
                  </to>
                </anchor>
              </controlPr>
            </control>
          </mc:Choice>
        </mc:AlternateContent>
        <mc:AlternateContent xmlns:mc="http://schemas.openxmlformats.org/markup-compatibility/2006">
          <mc:Choice Requires="x14">
            <control shapeId="55302" r:id="rId5" name="Check Box 6">
              <controlPr defaultSize="0" autoFill="0" autoLine="0" autoPict="0">
                <anchor moveWithCells="1">
                  <from>
                    <xdr:col>0</xdr:col>
                    <xdr:colOff>60960</xdr:colOff>
                    <xdr:row>46</xdr:row>
                    <xdr:rowOff>182880</xdr:rowOff>
                  </from>
                  <to>
                    <xdr:col>2</xdr:col>
                    <xdr:colOff>861060</xdr:colOff>
                    <xdr:row>48</xdr:row>
                    <xdr:rowOff>45720</xdr:rowOff>
                  </to>
                </anchor>
              </controlPr>
            </control>
          </mc:Choice>
        </mc:AlternateContent>
        <mc:AlternateContent xmlns:mc="http://schemas.openxmlformats.org/markup-compatibility/2006">
          <mc:Choice Requires="x14">
            <control shapeId="55303" r:id="rId6" name="Check Box 7">
              <controlPr defaultSize="0" autoFill="0" autoLine="0" autoPict="0">
                <anchor moveWithCells="1">
                  <from>
                    <xdr:col>0</xdr:col>
                    <xdr:colOff>45720</xdr:colOff>
                    <xdr:row>47</xdr:row>
                    <xdr:rowOff>144780</xdr:rowOff>
                  </from>
                  <to>
                    <xdr:col>6</xdr:col>
                    <xdr:colOff>7620</xdr:colOff>
                    <xdr:row>49</xdr:row>
                    <xdr:rowOff>22860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4B081-45C0-49D3-BFEC-E4CC2BF29130}">
  <sheetPr codeName="Sheet26">
    <tabColor theme="9" tint="0.59999389629810485"/>
    <pageSetUpPr fitToPage="1"/>
  </sheetPr>
  <dimension ref="A1:N61"/>
  <sheetViews>
    <sheetView zoomScaleNormal="100" workbookViewId="0">
      <selection activeCell="G5" sqref="G5"/>
    </sheetView>
  </sheetViews>
  <sheetFormatPr defaultRowHeight="14.4" x14ac:dyDescent="0.3"/>
  <cols>
    <col min="4" max="4" width="23.33203125" customWidth="1"/>
    <col min="5" max="5" width="13.6640625" customWidth="1"/>
    <col min="6" max="6" width="11.33203125" customWidth="1"/>
    <col min="7" max="8" width="13.6640625" customWidth="1"/>
    <col min="9" max="9" width="15.33203125" customWidth="1"/>
    <col min="10" max="10" width="10.5546875" customWidth="1"/>
    <col min="11" max="11" width="10" customWidth="1"/>
    <col min="12" max="12" width="13.33203125" customWidth="1"/>
    <col min="13" max="13" width="14.5546875" customWidth="1"/>
  </cols>
  <sheetData>
    <row r="1" spans="1:14" ht="15" thickBot="1" x14ac:dyDescent="0.35">
      <c r="A1" s="106" t="s">
        <v>389</v>
      </c>
      <c r="B1" s="4"/>
      <c r="C1" s="1614">
        <f>'Budget Summary'!A9</f>
        <v>0</v>
      </c>
      <c r="D1" s="1296"/>
      <c r="E1" s="1296"/>
      <c r="F1" s="1296"/>
      <c r="G1" s="1296"/>
      <c r="H1" s="1296"/>
      <c r="I1" s="1296"/>
      <c r="J1" s="1296"/>
      <c r="K1" s="4"/>
      <c r="L1" s="107" t="s">
        <v>363</v>
      </c>
      <c r="M1" s="129">
        <f>'Budget Summary'!H9</f>
        <v>0</v>
      </c>
      <c r="N1" s="595"/>
    </row>
    <row r="2" spans="1:14" ht="16.2" thickBot="1" x14ac:dyDescent="0.35">
      <c r="A2" s="1618" t="s">
        <v>703</v>
      </c>
      <c r="B2" s="1619"/>
      <c r="C2" s="1619"/>
      <c r="D2" s="1619"/>
      <c r="E2" s="1619"/>
      <c r="F2" s="1619"/>
      <c r="G2" s="1619"/>
      <c r="H2" s="1619"/>
      <c r="I2" s="1619"/>
      <c r="J2" s="1619"/>
      <c r="K2" s="1619"/>
      <c r="L2" s="1619"/>
      <c r="M2" s="1620"/>
    </row>
    <row r="3" spans="1:14" x14ac:dyDescent="0.3">
      <c r="A3" s="1608" t="s">
        <v>85</v>
      </c>
      <c r="B3" s="1609"/>
      <c r="C3" s="1609"/>
      <c r="D3" s="1609"/>
      <c r="E3" s="1609"/>
      <c r="F3" s="1610"/>
      <c r="G3" s="1610"/>
      <c r="H3" s="1610"/>
      <c r="I3" s="1609"/>
      <c r="J3" s="1609"/>
      <c r="K3" s="1609"/>
      <c r="L3" s="1609"/>
      <c r="M3" s="1611"/>
    </row>
    <row r="4" spans="1:14" ht="15" thickBot="1" x14ac:dyDescent="0.35">
      <c r="A4" s="383"/>
      <c r="B4" s="384"/>
      <c r="C4" s="384"/>
      <c r="D4" s="384"/>
      <c r="E4" s="384"/>
      <c r="F4" s="384"/>
      <c r="G4" s="384"/>
      <c r="H4" s="384"/>
      <c r="I4" s="384"/>
      <c r="J4" s="384"/>
      <c r="K4" s="384"/>
      <c r="L4" s="384"/>
      <c r="M4" s="385"/>
    </row>
    <row r="5" spans="1:14" ht="15" thickBot="1" x14ac:dyDescent="0.35">
      <c r="A5" s="1464" t="s">
        <v>937</v>
      </c>
      <c r="B5" s="1465"/>
      <c r="C5" s="1465"/>
      <c r="D5" s="1465"/>
      <c r="E5" s="1465"/>
      <c r="F5" s="596" t="s">
        <v>86</v>
      </c>
      <c r="G5" s="685">
        <v>0.625</v>
      </c>
      <c r="H5" s="121"/>
      <c r="M5" s="385"/>
    </row>
    <row r="6" spans="1:14" ht="15" thickBot="1" x14ac:dyDescent="0.35">
      <c r="A6" s="389"/>
      <c r="B6" s="384"/>
      <c r="C6" s="384"/>
      <c r="D6" s="384"/>
      <c r="E6" s="384"/>
      <c r="F6" s="384"/>
      <c r="G6" s="384"/>
      <c r="H6" s="384"/>
      <c r="I6" s="384"/>
      <c r="J6" s="384"/>
      <c r="K6" s="386"/>
      <c r="L6" s="384"/>
      <c r="M6" s="385"/>
    </row>
    <row r="7" spans="1:14" ht="15" thickBot="1" x14ac:dyDescent="0.35">
      <c r="A7" s="597"/>
      <c r="B7" s="587"/>
      <c r="C7" s="587"/>
      <c r="D7" s="588"/>
      <c r="E7" s="1461" t="s">
        <v>133</v>
      </c>
      <c r="F7" s="1462"/>
      <c r="G7" s="1462"/>
      <c r="H7" s="1462"/>
      <c r="I7" s="1462"/>
      <c r="J7" s="1462"/>
      <c r="K7" s="1462"/>
      <c r="L7" s="1462"/>
      <c r="M7" s="1463"/>
    </row>
    <row r="8" spans="1:14" ht="72.599999999999994" thickBot="1" x14ac:dyDescent="0.35">
      <c r="A8" s="1471" t="s">
        <v>511</v>
      </c>
      <c r="B8" s="1615"/>
      <c r="C8" s="1472"/>
      <c r="D8" s="646" t="s">
        <v>512</v>
      </c>
      <c r="E8" s="646" t="s">
        <v>808</v>
      </c>
      <c r="F8" s="646" t="s">
        <v>513</v>
      </c>
      <c r="G8" s="646" t="s">
        <v>514</v>
      </c>
      <c r="H8" s="646" t="s">
        <v>515</v>
      </c>
      <c r="I8" s="646" t="s">
        <v>809</v>
      </c>
      <c r="J8" s="646" t="s">
        <v>516</v>
      </c>
      <c r="K8" s="646" t="s">
        <v>517</v>
      </c>
      <c r="L8" s="646" t="s">
        <v>518</v>
      </c>
      <c r="M8" s="647" t="s">
        <v>519</v>
      </c>
    </row>
    <row r="9" spans="1:14" x14ac:dyDescent="0.3">
      <c r="A9" s="1616" t="s">
        <v>88</v>
      </c>
      <c r="B9" s="1617"/>
      <c r="C9" s="1617"/>
      <c r="D9" s="642" t="s">
        <v>645</v>
      </c>
      <c r="E9" s="819">
        <v>250</v>
      </c>
      <c r="F9" s="641">
        <f t="shared" ref="F9" si="0">IF(E9&lt;1,"",E9*$G$5)</f>
        <v>156.25</v>
      </c>
      <c r="G9" s="821">
        <v>50</v>
      </c>
      <c r="H9" s="821">
        <v>50</v>
      </c>
      <c r="I9" s="819">
        <v>1</v>
      </c>
      <c r="J9" s="821">
        <f>(F9+G9+H9)*I9</f>
        <v>256.25</v>
      </c>
      <c r="K9" s="643">
        <v>0.25</v>
      </c>
      <c r="L9" s="644">
        <v>45</v>
      </c>
      <c r="M9" s="645">
        <v>45</v>
      </c>
    </row>
    <row r="10" spans="1:14" x14ac:dyDescent="0.3">
      <c r="A10" s="1326"/>
      <c r="B10" s="1354"/>
      <c r="C10" s="1327"/>
      <c r="D10" s="390"/>
      <c r="E10" s="820"/>
      <c r="F10" s="169" t="str">
        <f>IF(E10&lt;1,"",E10*$G$5)</f>
        <v/>
      </c>
      <c r="G10" s="354"/>
      <c r="H10" s="354"/>
      <c r="I10" s="820"/>
      <c r="J10" s="169" t="str">
        <f>IF(SUM(F10:H10)&lt;1,"",SUM(F10:H10)*I10)</f>
        <v/>
      </c>
      <c r="K10" s="392"/>
      <c r="L10" s="169" t="str">
        <f>IF(SUM(F10:H10)&lt;1,"",J10*K10)</f>
        <v/>
      </c>
      <c r="M10" s="393"/>
    </row>
    <row r="11" spans="1:14" x14ac:dyDescent="0.3">
      <c r="A11" s="1328"/>
      <c r="B11" s="1355"/>
      <c r="C11" s="1329"/>
      <c r="D11" s="394"/>
      <c r="E11" s="419"/>
      <c r="F11" s="169" t="str">
        <f t="shared" ref="F11:F23" si="1">IF(E11&lt;1,"",E11*$G$5)</f>
        <v/>
      </c>
      <c r="G11" s="168"/>
      <c r="H11" s="168"/>
      <c r="I11" s="419"/>
      <c r="J11" s="169" t="str">
        <f t="shared" ref="J11:J23" si="2">IF(SUM(F11:H11)&lt;1,"",SUM(F11:H11)*I11)</f>
        <v/>
      </c>
      <c r="K11" s="265"/>
      <c r="L11" s="169" t="str">
        <f t="shared" ref="L11:L23" si="3">IF(SUM(F11:H11)&lt;1,"",J11*K11)</f>
        <v/>
      </c>
      <c r="M11" s="173"/>
    </row>
    <row r="12" spans="1:14" x14ac:dyDescent="0.3">
      <c r="A12" s="1328"/>
      <c r="B12" s="1355"/>
      <c r="C12" s="1329"/>
      <c r="D12" s="394"/>
      <c r="E12" s="419"/>
      <c r="F12" s="169" t="str">
        <f t="shared" si="1"/>
        <v/>
      </c>
      <c r="G12" s="168"/>
      <c r="H12" s="168"/>
      <c r="I12" s="419"/>
      <c r="J12" s="169" t="str">
        <f t="shared" si="2"/>
        <v/>
      </c>
      <c r="K12" s="265"/>
      <c r="L12" s="169" t="str">
        <f t="shared" si="3"/>
        <v/>
      </c>
      <c r="M12" s="173"/>
    </row>
    <row r="13" spans="1:14" x14ac:dyDescent="0.3">
      <c r="A13" s="1328"/>
      <c r="B13" s="1355"/>
      <c r="C13" s="1329"/>
      <c r="D13" s="394"/>
      <c r="E13" s="419"/>
      <c r="F13" s="169" t="str">
        <f t="shared" si="1"/>
        <v/>
      </c>
      <c r="G13" s="168"/>
      <c r="H13" s="168"/>
      <c r="I13" s="419"/>
      <c r="J13" s="169" t="str">
        <f t="shared" si="2"/>
        <v/>
      </c>
      <c r="K13" s="265"/>
      <c r="L13" s="169" t="str">
        <f t="shared" si="3"/>
        <v/>
      </c>
      <c r="M13" s="173"/>
    </row>
    <row r="14" spans="1:14" x14ac:dyDescent="0.3">
      <c r="A14" s="1328"/>
      <c r="B14" s="1355"/>
      <c r="C14" s="1329"/>
      <c r="D14" s="394"/>
      <c r="E14" s="419"/>
      <c r="F14" s="169" t="str">
        <f t="shared" si="1"/>
        <v/>
      </c>
      <c r="G14" s="168"/>
      <c r="H14" s="168"/>
      <c r="I14" s="419"/>
      <c r="J14" s="169" t="str">
        <f t="shared" si="2"/>
        <v/>
      </c>
      <c r="K14" s="265"/>
      <c r="L14" s="169" t="str">
        <f t="shared" si="3"/>
        <v/>
      </c>
      <c r="M14" s="173"/>
    </row>
    <row r="15" spans="1:14" x14ac:dyDescent="0.3">
      <c r="A15" s="1328"/>
      <c r="B15" s="1355"/>
      <c r="C15" s="1329"/>
      <c r="D15" s="394"/>
      <c r="E15" s="419"/>
      <c r="F15" s="169" t="str">
        <f t="shared" si="1"/>
        <v/>
      </c>
      <c r="G15" s="168"/>
      <c r="H15" s="168"/>
      <c r="I15" s="419"/>
      <c r="J15" s="169" t="str">
        <f t="shared" si="2"/>
        <v/>
      </c>
      <c r="K15" s="265"/>
      <c r="L15" s="169" t="str">
        <f t="shared" si="3"/>
        <v/>
      </c>
      <c r="M15" s="173"/>
    </row>
    <row r="16" spans="1:14" x14ac:dyDescent="0.3">
      <c r="A16" s="1328"/>
      <c r="B16" s="1355"/>
      <c r="C16" s="1329"/>
      <c r="D16" s="394"/>
      <c r="E16" s="419"/>
      <c r="F16" s="169" t="str">
        <f t="shared" si="1"/>
        <v/>
      </c>
      <c r="G16" s="168"/>
      <c r="H16" s="168"/>
      <c r="I16" s="419"/>
      <c r="J16" s="169" t="str">
        <f t="shared" si="2"/>
        <v/>
      </c>
      <c r="K16" s="265"/>
      <c r="L16" s="169" t="str">
        <f t="shared" si="3"/>
        <v/>
      </c>
      <c r="M16" s="173"/>
    </row>
    <row r="17" spans="1:13" x14ac:dyDescent="0.3">
      <c r="A17" s="1328"/>
      <c r="B17" s="1355"/>
      <c r="C17" s="1329"/>
      <c r="D17" s="394"/>
      <c r="E17" s="419"/>
      <c r="F17" s="169" t="str">
        <f t="shared" si="1"/>
        <v/>
      </c>
      <c r="G17" s="168"/>
      <c r="H17" s="168"/>
      <c r="I17" s="419"/>
      <c r="J17" s="169" t="str">
        <f t="shared" si="2"/>
        <v/>
      </c>
      <c r="K17" s="265"/>
      <c r="L17" s="169" t="str">
        <f t="shared" si="3"/>
        <v/>
      </c>
      <c r="M17" s="173"/>
    </row>
    <row r="18" spans="1:13" x14ac:dyDescent="0.3">
      <c r="A18" s="1328"/>
      <c r="B18" s="1355"/>
      <c r="C18" s="1329"/>
      <c r="D18" s="394"/>
      <c r="E18" s="419"/>
      <c r="F18" s="169" t="str">
        <f t="shared" si="1"/>
        <v/>
      </c>
      <c r="G18" s="168"/>
      <c r="H18" s="168"/>
      <c r="I18" s="419"/>
      <c r="J18" s="169" t="str">
        <f t="shared" si="2"/>
        <v/>
      </c>
      <c r="K18" s="265"/>
      <c r="L18" s="169" t="str">
        <f t="shared" si="3"/>
        <v/>
      </c>
      <c r="M18" s="173"/>
    </row>
    <row r="19" spans="1:13" x14ac:dyDescent="0.3">
      <c r="A19" s="1328"/>
      <c r="B19" s="1355"/>
      <c r="C19" s="1329"/>
      <c r="D19" s="394"/>
      <c r="E19" s="419"/>
      <c r="F19" s="169" t="str">
        <f t="shared" si="1"/>
        <v/>
      </c>
      <c r="G19" s="168"/>
      <c r="H19" s="168"/>
      <c r="I19" s="419"/>
      <c r="J19" s="169" t="str">
        <f t="shared" si="2"/>
        <v/>
      </c>
      <c r="K19" s="265"/>
      <c r="L19" s="169" t="str">
        <f t="shared" si="3"/>
        <v/>
      </c>
      <c r="M19" s="173"/>
    </row>
    <row r="20" spans="1:13" x14ac:dyDescent="0.3">
      <c r="A20" s="1328"/>
      <c r="B20" s="1355"/>
      <c r="C20" s="1329"/>
      <c r="D20" s="394"/>
      <c r="E20" s="419"/>
      <c r="F20" s="169" t="str">
        <f t="shared" si="1"/>
        <v/>
      </c>
      <c r="G20" s="168"/>
      <c r="H20" s="168"/>
      <c r="I20" s="419"/>
      <c r="J20" s="169" t="str">
        <f t="shared" si="2"/>
        <v/>
      </c>
      <c r="K20" s="265"/>
      <c r="L20" s="169" t="str">
        <f t="shared" si="3"/>
        <v/>
      </c>
      <c r="M20" s="173"/>
    </row>
    <row r="21" spans="1:13" x14ac:dyDescent="0.3">
      <c r="A21" s="1328"/>
      <c r="B21" s="1355"/>
      <c r="C21" s="1329"/>
      <c r="D21" s="394"/>
      <c r="E21" s="419"/>
      <c r="F21" s="169" t="str">
        <f t="shared" si="1"/>
        <v/>
      </c>
      <c r="G21" s="168"/>
      <c r="H21" s="168"/>
      <c r="I21" s="419"/>
      <c r="J21" s="169" t="str">
        <f t="shared" si="2"/>
        <v/>
      </c>
      <c r="K21" s="265"/>
      <c r="L21" s="169" t="str">
        <f t="shared" si="3"/>
        <v/>
      </c>
      <c r="M21" s="173"/>
    </row>
    <row r="22" spans="1:13" x14ac:dyDescent="0.3">
      <c r="A22" s="1328"/>
      <c r="B22" s="1355"/>
      <c r="C22" s="1329"/>
      <c r="D22" s="394"/>
      <c r="E22" s="419"/>
      <c r="F22" s="169" t="str">
        <f t="shared" si="1"/>
        <v/>
      </c>
      <c r="G22" s="168"/>
      <c r="H22" s="168"/>
      <c r="I22" s="419"/>
      <c r="J22" s="169" t="str">
        <f t="shared" si="2"/>
        <v/>
      </c>
      <c r="K22" s="265"/>
      <c r="L22" s="169" t="str">
        <f t="shared" si="3"/>
        <v/>
      </c>
      <c r="M22" s="173"/>
    </row>
    <row r="23" spans="1:13" ht="15" thickBot="1" x14ac:dyDescent="0.35">
      <c r="A23" s="1346"/>
      <c r="B23" s="1356"/>
      <c r="C23" s="1347"/>
      <c r="D23" s="395"/>
      <c r="E23" s="422"/>
      <c r="F23" s="380" t="str">
        <f t="shared" si="1"/>
        <v/>
      </c>
      <c r="G23" s="366"/>
      <c r="H23" s="366"/>
      <c r="I23" s="422"/>
      <c r="J23" s="380" t="str">
        <f t="shared" si="2"/>
        <v/>
      </c>
      <c r="K23" s="273"/>
      <c r="L23" s="380" t="str">
        <f t="shared" si="3"/>
        <v/>
      </c>
      <c r="M23" s="181"/>
    </row>
    <row r="24" spans="1:13" ht="15" thickBot="1" x14ac:dyDescent="0.35">
      <c r="A24" s="275"/>
      <c r="B24" s="302"/>
      <c r="C24" s="302"/>
      <c r="D24" s="109"/>
      <c r="E24" s="276"/>
      <c r="F24" s="276"/>
      <c r="G24" s="276"/>
      <c r="H24" s="109"/>
      <c r="I24" s="109"/>
      <c r="J24" s="109"/>
      <c r="K24" s="276" t="s">
        <v>520</v>
      </c>
      <c r="L24" s="598">
        <f>ROUND(SUM(L10:L23),2)</f>
        <v>0</v>
      </c>
      <c r="M24" s="599">
        <f>ROUND(SUM(M10:M23),2)</f>
        <v>0</v>
      </c>
    </row>
    <row r="25" spans="1:13" x14ac:dyDescent="0.3">
      <c r="A25" s="1"/>
      <c r="M25" s="2"/>
    </row>
    <row r="26" spans="1:13" ht="15" thickBot="1" x14ac:dyDescent="0.35">
      <c r="A26" s="331" t="s">
        <v>79</v>
      </c>
      <c r="B26" s="332"/>
      <c r="C26" s="332"/>
      <c r="D26" s="332"/>
      <c r="E26" s="332"/>
      <c r="F26" s="332"/>
      <c r="G26" s="332"/>
      <c r="H26" s="332"/>
      <c r="I26" s="332"/>
      <c r="J26" s="332"/>
      <c r="K26" s="332"/>
      <c r="L26" s="332"/>
      <c r="M26" s="334"/>
    </row>
    <row r="27" spans="1:13" x14ac:dyDescent="0.3">
      <c r="A27" s="1362" t="s">
        <v>521</v>
      </c>
      <c r="B27" s="1363"/>
      <c r="C27" s="1363"/>
      <c r="D27" s="1363"/>
      <c r="E27" s="1363"/>
      <c r="F27" s="1363"/>
      <c r="G27" s="1363"/>
      <c r="H27" s="1363"/>
      <c r="I27" s="1363"/>
      <c r="J27" s="1363"/>
      <c r="K27" s="1363"/>
      <c r="L27" s="1363"/>
      <c r="M27" s="1364"/>
    </row>
    <row r="28" spans="1:13" x14ac:dyDescent="0.3">
      <c r="A28" s="1365"/>
      <c r="B28" s="1366"/>
      <c r="C28" s="1366"/>
      <c r="D28" s="1366"/>
      <c r="E28" s="1366"/>
      <c r="F28" s="1366"/>
      <c r="G28" s="1366"/>
      <c r="H28" s="1366"/>
      <c r="I28" s="1366"/>
      <c r="J28" s="1366"/>
      <c r="K28" s="1366"/>
      <c r="L28" s="1366"/>
      <c r="M28" s="1367"/>
    </row>
    <row r="29" spans="1:13" x14ac:dyDescent="0.3">
      <c r="A29" s="1365"/>
      <c r="B29" s="1366"/>
      <c r="C29" s="1366"/>
      <c r="D29" s="1366"/>
      <c r="E29" s="1366"/>
      <c r="F29" s="1366"/>
      <c r="G29" s="1366"/>
      <c r="H29" s="1366"/>
      <c r="I29" s="1366"/>
      <c r="J29" s="1366"/>
      <c r="K29" s="1366"/>
      <c r="L29" s="1366"/>
      <c r="M29" s="1367"/>
    </row>
    <row r="30" spans="1:13" x14ac:dyDescent="0.3">
      <c r="A30" s="1365"/>
      <c r="B30" s="1366"/>
      <c r="C30" s="1366"/>
      <c r="D30" s="1366"/>
      <c r="E30" s="1366"/>
      <c r="F30" s="1366"/>
      <c r="G30" s="1366"/>
      <c r="H30" s="1366"/>
      <c r="I30" s="1366"/>
      <c r="J30" s="1366"/>
      <c r="K30" s="1366"/>
      <c r="L30" s="1366"/>
      <c r="M30" s="1367"/>
    </row>
    <row r="31" spans="1:13" ht="15" thickBot="1" x14ac:dyDescent="0.35">
      <c r="A31" s="1365"/>
      <c r="B31" s="1366"/>
      <c r="C31" s="1366"/>
      <c r="D31" s="1366"/>
      <c r="E31" s="1366"/>
      <c r="F31" s="1366"/>
      <c r="G31" s="1366"/>
      <c r="H31" s="1366"/>
      <c r="I31" s="1366"/>
      <c r="J31" s="1366"/>
      <c r="K31" s="1366"/>
      <c r="L31" s="1366"/>
      <c r="M31" s="1367"/>
    </row>
    <row r="32" spans="1:13" x14ac:dyDescent="0.3">
      <c r="A32" s="600"/>
      <c r="B32" s="601"/>
      <c r="C32" s="601"/>
      <c r="D32" s="601"/>
      <c r="E32" s="601"/>
      <c r="F32" s="601"/>
      <c r="G32" s="601"/>
      <c r="H32" s="601"/>
      <c r="I32" s="601"/>
      <c r="J32" s="601"/>
      <c r="K32" s="601"/>
      <c r="L32" s="601"/>
      <c r="M32" s="602"/>
    </row>
    <row r="33" spans="1:13" x14ac:dyDescent="0.3">
      <c r="A33" s="1280" t="s">
        <v>795</v>
      </c>
      <c r="B33" s="1396"/>
      <c r="C33" s="1396"/>
      <c r="D33" s="1396"/>
      <c r="E33" s="1396"/>
      <c r="F33" s="1396"/>
      <c r="G33" s="1396"/>
      <c r="H33" s="1396"/>
      <c r="I33" s="1396"/>
      <c r="J33" s="1396"/>
      <c r="K33" s="1396"/>
      <c r="L33" s="1396"/>
      <c r="M33" s="1397"/>
    </row>
    <row r="34" spans="1:13" x14ac:dyDescent="0.3">
      <c r="A34" s="118" t="s">
        <v>57</v>
      </c>
      <c r="B34" s="109"/>
      <c r="C34" s="109"/>
      <c r="D34" s="109"/>
      <c r="E34" s="109"/>
      <c r="F34" s="109"/>
      <c r="G34" s="109"/>
      <c r="H34" s="109"/>
      <c r="I34" s="397"/>
      <c r="J34" s="397"/>
      <c r="K34" s="397"/>
      <c r="L34" s="397"/>
      <c r="M34" s="398"/>
    </row>
    <row r="35" spans="1:13" x14ac:dyDescent="0.3">
      <c r="A35" s="118"/>
      <c r="B35" s="1495" t="s">
        <v>506</v>
      </c>
      <c r="C35" s="1495"/>
      <c r="D35" s="1495"/>
      <c r="E35" s="1495"/>
      <c r="F35" s="1495"/>
      <c r="G35" s="1495"/>
      <c r="H35" s="1495"/>
      <c r="I35" s="397"/>
      <c r="J35" s="397"/>
      <c r="K35" s="397"/>
      <c r="L35" s="397"/>
      <c r="M35" s="398"/>
    </row>
    <row r="36" spans="1:13" ht="14.4" customHeight="1" x14ac:dyDescent="0.3">
      <c r="A36" s="808">
        <v>1</v>
      </c>
      <c r="B36" s="109" t="s">
        <v>654</v>
      </c>
      <c r="C36" s="109"/>
      <c r="D36" s="109"/>
      <c r="E36" s="109"/>
      <c r="F36" s="109"/>
      <c r="G36" s="109"/>
      <c r="H36" s="109"/>
      <c r="I36" s="399"/>
      <c r="J36" s="399"/>
      <c r="K36" s="399"/>
      <c r="L36" s="397"/>
      <c r="M36" s="398"/>
    </row>
    <row r="37" spans="1:13" ht="14.4" customHeight="1" x14ac:dyDescent="0.3">
      <c r="A37" s="808">
        <v>2</v>
      </c>
      <c r="B37" s="109" t="s">
        <v>90</v>
      </c>
      <c r="C37" s="109"/>
      <c r="D37" s="109"/>
      <c r="E37" s="109"/>
      <c r="F37" s="109"/>
      <c r="G37" s="109"/>
      <c r="H37" s="109"/>
      <c r="I37" s="109"/>
      <c r="J37" s="109"/>
      <c r="K37" s="109"/>
      <c r="L37" s="185"/>
      <c r="M37" s="186"/>
    </row>
    <row r="38" spans="1:13" ht="14.4" customHeight="1" x14ac:dyDescent="0.3">
      <c r="A38" s="808">
        <v>3</v>
      </c>
      <c r="B38" s="109" t="s">
        <v>810</v>
      </c>
      <c r="C38" s="109"/>
      <c r="D38" s="109"/>
      <c r="E38" s="109"/>
      <c r="F38" s="109"/>
      <c r="G38" s="109"/>
      <c r="H38" s="109"/>
      <c r="I38" s="109"/>
      <c r="J38" s="109"/>
      <c r="K38" s="109"/>
      <c r="L38" s="109"/>
      <c r="M38" s="119"/>
    </row>
    <row r="39" spans="1:13" ht="14.4" customHeight="1" x14ac:dyDescent="0.3">
      <c r="A39" s="808">
        <v>4</v>
      </c>
      <c r="B39" s="109" t="s">
        <v>811</v>
      </c>
      <c r="C39" s="109"/>
      <c r="D39" s="109"/>
      <c r="E39" s="109"/>
      <c r="F39" s="109"/>
      <c r="G39" s="109"/>
      <c r="H39" s="109"/>
      <c r="I39" s="109"/>
      <c r="J39" s="109"/>
      <c r="K39" s="109"/>
      <c r="L39" s="185"/>
      <c r="M39" s="186"/>
    </row>
    <row r="40" spans="1:13" ht="14.4" customHeight="1" x14ac:dyDescent="0.3">
      <c r="A40" s="818">
        <v>5</v>
      </c>
      <c r="B40" s="109" t="s">
        <v>816</v>
      </c>
      <c r="C40" s="109"/>
      <c r="D40" s="109"/>
      <c r="E40" s="109"/>
      <c r="F40" s="109"/>
      <c r="G40" s="109"/>
      <c r="H40" s="109"/>
      <c r="I40" s="109"/>
      <c r="J40" s="109"/>
      <c r="K40" s="109"/>
      <c r="L40" s="185"/>
      <c r="M40" s="186"/>
    </row>
    <row r="41" spans="1:13" ht="14.4" customHeight="1" x14ac:dyDescent="0.3">
      <c r="A41" s="808">
        <v>6</v>
      </c>
      <c r="B41" s="109" t="s">
        <v>783</v>
      </c>
      <c r="C41" s="109"/>
      <c r="D41" s="109"/>
      <c r="E41" s="109"/>
      <c r="F41" s="109"/>
      <c r="G41" s="109"/>
      <c r="H41" s="109"/>
      <c r="I41" s="109"/>
      <c r="J41" s="109"/>
      <c r="K41" s="109"/>
      <c r="L41" s="185"/>
      <c r="M41" s="186"/>
    </row>
    <row r="42" spans="1:13" ht="14.4" customHeight="1" x14ac:dyDescent="0.3">
      <c r="A42" s="808">
        <v>7</v>
      </c>
      <c r="B42" s="109" t="s">
        <v>812</v>
      </c>
      <c r="C42" s="109"/>
      <c r="D42" s="109"/>
      <c r="E42" s="109"/>
      <c r="F42" s="109"/>
      <c r="G42" s="109"/>
      <c r="H42" s="109"/>
      <c r="I42" s="109"/>
      <c r="J42" s="109"/>
      <c r="K42" s="109"/>
      <c r="L42" s="185"/>
      <c r="M42" s="186"/>
    </row>
    <row r="43" spans="1:13" ht="14.4" customHeight="1" x14ac:dyDescent="0.3">
      <c r="A43" s="808">
        <v>8</v>
      </c>
      <c r="B43" s="109" t="s">
        <v>727</v>
      </c>
      <c r="C43" s="109"/>
      <c r="D43" s="109"/>
      <c r="E43" s="109"/>
      <c r="F43" s="109"/>
      <c r="G43" s="109"/>
      <c r="H43" s="109"/>
      <c r="I43" s="109"/>
      <c r="J43" s="109"/>
      <c r="K43" s="109"/>
      <c r="L43" s="185"/>
      <c r="M43" s="186"/>
    </row>
    <row r="44" spans="1:13" x14ac:dyDescent="0.3">
      <c r="A44" s="808">
        <v>9</v>
      </c>
      <c r="B44" s="109" t="s">
        <v>728</v>
      </c>
      <c r="C44" s="384"/>
      <c r="D44" s="384"/>
      <c r="E44" s="384"/>
      <c r="F44" s="384"/>
      <c r="G44" s="384"/>
      <c r="H44" s="384"/>
      <c r="I44" s="384"/>
      <c r="J44" s="384"/>
      <c r="K44" s="384"/>
      <c r="L44" s="400"/>
      <c r="M44" s="401"/>
    </row>
    <row r="45" spans="1:13" x14ac:dyDescent="0.3">
      <c r="L45" s="400"/>
      <c r="M45" s="401"/>
    </row>
    <row r="46" spans="1:13" ht="14.4" customHeight="1" x14ac:dyDescent="0.3">
      <c r="A46" s="236" t="s">
        <v>507</v>
      </c>
      <c r="B46" s="109"/>
      <c r="C46" s="109"/>
      <c r="D46" s="109"/>
      <c r="E46" s="109"/>
      <c r="F46" s="109"/>
      <c r="G46" s="109"/>
      <c r="H46" s="109"/>
      <c r="I46" s="109"/>
      <c r="J46" s="109"/>
      <c r="K46" s="109"/>
      <c r="L46" s="185"/>
      <c r="M46" s="186"/>
    </row>
    <row r="47" spans="1:13" ht="14.4" customHeight="1" x14ac:dyDescent="0.3">
      <c r="A47" s="236"/>
      <c r="B47" s="109" t="s">
        <v>508</v>
      </c>
      <c r="C47" s="109"/>
      <c r="D47" s="109"/>
      <c r="E47" s="109"/>
      <c r="F47" s="109"/>
      <c r="G47" s="109"/>
      <c r="H47" s="109"/>
      <c r="I47" s="109"/>
      <c r="J47" s="109"/>
      <c r="K47" s="109"/>
      <c r="L47" s="185"/>
      <c r="M47" s="186"/>
    </row>
    <row r="48" spans="1:13" ht="14.4" customHeight="1" x14ac:dyDescent="0.3">
      <c r="A48" s="236" t="s">
        <v>437</v>
      </c>
      <c r="B48" s="109"/>
      <c r="C48" s="109"/>
      <c r="D48" s="109"/>
      <c r="E48" s="109"/>
      <c r="F48" s="109"/>
      <c r="G48" s="109"/>
      <c r="H48" s="109"/>
      <c r="I48" s="109"/>
      <c r="J48" s="109"/>
      <c r="K48" s="109"/>
      <c r="L48" s="185"/>
      <c r="M48" s="186"/>
    </row>
    <row r="49" spans="1:13" ht="15" thickBot="1" x14ac:dyDescent="0.35">
      <c r="A49" s="118"/>
      <c r="B49" s="109" t="s">
        <v>509</v>
      </c>
      <c r="L49" s="400"/>
      <c r="M49" s="401"/>
    </row>
    <row r="50" spans="1:13" ht="18" x14ac:dyDescent="0.35">
      <c r="A50" s="603"/>
      <c r="B50" s="604"/>
      <c r="C50" s="604"/>
      <c r="D50" s="604"/>
      <c r="E50" s="604"/>
      <c r="F50" s="604"/>
      <c r="G50" s="604"/>
      <c r="H50" s="604"/>
      <c r="I50" s="604"/>
      <c r="J50" s="604"/>
      <c r="K50" s="604"/>
      <c r="L50" s="604"/>
      <c r="M50" s="605"/>
    </row>
    <row r="51" spans="1:13" x14ac:dyDescent="0.3">
      <c r="A51" s="1623" t="s">
        <v>896</v>
      </c>
      <c r="B51" s="1624"/>
      <c r="C51" s="1624"/>
      <c r="D51" s="1624"/>
      <c r="E51" s="1624"/>
      <c r="F51" s="1624"/>
      <c r="G51" s="1624"/>
      <c r="H51" s="1624"/>
      <c r="I51" s="1624"/>
      <c r="J51" s="1624"/>
      <c r="K51" s="1624"/>
      <c r="L51" s="1624"/>
      <c r="M51" s="1625"/>
    </row>
    <row r="52" spans="1:13" x14ac:dyDescent="0.3">
      <c r="A52" s="907"/>
      <c r="B52" s="905"/>
      <c r="C52" s="905"/>
      <c r="D52" s="905"/>
      <c r="E52" s="905"/>
      <c r="F52" s="905"/>
      <c r="G52" s="905"/>
      <c r="H52" s="905"/>
      <c r="I52" s="905"/>
      <c r="J52" s="987"/>
      <c r="K52" s="987"/>
      <c r="L52" s="989"/>
      <c r="M52" s="986"/>
    </row>
    <row r="53" spans="1:13" ht="15" thickBot="1" x14ac:dyDescent="0.35">
      <c r="A53" s="907"/>
      <c r="B53" s="905"/>
      <c r="C53" s="905"/>
      <c r="D53" s="905"/>
      <c r="E53" s="905"/>
      <c r="F53" s="905"/>
      <c r="G53" s="905"/>
      <c r="H53" s="905"/>
      <c r="I53" s="905"/>
      <c r="J53" s="987"/>
      <c r="K53" s="987"/>
      <c r="L53" s="990"/>
      <c r="M53" s="986"/>
    </row>
    <row r="54" spans="1:13" x14ac:dyDescent="0.3">
      <c r="A54" s="1621" t="s">
        <v>899</v>
      </c>
      <c r="B54" s="1474"/>
      <c r="C54" s="1474"/>
      <c r="D54" s="1474"/>
      <c r="E54" s="1474"/>
      <c r="F54" s="1474"/>
      <c r="G54" s="1474"/>
      <c r="H54" s="1474"/>
      <c r="I54" s="1474"/>
      <c r="J54" s="1474"/>
      <c r="K54" s="1474"/>
      <c r="L54" s="1474"/>
      <c r="M54" s="1622"/>
    </row>
    <row r="55" spans="1:13" x14ac:dyDescent="0.3">
      <c r="A55" s="985"/>
      <c r="B55" s="988"/>
      <c r="C55" s="988"/>
      <c r="D55" s="988"/>
      <c r="E55" s="905"/>
      <c r="F55" s="905"/>
      <c r="G55" s="905"/>
      <c r="H55" s="905"/>
      <c r="I55" s="905"/>
      <c r="J55" s="987"/>
      <c r="K55" s="987"/>
      <c r="L55" s="989"/>
      <c r="M55" s="986"/>
    </row>
    <row r="56" spans="1:13" x14ac:dyDescent="0.3">
      <c r="A56" s="985"/>
      <c r="B56" s="988"/>
      <c r="C56" s="988"/>
      <c r="D56" s="988"/>
      <c r="E56" s="905"/>
      <c r="F56" s="905"/>
      <c r="G56" s="905"/>
      <c r="H56" s="905"/>
      <c r="I56" s="905"/>
      <c r="J56" s="987"/>
      <c r="K56" s="987"/>
      <c r="L56" s="989"/>
      <c r="M56" s="986"/>
    </row>
    <row r="57" spans="1:13" x14ac:dyDescent="0.3">
      <c r="A57" s="1414"/>
      <c r="B57" s="1605"/>
      <c r="C57" s="1605"/>
      <c r="D57" s="1605"/>
      <c r="E57" s="905"/>
      <c r="F57" s="905"/>
      <c r="G57" s="905"/>
      <c r="H57" s="905"/>
      <c r="I57" s="905"/>
      <c r="J57" s="987"/>
      <c r="K57" s="987"/>
      <c r="L57" s="989"/>
      <c r="M57" s="986"/>
    </row>
    <row r="58" spans="1:13" ht="15" thickBot="1" x14ac:dyDescent="0.35">
      <c r="A58" s="12"/>
      <c r="B58" s="607"/>
      <c r="C58" s="404"/>
      <c r="D58" s="404"/>
      <c r="E58" s="404"/>
      <c r="F58" s="404"/>
      <c r="G58" s="404"/>
      <c r="H58" s="404"/>
      <c r="I58" s="404"/>
      <c r="J58" s="404"/>
      <c r="K58" s="343"/>
      <c r="L58" s="343"/>
      <c r="M58" s="405"/>
    </row>
    <row r="59" spans="1:13" ht="15" thickBot="1" x14ac:dyDescent="0.35">
      <c r="A59" s="1626" t="s">
        <v>58</v>
      </c>
      <c r="B59" s="1627"/>
      <c r="C59" s="1627"/>
      <c r="D59" s="1627"/>
      <c r="E59" s="1627"/>
      <c r="F59" s="1627"/>
      <c r="G59" s="1627"/>
      <c r="H59" s="1627"/>
      <c r="I59" s="1627"/>
      <c r="J59" s="1627"/>
      <c r="K59" s="1627"/>
      <c r="L59" s="1627"/>
      <c r="M59" s="1628"/>
    </row>
    <row r="60" spans="1:13" s="608" customFormat="1" ht="12" x14ac:dyDescent="0.25">
      <c r="A60" s="804" t="s">
        <v>703</v>
      </c>
      <c r="B60" s="585"/>
      <c r="C60" s="585"/>
      <c r="D60" s="585"/>
      <c r="E60" s="585"/>
      <c r="F60" s="585"/>
      <c r="G60" s="585"/>
      <c r="H60" s="609"/>
      <c r="I60" s="585"/>
      <c r="J60" s="585"/>
      <c r="K60" s="585"/>
      <c r="L60" s="585"/>
      <c r="M60" s="584"/>
    </row>
    <row r="61" spans="1:13" ht="15" thickBot="1" x14ac:dyDescent="0.35">
      <c r="A61" s="574" t="s">
        <v>478</v>
      </c>
      <c r="B61" s="575"/>
      <c r="C61" s="575"/>
      <c r="D61" s="575"/>
      <c r="E61" s="575"/>
      <c r="F61" s="575"/>
      <c r="G61" s="575"/>
      <c r="H61" s="575"/>
      <c r="I61" s="575"/>
      <c r="J61" s="575"/>
      <c r="K61" s="575"/>
      <c r="L61" s="1612" t="s">
        <v>936</v>
      </c>
      <c r="M61" s="1613"/>
    </row>
  </sheetData>
  <sheetProtection algorithmName="SHA-512" hashValue="H+vXeyMZBJjN7P1Ehd1sZb4SVCjHhxmhb5zJ545kPGgPC68WNFoHxX4Wmda8H+3hVlYsMIXyglmqWPOi7ln8yg==" saltValue="iZ9Sqef+VMR92Qm3PsKPHA==" spinCount="100000" sheet="1" objects="1" scenarios="1"/>
  <mergeCells count="29">
    <mergeCell ref="A54:M54"/>
    <mergeCell ref="A57:D57"/>
    <mergeCell ref="B35:H35"/>
    <mergeCell ref="A51:M51"/>
    <mergeCell ref="A59:M59"/>
    <mergeCell ref="L61:M61"/>
    <mergeCell ref="C1:J1"/>
    <mergeCell ref="E7:M7"/>
    <mergeCell ref="A8:C8"/>
    <mergeCell ref="A9:C9"/>
    <mergeCell ref="A27:M31"/>
    <mergeCell ref="A5:E5"/>
    <mergeCell ref="A13:C13"/>
    <mergeCell ref="A14:C14"/>
    <mergeCell ref="A15:C15"/>
    <mergeCell ref="A16:C16"/>
    <mergeCell ref="A17:C17"/>
    <mergeCell ref="A18:C18"/>
    <mergeCell ref="A33:M33"/>
    <mergeCell ref="A12:C12"/>
    <mergeCell ref="A2:M2"/>
    <mergeCell ref="A21:C21"/>
    <mergeCell ref="A22:C22"/>
    <mergeCell ref="A23:C23"/>
    <mergeCell ref="A3:M3"/>
    <mergeCell ref="A10:C10"/>
    <mergeCell ref="A11:C11"/>
    <mergeCell ref="A19:C19"/>
    <mergeCell ref="A20:C20"/>
  </mergeCells>
  <dataValidations count="2">
    <dataValidation type="decimal" allowBlank="1" showInputMessage="1" showErrorMessage="1" errorTitle="Travel Mileage" error="The maximum mileage rate is the Federal Rate for 2022 of $0.625." sqref="G5" xr:uid="{774DC7D0-10B1-46BF-B3AE-0E1ADB0A1232}">
      <formula1>0</formula1>
      <formula2>0.625</formula2>
    </dataValidation>
    <dataValidation allowBlank="1" showInputMessage="1" showErrorMessage="1" prompt="Frequent travelers enter miles per month.  Intermittent travelers please enter miles per trip." sqref="E10" xr:uid="{29BE88CC-7F6C-48B6-B44B-5F3A15229075}"/>
  </dataValidations>
  <pageMargins left="0.7" right="0.7" top="0.75" bottom="0.75" header="0.3" footer="0.3"/>
  <pageSetup scale="5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6565" r:id="rId4" name="Check Box 5">
              <controlPr defaultSize="0" autoFill="0" autoLine="0" autoPict="0">
                <anchor moveWithCells="1">
                  <from>
                    <xdr:col>0</xdr:col>
                    <xdr:colOff>0</xdr:colOff>
                    <xdr:row>50</xdr:row>
                    <xdr:rowOff>175260</xdr:rowOff>
                  </from>
                  <to>
                    <xdr:col>4</xdr:col>
                    <xdr:colOff>518160</xdr:colOff>
                    <xdr:row>52</xdr:row>
                    <xdr:rowOff>0</xdr:rowOff>
                  </to>
                </anchor>
              </controlPr>
            </control>
          </mc:Choice>
        </mc:AlternateContent>
        <mc:AlternateContent xmlns:mc="http://schemas.openxmlformats.org/markup-compatibility/2006">
          <mc:Choice Requires="x14">
            <control shapeId="66566" r:id="rId5" name="Check Box 6">
              <controlPr defaultSize="0" autoFill="0" autoLine="0" autoPict="0">
                <anchor moveWithCells="1">
                  <from>
                    <xdr:col>0</xdr:col>
                    <xdr:colOff>0</xdr:colOff>
                    <xdr:row>51</xdr:row>
                    <xdr:rowOff>175260</xdr:rowOff>
                  </from>
                  <to>
                    <xdr:col>4</xdr:col>
                    <xdr:colOff>518160</xdr:colOff>
                    <xdr:row>52</xdr:row>
                    <xdr:rowOff>182880</xdr:rowOff>
                  </to>
                </anchor>
              </controlPr>
            </control>
          </mc:Choice>
        </mc:AlternateContent>
        <mc:AlternateContent xmlns:mc="http://schemas.openxmlformats.org/markup-compatibility/2006">
          <mc:Choice Requires="x14">
            <control shapeId="66567" r:id="rId6" name="Check Box 7">
              <controlPr defaultSize="0" autoFill="0" autoLine="0" autoPict="0">
                <anchor moveWithCells="1">
                  <from>
                    <xdr:col>0</xdr:col>
                    <xdr:colOff>0</xdr:colOff>
                    <xdr:row>53</xdr:row>
                    <xdr:rowOff>175260</xdr:rowOff>
                  </from>
                  <to>
                    <xdr:col>4</xdr:col>
                    <xdr:colOff>518160</xdr:colOff>
                    <xdr:row>55</xdr:row>
                    <xdr:rowOff>0</xdr:rowOff>
                  </to>
                </anchor>
              </controlPr>
            </control>
          </mc:Choice>
        </mc:AlternateContent>
        <mc:AlternateContent xmlns:mc="http://schemas.openxmlformats.org/markup-compatibility/2006">
          <mc:Choice Requires="x14">
            <control shapeId="66568" r:id="rId7" name="Check Box 8">
              <controlPr defaultSize="0" autoFill="0" autoLine="0" autoPict="0">
                <anchor moveWithCells="1">
                  <from>
                    <xdr:col>0</xdr:col>
                    <xdr:colOff>0</xdr:colOff>
                    <xdr:row>55</xdr:row>
                    <xdr:rowOff>175260</xdr:rowOff>
                  </from>
                  <to>
                    <xdr:col>4</xdr:col>
                    <xdr:colOff>518160</xdr:colOff>
                    <xdr:row>57</xdr:row>
                    <xdr:rowOff>0</xdr:rowOff>
                  </to>
                </anchor>
              </controlPr>
            </control>
          </mc:Choice>
        </mc:AlternateContent>
        <mc:AlternateContent xmlns:mc="http://schemas.openxmlformats.org/markup-compatibility/2006">
          <mc:Choice Requires="x14">
            <control shapeId="66569" r:id="rId8" name="Check Box 9">
              <controlPr defaultSize="0" autoFill="0" autoLine="0" autoPict="0">
                <anchor moveWithCells="1">
                  <from>
                    <xdr:col>0</xdr:col>
                    <xdr:colOff>0</xdr:colOff>
                    <xdr:row>54</xdr:row>
                    <xdr:rowOff>175260</xdr:rowOff>
                  </from>
                  <to>
                    <xdr:col>4</xdr:col>
                    <xdr:colOff>518160</xdr:colOff>
                    <xdr:row>56</xdr:row>
                    <xdr:rowOff>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09E54-3D29-4485-BCE3-77B0C0A141E9}">
  <sheetPr codeName="Sheet25">
    <tabColor theme="9" tint="0.59999389629810485"/>
    <pageSetUpPr fitToPage="1"/>
  </sheetPr>
  <dimension ref="A1:G44"/>
  <sheetViews>
    <sheetView zoomScaleNormal="100" workbookViewId="0">
      <selection activeCell="A7" sqref="A7:C7"/>
    </sheetView>
  </sheetViews>
  <sheetFormatPr defaultRowHeight="14.4" x14ac:dyDescent="0.3"/>
  <cols>
    <col min="1" max="1" width="10" customWidth="1"/>
    <col min="4" max="4" width="16.5546875" customWidth="1"/>
    <col min="5" max="5" width="17.6640625" customWidth="1"/>
    <col min="6" max="6" width="18.88671875" customWidth="1"/>
    <col min="7" max="7" width="15.6640625" customWidth="1"/>
  </cols>
  <sheetData>
    <row r="1" spans="1:7" ht="15" thickBot="1" x14ac:dyDescent="0.35">
      <c r="A1" s="106" t="s">
        <v>389</v>
      </c>
      <c r="B1" s="1245">
        <f>'Budget Summary'!A9</f>
        <v>0</v>
      </c>
      <c r="C1" s="1245"/>
      <c r="D1" s="1245"/>
      <c r="E1" s="1245"/>
      <c r="F1" s="107" t="s">
        <v>40</v>
      </c>
      <c r="G1" s="658">
        <f>'Budget Summary'!H9</f>
        <v>0</v>
      </c>
    </row>
    <row r="2" spans="1:7" ht="16.2" thickBot="1" x14ac:dyDescent="0.35">
      <c r="A2" s="1282" t="s">
        <v>701</v>
      </c>
      <c r="B2" s="1283"/>
      <c r="C2" s="1283"/>
      <c r="D2" s="1283"/>
      <c r="E2" s="1283"/>
      <c r="F2" s="1283"/>
      <c r="G2" s="1284"/>
    </row>
    <row r="3" spans="1:7" ht="46.5" customHeight="1" thickBot="1" x14ac:dyDescent="0.35">
      <c r="A3" s="1452" t="s">
        <v>858</v>
      </c>
      <c r="B3" s="1453"/>
      <c r="C3" s="1453"/>
      <c r="D3" s="1453"/>
      <c r="E3" s="1453"/>
      <c r="F3" s="1453"/>
      <c r="G3" s="1454"/>
    </row>
    <row r="4" spans="1:7" ht="15" thickBot="1" x14ac:dyDescent="0.35">
      <c r="A4" s="383"/>
      <c r="B4" s="384"/>
      <c r="C4" s="384"/>
      <c r="D4" s="384"/>
      <c r="E4" s="384"/>
      <c r="F4" s="384"/>
      <c r="G4" s="385"/>
    </row>
    <row r="5" spans="1:7" ht="15" thickBot="1" x14ac:dyDescent="0.35">
      <c r="A5" s="1228">
        <v>1</v>
      </c>
      <c r="B5" s="1245"/>
      <c r="C5" s="1244"/>
      <c r="D5" s="212">
        <v>2</v>
      </c>
      <c r="E5" s="212">
        <v>3</v>
      </c>
      <c r="F5" s="138"/>
      <c r="G5" s="212">
        <v>4</v>
      </c>
    </row>
    <row r="6" spans="1:7" ht="43.8" thickBot="1" x14ac:dyDescent="0.35">
      <c r="A6" s="1272" t="s">
        <v>797</v>
      </c>
      <c r="B6" s="1351"/>
      <c r="C6" s="1352"/>
      <c r="D6" s="311" t="s">
        <v>60</v>
      </c>
      <c r="E6" s="311" t="s">
        <v>83</v>
      </c>
      <c r="F6" s="311" t="s">
        <v>527</v>
      </c>
      <c r="G6" s="378" t="s">
        <v>528</v>
      </c>
    </row>
    <row r="7" spans="1:7" x14ac:dyDescent="0.3">
      <c r="A7" s="1632"/>
      <c r="B7" s="1633"/>
      <c r="C7" s="1634"/>
      <c r="D7" s="161"/>
      <c r="E7" s="379"/>
      <c r="F7" s="163" t="str">
        <f>IF(D7&lt;1,"",D7*E7)</f>
        <v/>
      </c>
      <c r="G7" s="165"/>
    </row>
    <row r="8" spans="1:7" x14ac:dyDescent="0.3">
      <c r="A8" s="1629"/>
      <c r="B8" s="1630"/>
      <c r="C8" s="1631"/>
      <c r="D8" s="327"/>
      <c r="E8" s="265"/>
      <c r="F8" s="169" t="str">
        <f t="shared" ref="F8:F15" si="0">IF(D8&lt;1,"",D8*E8)</f>
        <v/>
      </c>
      <c r="G8" s="266"/>
    </row>
    <row r="9" spans="1:7" x14ac:dyDescent="0.3">
      <c r="A9" s="1629"/>
      <c r="B9" s="1630"/>
      <c r="C9" s="1631"/>
      <c r="D9" s="327"/>
      <c r="E9" s="265"/>
      <c r="F9" s="169" t="str">
        <f t="shared" si="0"/>
        <v/>
      </c>
      <c r="G9" s="266"/>
    </row>
    <row r="10" spans="1:7" x14ac:dyDescent="0.3">
      <c r="A10" s="1629"/>
      <c r="B10" s="1630"/>
      <c r="C10" s="1631"/>
      <c r="D10" s="327"/>
      <c r="E10" s="265"/>
      <c r="F10" s="169" t="str">
        <f t="shared" si="0"/>
        <v/>
      </c>
      <c r="G10" s="266"/>
    </row>
    <row r="11" spans="1:7" x14ac:dyDescent="0.3">
      <c r="A11" s="1629"/>
      <c r="B11" s="1630"/>
      <c r="C11" s="1631"/>
      <c r="D11" s="327"/>
      <c r="E11" s="265"/>
      <c r="F11" s="169" t="str">
        <f t="shared" si="0"/>
        <v/>
      </c>
      <c r="G11" s="266"/>
    </row>
    <row r="12" spans="1:7" x14ac:dyDescent="0.3">
      <c r="A12" s="1629"/>
      <c r="B12" s="1630"/>
      <c r="C12" s="1631"/>
      <c r="D12" s="327"/>
      <c r="E12" s="265"/>
      <c r="F12" s="169" t="str">
        <f t="shared" si="0"/>
        <v/>
      </c>
      <c r="G12" s="266" t="s">
        <v>7</v>
      </c>
    </row>
    <row r="13" spans="1:7" x14ac:dyDescent="0.3">
      <c r="A13" s="1629"/>
      <c r="B13" s="1630"/>
      <c r="C13" s="1631"/>
      <c r="D13" s="327"/>
      <c r="E13" s="265"/>
      <c r="F13" s="169" t="str">
        <f t="shared" si="0"/>
        <v/>
      </c>
      <c r="G13" s="266" t="s">
        <v>7</v>
      </c>
    </row>
    <row r="14" spans="1:7" x14ac:dyDescent="0.3">
      <c r="A14" s="1629"/>
      <c r="B14" s="1630"/>
      <c r="C14" s="1631"/>
      <c r="D14" s="327"/>
      <c r="E14" s="265"/>
      <c r="F14" s="169" t="str">
        <f t="shared" si="0"/>
        <v/>
      </c>
      <c r="G14" s="266"/>
    </row>
    <row r="15" spans="1:7" ht="15" thickBot="1" x14ac:dyDescent="0.35">
      <c r="A15" s="1635"/>
      <c r="B15" s="1636"/>
      <c r="C15" s="1637"/>
      <c r="D15" s="176"/>
      <c r="E15" s="273"/>
      <c r="F15" s="380" t="str">
        <f t="shared" si="0"/>
        <v/>
      </c>
      <c r="G15" s="274" t="s">
        <v>7</v>
      </c>
    </row>
    <row r="16" spans="1:7" ht="15" thickBot="1" x14ac:dyDescent="0.35">
      <c r="A16" s="275"/>
      <c r="B16" s="302"/>
      <c r="C16" s="302"/>
      <c r="D16" s="276" t="s">
        <v>21</v>
      </c>
      <c r="E16" s="276"/>
      <c r="F16" s="407">
        <f>SUM(F7:F15)</f>
        <v>0</v>
      </c>
      <c r="G16" s="372">
        <f>SUM(G7:G15)</f>
        <v>0</v>
      </c>
    </row>
    <row r="17" spans="1:7" x14ac:dyDescent="0.3">
      <c r="A17" s="1"/>
      <c r="G17" s="2"/>
    </row>
    <row r="18" spans="1:7" ht="15" thickBot="1" x14ac:dyDescent="0.35">
      <c r="A18" s="331" t="s">
        <v>79</v>
      </c>
      <c r="B18" s="332"/>
      <c r="C18" s="332"/>
      <c r="D18" s="332"/>
      <c r="E18" s="332"/>
      <c r="F18" s="332"/>
      <c r="G18" s="334"/>
    </row>
    <row r="19" spans="1:7" x14ac:dyDescent="0.3">
      <c r="A19" s="1362" t="s">
        <v>89</v>
      </c>
      <c r="B19" s="1363"/>
      <c r="C19" s="1363"/>
      <c r="D19" s="1363"/>
      <c r="E19" s="1363"/>
      <c r="F19" s="1363"/>
      <c r="G19" s="1364"/>
    </row>
    <row r="20" spans="1:7" x14ac:dyDescent="0.3">
      <c r="A20" s="1365"/>
      <c r="B20" s="1366"/>
      <c r="C20" s="1366"/>
      <c r="D20" s="1366"/>
      <c r="E20" s="1366"/>
      <c r="F20" s="1366"/>
      <c r="G20" s="1367"/>
    </row>
    <row r="21" spans="1:7" x14ac:dyDescent="0.3">
      <c r="A21" s="1365"/>
      <c r="B21" s="1366"/>
      <c r="C21" s="1366"/>
      <c r="D21" s="1366"/>
      <c r="E21" s="1366"/>
      <c r="F21" s="1366"/>
      <c r="G21" s="1367"/>
    </row>
    <row r="22" spans="1:7" x14ac:dyDescent="0.3">
      <c r="A22" s="1365"/>
      <c r="B22" s="1366"/>
      <c r="C22" s="1366"/>
      <c r="D22" s="1366"/>
      <c r="E22" s="1366"/>
      <c r="F22" s="1366"/>
      <c r="G22" s="1367"/>
    </row>
    <row r="23" spans="1:7" ht="15" thickBot="1" x14ac:dyDescent="0.35">
      <c r="A23" s="1368"/>
      <c r="B23" s="1369"/>
      <c r="C23" s="1369"/>
      <c r="D23" s="1369"/>
      <c r="E23" s="1369"/>
      <c r="F23" s="1369"/>
      <c r="G23" s="1370"/>
    </row>
    <row r="24" spans="1:7" x14ac:dyDescent="0.3">
      <c r="A24" s="123"/>
      <c r="B24" s="109"/>
      <c r="C24" s="109"/>
      <c r="D24" s="109"/>
      <c r="E24" s="109"/>
      <c r="F24" s="109"/>
      <c r="G24" s="119"/>
    </row>
    <row r="25" spans="1:7" x14ac:dyDescent="0.3">
      <c r="A25" s="1280" t="s">
        <v>796</v>
      </c>
      <c r="B25" s="1396"/>
      <c r="C25" s="1396"/>
      <c r="D25" s="1396"/>
      <c r="E25" s="1396"/>
      <c r="F25" s="1396"/>
      <c r="G25" s="1397"/>
    </row>
    <row r="26" spans="1:7" x14ac:dyDescent="0.3">
      <c r="A26" s="113" t="s">
        <v>57</v>
      </c>
      <c r="B26" s="109"/>
      <c r="C26" s="109"/>
      <c r="D26" s="109"/>
      <c r="E26" s="109"/>
      <c r="F26" s="109"/>
      <c r="G26" s="119"/>
    </row>
    <row r="27" spans="1:7" x14ac:dyDescent="0.3">
      <c r="A27" s="187">
        <v>1</v>
      </c>
      <c r="B27" s="1460" t="s">
        <v>503</v>
      </c>
      <c r="C27" s="1460"/>
      <c r="D27" s="1460"/>
      <c r="E27" s="1460"/>
      <c r="F27" s="1460"/>
      <c r="G27" s="1335"/>
    </row>
    <row r="28" spans="1:7" x14ac:dyDescent="0.3">
      <c r="A28" s="187">
        <v>2</v>
      </c>
      <c r="B28" s="109" t="s">
        <v>92</v>
      </c>
      <c r="C28" s="109"/>
      <c r="D28" s="109"/>
      <c r="E28" s="109"/>
      <c r="F28" s="109"/>
      <c r="G28" s="119"/>
    </row>
    <row r="29" spans="1:7" ht="29.4" customHeight="1" x14ac:dyDescent="0.3">
      <c r="A29" s="187">
        <v>3</v>
      </c>
      <c r="B29" s="1402" t="s">
        <v>93</v>
      </c>
      <c r="C29" s="1402"/>
      <c r="D29" s="1402"/>
      <c r="E29" s="1402"/>
      <c r="F29" s="1402"/>
      <c r="G29" s="1403"/>
    </row>
    <row r="30" spans="1:7" x14ac:dyDescent="0.3">
      <c r="A30" s="187">
        <v>4</v>
      </c>
      <c r="B30" s="109" t="s">
        <v>504</v>
      </c>
      <c r="C30" s="109"/>
      <c r="D30" s="109"/>
      <c r="E30" s="109"/>
      <c r="F30" s="109"/>
      <c r="G30" s="119"/>
    </row>
    <row r="31" spans="1:7" x14ac:dyDescent="0.3">
      <c r="A31" s="187"/>
      <c r="B31" s="109"/>
      <c r="C31" s="109"/>
      <c r="D31" s="109"/>
      <c r="E31" s="109"/>
      <c r="F31" s="109"/>
      <c r="G31" s="119"/>
    </row>
    <row r="32" spans="1:7" x14ac:dyDescent="0.3">
      <c r="A32" s="123" t="s">
        <v>505</v>
      </c>
      <c r="C32" s="109"/>
      <c r="D32" s="109"/>
      <c r="E32" s="109"/>
      <c r="F32" s="109"/>
      <c r="G32" s="119"/>
    </row>
    <row r="33" spans="1:7" ht="15" thickBot="1" x14ac:dyDescent="0.35">
      <c r="A33" s="120"/>
      <c r="B33" s="332"/>
      <c r="C33" s="332"/>
      <c r="D33" s="332"/>
      <c r="E33" s="332"/>
      <c r="F33" s="332"/>
      <c r="G33" s="334"/>
    </row>
    <row r="34" spans="1:7" x14ac:dyDescent="0.3">
      <c r="A34" s="1606"/>
      <c r="B34" s="1499"/>
      <c r="C34" s="1499"/>
      <c r="D34" s="1499"/>
      <c r="E34" s="1499"/>
      <c r="F34" s="1499"/>
      <c r="G34" s="1607"/>
    </row>
    <row r="35" spans="1:7" x14ac:dyDescent="0.3">
      <c r="A35" s="1592" t="s">
        <v>896</v>
      </c>
      <c r="B35" s="1550"/>
      <c r="C35" s="1550"/>
      <c r="D35" s="1550"/>
      <c r="E35" s="1550"/>
      <c r="F35" s="1550"/>
      <c r="G35" s="1551"/>
    </row>
    <row r="36" spans="1:7" x14ac:dyDescent="0.3">
      <c r="A36" s="925"/>
      <c r="B36" s="606"/>
      <c r="C36" s="606"/>
      <c r="D36" s="606"/>
      <c r="E36" s="606"/>
      <c r="F36" s="606"/>
      <c r="G36" s="914"/>
    </row>
    <row r="37" spans="1:7" x14ac:dyDescent="0.3">
      <c r="A37" s="1377" t="s">
        <v>897</v>
      </c>
      <c r="B37" s="1638"/>
      <c r="C37" s="1638"/>
      <c r="D37" s="1638"/>
      <c r="E37" s="1638"/>
      <c r="F37" s="1638"/>
      <c r="G37" s="1639"/>
    </row>
    <row r="38" spans="1:7" x14ac:dyDescent="0.3">
      <c r="A38" s="123"/>
      <c r="B38" s="109"/>
      <c r="C38" s="109"/>
      <c r="D38" s="109"/>
      <c r="E38" s="109"/>
      <c r="F38" s="109"/>
      <c r="G38" s="119"/>
    </row>
    <row r="39" spans="1:7" x14ac:dyDescent="0.3">
      <c r="A39" s="123"/>
      <c r="B39" s="109"/>
      <c r="C39" s="109"/>
      <c r="D39" s="109"/>
      <c r="E39" s="109"/>
      <c r="F39" s="109"/>
      <c r="G39" s="119"/>
    </row>
    <row r="40" spans="1:7" x14ac:dyDescent="0.3">
      <c r="A40" s="123"/>
      <c r="B40" s="109"/>
      <c r="C40" s="109"/>
      <c r="D40" s="109"/>
      <c r="E40" s="109"/>
      <c r="F40" s="109"/>
      <c r="G40" s="119"/>
    </row>
    <row r="41" spans="1:7" ht="15" thickBot="1" x14ac:dyDescent="0.35">
      <c r="A41" s="411"/>
      <c r="B41" s="906"/>
      <c r="C41" s="906"/>
      <c r="D41" s="906"/>
      <c r="E41" s="906"/>
      <c r="F41" s="906"/>
      <c r="G41" s="424"/>
    </row>
    <row r="42" spans="1:7" ht="15" thickBot="1" x14ac:dyDescent="0.35">
      <c r="A42" s="1582" t="s">
        <v>58</v>
      </c>
      <c r="B42" s="1583"/>
      <c r="C42" s="1583"/>
      <c r="D42" s="1583"/>
      <c r="E42" s="1583"/>
      <c r="F42" s="1583"/>
      <c r="G42" s="1584"/>
    </row>
    <row r="43" spans="1:7" ht="15" thickBot="1" x14ac:dyDescent="0.35">
      <c r="A43" s="1391" t="s">
        <v>701</v>
      </c>
      <c r="B43" s="1392"/>
      <c r="C43" s="1392"/>
      <c r="D43" s="1392"/>
      <c r="E43" s="580"/>
      <c r="F43" s="580"/>
      <c r="G43" s="581"/>
    </row>
    <row r="44" spans="1:7" ht="15" thickBot="1" x14ac:dyDescent="0.35">
      <c r="A44" s="574" t="s">
        <v>478</v>
      </c>
      <c r="B44" s="575"/>
      <c r="C44" s="575"/>
      <c r="D44" s="573"/>
      <c r="E44" s="573"/>
      <c r="F44" s="573"/>
      <c r="G44" s="576" t="s">
        <v>936</v>
      </c>
    </row>
  </sheetData>
  <sheetProtection algorithmName="SHA-512" hashValue="rX+OfBAFg6sk+PH47/YpB+XuAVF+TmzZ9DnHefp3DeX6XPiJtriBH8S6a9X5B010I/J7hbyOpXW7S+ksp4X8eA==" saltValue="zMPkIL3V8RMLYJp9SfrIJg==" spinCount="100000" sheet="1" objects="1" scenarios="1"/>
  <mergeCells count="23">
    <mergeCell ref="A35:G35"/>
    <mergeCell ref="A43:D43"/>
    <mergeCell ref="A14:C14"/>
    <mergeCell ref="A15:C15"/>
    <mergeCell ref="A19:G23"/>
    <mergeCell ref="B27:G27"/>
    <mergeCell ref="A34:G34"/>
    <mergeCell ref="A42:G42"/>
    <mergeCell ref="B29:G29"/>
    <mergeCell ref="A25:G25"/>
    <mergeCell ref="A37:G37"/>
    <mergeCell ref="A13:C13"/>
    <mergeCell ref="B1:E1"/>
    <mergeCell ref="A2:G2"/>
    <mergeCell ref="A3:G3"/>
    <mergeCell ref="A5:C5"/>
    <mergeCell ref="A6:C6"/>
    <mergeCell ref="A7:C7"/>
    <mergeCell ref="A8:C8"/>
    <mergeCell ref="A9:C9"/>
    <mergeCell ref="A10:C10"/>
    <mergeCell ref="A11:C11"/>
    <mergeCell ref="A12:C12"/>
  </mergeCells>
  <pageMargins left="0.7" right="0.7" top="0.75" bottom="0.75" header="0.3" footer="0.3"/>
  <pageSetup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7594" r:id="rId4" name="Check Box 10">
              <controlPr defaultSize="0" autoFill="0" autoLine="0" autoPict="0">
                <anchor moveWithCells="1">
                  <from>
                    <xdr:col>0</xdr:col>
                    <xdr:colOff>0</xdr:colOff>
                    <xdr:row>36</xdr:row>
                    <xdr:rowOff>175260</xdr:rowOff>
                  </from>
                  <to>
                    <xdr:col>4</xdr:col>
                    <xdr:colOff>868680</xdr:colOff>
                    <xdr:row>38</xdr:row>
                    <xdr:rowOff>7620</xdr:rowOff>
                  </to>
                </anchor>
              </controlPr>
            </control>
          </mc:Choice>
        </mc:AlternateContent>
        <mc:AlternateContent xmlns:mc="http://schemas.openxmlformats.org/markup-compatibility/2006">
          <mc:Choice Requires="x14">
            <control shapeId="67595" r:id="rId5" name="Check Box 11">
              <controlPr defaultSize="0" autoFill="0" autoLine="0" autoPict="0">
                <anchor moveWithCells="1">
                  <from>
                    <xdr:col>0</xdr:col>
                    <xdr:colOff>0</xdr:colOff>
                    <xdr:row>37</xdr:row>
                    <xdr:rowOff>175260</xdr:rowOff>
                  </from>
                  <to>
                    <xdr:col>4</xdr:col>
                    <xdr:colOff>868680</xdr:colOff>
                    <xdr:row>39</xdr:row>
                    <xdr:rowOff>7620</xdr:rowOff>
                  </to>
                </anchor>
              </controlPr>
            </control>
          </mc:Choice>
        </mc:AlternateContent>
        <mc:AlternateContent xmlns:mc="http://schemas.openxmlformats.org/markup-compatibility/2006">
          <mc:Choice Requires="x14">
            <control shapeId="67596" r:id="rId6" name="Check Box 12">
              <controlPr defaultSize="0" autoFill="0" autoLine="0" autoPict="0">
                <anchor moveWithCells="1">
                  <from>
                    <xdr:col>0</xdr:col>
                    <xdr:colOff>0</xdr:colOff>
                    <xdr:row>38</xdr:row>
                    <xdr:rowOff>175260</xdr:rowOff>
                  </from>
                  <to>
                    <xdr:col>4</xdr:col>
                    <xdr:colOff>868680</xdr:colOff>
                    <xdr:row>40</xdr:row>
                    <xdr:rowOff>7620</xdr:rowOff>
                  </to>
                </anchor>
              </controlPr>
            </control>
          </mc:Choice>
        </mc:AlternateContent>
        <mc:AlternateContent xmlns:mc="http://schemas.openxmlformats.org/markup-compatibility/2006">
          <mc:Choice Requires="x14">
            <control shapeId="67597" r:id="rId7" name="Check Box 13">
              <controlPr defaultSize="0" autoFill="0" autoLine="0" autoPict="0">
                <anchor moveWithCells="1">
                  <from>
                    <xdr:col>0</xdr:col>
                    <xdr:colOff>0</xdr:colOff>
                    <xdr:row>34</xdr:row>
                    <xdr:rowOff>175260</xdr:rowOff>
                  </from>
                  <to>
                    <xdr:col>4</xdr:col>
                    <xdr:colOff>868680</xdr:colOff>
                    <xdr:row>36</xdr:row>
                    <xdr:rowOff>7620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0093F-74D8-4EE7-B902-74C0FF17EA0A}">
  <sheetPr codeName="Sheet24">
    <tabColor theme="9" tint="0.59999389629810485"/>
    <pageSetUpPr fitToPage="1"/>
  </sheetPr>
  <dimension ref="A1:K51"/>
  <sheetViews>
    <sheetView zoomScaleNormal="100" workbookViewId="0">
      <selection activeCell="A7" sqref="A7:E7"/>
    </sheetView>
  </sheetViews>
  <sheetFormatPr defaultRowHeight="14.4" x14ac:dyDescent="0.3"/>
  <cols>
    <col min="1" max="1" width="10.88671875" customWidth="1"/>
    <col min="6" max="6" width="20.109375" customWidth="1"/>
    <col min="7" max="7" width="12.6640625" customWidth="1"/>
    <col min="8" max="8" width="17.109375" customWidth="1"/>
    <col min="9" max="9" width="15.44140625" customWidth="1"/>
    <col min="10" max="10" width="16.6640625" customWidth="1"/>
  </cols>
  <sheetData>
    <row r="1" spans="1:11" ht="15" thickBot="1" x14ac:dyDescent="0.35">
      <c r="A1" s="106" t="s">
        <v>389</v>
      </c>
      <c r="B1" s="1245">
        <f>'Budget Summary'!A9</f>
        <v>0</v>
      </c>
      <c r="C1" s="1245"/>
      <c r="D1" s="1245"/>
      <c r="E1" s="1245"/>
      <c r="F1" s="1245"/>
      <c r="G1" s="1245"/>
      <c r="H1" s="1245"/>
      <c r="I1" s="319" t="s">
        <v>40</v>
      </c>
      <c r="J1" s="658">
        <f>'Budget Summary'!H9</f>
        <v>0</v>
      </c>
      <c r="K1" s="614" t="s">
        <v>307</v>
      </c>
    </row>
    <row r="2" spans="1:11" ht="16.2" thickBot="1" x14ac:dyDescent="0.35">
      <c r="A2" s="1642" t="s">
        <v>699</v>
      </c>
      <c r="B2" s="1643"/>
      <c r="C2" s="1643"/>
      <c r="D2" s="1643"/>
      <c r="E2" s="1643"/>
      <c r="F2" s="1643"/>
      <c r="G2" s="1643"/>
      <c r="H2" s="1643"/>
      <c r="I2" s="1643"/>
      <c r="J2" s="1644"/>
      <c r="K2" s="614" t="s">
        <v>78</v>
      </c>
    </row>
    <row r="3" spans="1:11" ht="78" customHeight="1" thickBot="1" x14ac:dyDescent="0.35">
      <c r="A3" s="1516" t="s">
        <v>859</v>
      </c>
      <c r="B3" s="1517"/>
      <c r="C3" s="1517"/>
      <c r="D3" s="1517"/>
      <c r="E3" s="1517"/>
      <c r="F3" s="1517"/>
      <c r="G3" s="1517"/>
      <c r="H3" s="1517"/>
      <c r="I3" s="1517"/>
      <c r="J3" s="1518"/>
    </row>
    <row r="4" spans="1:11" ht="15" thickBot="1" x14ac:dyDescent="0.35">
      <c r="A4" s="23"/>
      <c r="B4" s="4"/>
      <c r="C4" s="4"/>
      <c r="D4" s="4"/>
      <c r="E4" s="4"/>
      <c r="F4" s="4"/>
      <c r="G4" s="4"/>
      <c r="H4" s="4"/>
      <c r="I4" s="4"/>
      <c r="J4" s="10"/>
    </row>
    <row r="5" spans="1:11" ht="15" thickBot="1" x14ac:dyDescent="0.35">
      <c r="A5" s="1228">
        <v>1</v>
      </c>
      <c r="B5" s="1245"/>
      <c r="C5" s="1245"/>
      <c r="D5" s="1245"/>
      <c r="E5" s="1244"/>
      <c r="F5" s="138">
        <v>2</v>
      </c>
      <c r="G5" s="212">
        <v>3</v>
      </c>
      <c r="H5" s="138"/>
      <c r="I5" s="212">
        <v>4</v>
      </c>
      <c r="J5" s="108">
        <v>5</v>
      </c>
    </row>
    <row r="6" spans="1:11" ht="58.2" thickBot="1" x14ac:dyDescent="0.35">
      <c r="A6" s="1272" t="s">
        <v>94</v>
      </c>
      <c r="B6" s="1351"/>
      <c r="C6" s="1351"/>
      <c r="D6" s="1351"/>
      <c r="E6" s="1352"/>
      <c r="F6" s="311" t="s">
        <v>95</v>
      </c>
      <c r="G6" s="311" t="s">
        <v>655</v>
      </c>
      <c r="H6" s="311" t="s">
        <v>527</v>
      </c>
      <c r="I6" s="311" t="s">
        <v>528</v>
      </c>
      <c r="J6" s="378" t="s">
        <v>75</v>
      </c>
    </row>
    <row r="7" spans="1:11" x14ac:dyDescent="0.3">
      <c r="A7" s="1645"/>
      <c r="B7" s="1646"/>
      <c r="C7" s="1646"/>
      <c r="D7" s="1646"/>
      <c r="E7" s="1646"/>
      <c r="F7" s="161"/>
      <c r="G7" s="379"/>
      <c r="H7" s="163" t="str">
        <f>IF(F7&lt;1,"",F7*G7)</f>
        <v/>
      </c>
      <c r="I7" s="161"/>
      <c r="J7" s="410"/>
    </row>
    <row r="8" spans="1:11" ht="14.4" customHeight="1" x14ac:dyDescent="0.3">
      <c r="A8" s="1640"/>
      <c r="B8" s="1641"/>
      <c r="C8" s="1641"/>
      <c r="D8" s="1641"/>
      <c r="E8" s="1641"/>
      <c r="F8" s="327"/>
      <c r="G8" s="265"/>
      <c r="H8" s="169" t="str">
        <f t="shared" ref="H8:H16" si="0">IF(F8&lt;1,"",F8*G8)</f>
        <v/>
      </c>
      <c r="I8" s="168"/>
      <c r="J8" s="362"/>
    </row>
    <row r="9" spans="1:11" ht="14.4" customHeight="1" x14ac:dyDescent="0.3">
      <c r="A9" s="1640"/>
      <c r="B9" s="1641"/>
      <c r="C9" s="1641"/>
      <c r="D9" s="1641"/>
      <c r="E9" s="1641"/>
      <c r="F9" s="327"/>
      <c r="G9" s="265"/>
      <c r="H9" s="169" t="str">
        <f t="shared" si="0"/>
        <v/>
      </c>
      <c r="I9" s="168"/>
      <c r="J9" s="362"/>
    </row>
    <row r="10" spans="1:11" ht="14.4" customHeight="1" x14ac:dyDescent="0.3">
      <c r="A10" s="1640"/>
      <c r="B10" s="1641"/>
      <c r="C10" s="1641"/>
      <c r="D10" s="1641"/>
      <c r="E10" s="1641"/>
      <c r="F10" s="327"/>
      <c r="G10" s="265"/>
      <c r="H10" s="169" t="str">
        <f t="shared" si="0"/>
        <v/>
      </c>
      <c r="I10" s="168"/>
      <c r="J10" s="362"/>
    </row>
    <row r="11" spans="1:11" x14ac:dyDescent="0.3">
      <c r="A11" s="1640"/>
      <c r="B11" s="1641"/>
      <c r="C11" s="1641"/>
      <c r="D11" s="1641"/>
      <c r="E11" s="1641"/>
      <c r="F11" s="327"/>
      <c r="G11" s="265"/>
      <c r="H11" s="169" t="str">
        <f t="shared" si="0"/>
        <v/>
      </c>
      <c r="I11" s="168"/>
      <c r="J11" s="362"/>
    </row>
    <row r="12" spans="1:11" x14ac:dyDescent="0.3">
      <c r="A12" s="1640"/>
      <c r="B12" s="1641"/>
      <c r="C12" s="1641"/>
      <c r="D12" s="1641"/>
      <c r="E12" s="1641"/>
      <c r="F12" s="327"/>
      <c r="G12" s="265"/>
      <c r="H12" s="169" t="str">
        <f t="shared" si="0"/>
        <v/>
      </c>
      <c r="I12" s="168"/>
      <c r="J12" s="362"/>
    </row>
    <row r="13" spans="1:11" x14ac:dyDescent="0.3">
      <c r="A13" s="1640"/>
      <c r="B13" s="1641"/>
      <c r="C13" s="1641"/>
      <c r="D13" s="1641"/>
      <c r="E13" s="1641"/>
      <c r="F13" s="327"/>
      <c r="G13" s="265"/>
      <c r="H13" s="169" t="str">
        <f t="shared" si="0"/>
        <v/>
      </c>
      <c r="I13" s="168"/>
      <c r="J13" s="362"/>
    </row>
    <row r="14" spans="1:11" x14ac:dyDescent="0.3">
      <c r="A14" s="1640"/>
      <c r="B14" s="1641"/>
      <c r="C14" s="1641"/>
      <c r="D14" s="1641"/>
      <c r="E14" s="1641"/>
      <c r="F14" s="327"/>
      <c r="G14" s="265"/>
      <c r="H14" s="169" t="str">
        <f t="shared" si="0"/>
        <v/>
      </c>
      <c r="I14" s="168"/>
      <c r="J14" s="362"/>
    </row>
    <row r="15" spans="1:11" x14ac:dyDescent="0.3">
      <c r="A15" s="1640"/>
      <c r="B15" s="1641"/>
      <c r="C15" s="1641"/>
      <c r="D15" s="1641"/>
      <c r="E15" s="1641"/>
      <c r="F15" s="327"/>
      <c r="G15" s="265"/>
      <c r="H15" s="169" t="str">
        <f t="shared" si="0"/>
        <v/>
      </c>
      <c r="I15" s="168"/>
      <c r="J15" s="362"/>
    </row>
    <row r="16" spans="1:11" ht="15" thickBot="1" x14ac:dyDescent="0.35">
      <c r="A16" s="1649"/>
      <c r="B16" s="1650"/>
      <c r="C16" s="1650"/>
      <c r="D16" s="1650"/>
      <c r="E16" s="1650"/>
      <c r="F16" s="176"/>
      <c r="G16" s="273"/>
      <c r="H16" s="380" t="str">
        <f t="shared" si="0"/>
        <v/>
      </c>
      <c r="I16" s="176"/>
      <c r="J16" s="370"/>
    </row>
    <row r="17" spans="1:10" ht="15" thickBot="1" x14ac:dyDescent="0.35">
      <c r="A17" s="1"/>
      <c r="C17" s="302"/>
      <c r="D17" s="302"/>
      <c r="E17" s="302"/>
      <c r="F17" s="109"/>
      <c r="G17" s="276" t="s">
        <v>35</v>
      </c>
      <c r="H17" s="372">
        <f>SUM(H7:H16)</f>
        <v>0</v>
      </c>
      <c r="I17" s="372">
        <f>SUM(I7:I16)</f>
        <v>0</v>
      </c>
      <c r="J17" s="373"/>
    </row>
    <row r="18" spans="1:10" x14ac:dyDescent="0.3">
      <c r="A18" s="1"/>
      <c r="J18" s="2"/>
    </row>
    <row r="19" spans="1:10" ht="15" thickBot="1" x14ac:dyDescent="0.35">
      <c r="A19" s="331" t="s">
        <v>79</v>
      </c>
      <c r="B19" s="332"/>
      <c r="C19" s="332"/>
      <c r="D19" s="332"/>
      <c r="E19" s="332"/>
      <c r="F19" s="332"/>
      <c r="G19" s="332"/>
      <c r="H19" s="332"/>
      <c r="I19" s="332"/>
      <c r="J19" s="334"/>
    </row>
    <row r="20" spans="1:10" x14ac:dyDescent="0.3">
      <c r="A20" s="1362" t="s">
        <v>89</v>
      </c>
      <c r="B20" s="1363"/>
      <c r="C20" s="1363"/>
      <c r="D20" s="1363"/>
      <c r="E20" s="1363"/>
      <c r="F20" s="1363"/>
      <c r="G20" s="1363"/>
      <c r="H20" s="1363"/>
      <c r="I20" s="1363"/>
      <c r="J20" s="1364"/>
    </row>
    <row r="21" spans="1:10" x14ac:dyDescent="0.3">
      <c r="A21" s="1365"/>
      <c r="B21" s="1366"/>
      <c r="C21" s="1366"/>
      <c r="D21" s="1366"/>
      <c r="E21" s="1366"/>
      <c r="F21" s="1366"/>
      <c r="G21" s="1366"/>
      <c r="H21" s="1366"/>
      <c r="I21" s="1366"/>
      <c r="J21" s="1367"/>
    </row>
    <row r="22" spans="1:10" x14ac:dyDescent="0.3">
      <c r="A22" s="1365"/>
      <c r="B22" s="1366"/>
      <c r="C22" s="1366"/>
      <c r="D22" s="1366"/>
      <c r="E22" s="1366"/>
      <c r="F22" s="1366"/>
      <c r="G22" s="1366"/>
      <c r="H22" s="1366"/>
      <c r="I22" s="1366"/>
      <c r="J22" s="1367"/>
    </row>
    <row r="23" spans="1:10" x14ac:dyDescent="0.3">
      <c r="A23" s="1365"/>
      <c r="B23" s="1366"/>
      <c r="C23" s="1366"/>
      <c r="D23" s="1366"/>
      <c r="E23" s="1366"/>
      <c r="F23" s="1366"/>
      <c r="G23" s="1366"/>
      <c r="H23" s="1366"/>
      <c r="I23" s="1366"/>
      <c r="J23" s="1367"/>
    </row>
    <row r="24" spans="1:10" x14ac:dyDescent="0.3">
      <c r="A24" s="1365"/>
      <c r="B24" s="1366"/>
      <c r="C24" s="1366"/>
      <c r="D24" s="1366"/>
      <c r="E24" s="1366"/>
      <c r="F24" s="1366"/>
      <c r="G24" s="1366"/>
      <c r="H24" s="1366"/>
      <c r="I24" s="1366"/>
      <c r="J24" s="1367"/>
    </row>
    <row r="25" spans="1:10" ht="15" thickBot="1" x14ac:dyDescent="0.35">
      <c r="A25" s="1365"/>
      <c r="B25" s="1366"/>
      <c r="C25" s="1366"/>
      <c r="D25" s="1366"/>
      <c r="E25" s="1366"/>
      <c r="F25" s="1366"/>
      <c r="G25" s="1366"/>
      <c r="H25" s="1366"/>
      <c r="I25" s="1366"/>
      <c r="J25" s="1367"/>
    </row>
    <row r="26" spans="1:10" x14ac:dyDescent="0.3">
      <c r="A26" s="20"/>
      <c r="B26" s="18"/>
      <c r="C26" s="18"/>
      <c r="D26" s="18"/>
      <c r="E26" s="18"/>
      <c r="F26" s="18"/>
      <c r="G26" s="18"/>
      <c r="H26" s="18"/>
      <c r="I26" s="18"/>
      <c r="J26" s="19"/>
    </row>
    <row r="27" spans="1:10" x14ac:dyDescent="0.3">
      <c r="A27" s="1280" t="s">
        <v>798</v>
      </c>
      <c r="B27" s="1396"/>
      <c r="C27" s="1396"/>
      <c r="D27" s="1396"/>
      <c r="E27" s="1396"/>
      <c r="F27" s="1396"/>
      <c r="G27" s="1396"/>
      <c r="H27" s="1396"/>
      <c r="I27" s="1396"/>
      <c r="J27" s="1397"/>
    </row>
    <row r="28" spans="1:10" x14ac:dyDescent="0.3">
      <c r="A28" s="118" t="s">
        <v>57</v>
      </c>
      <c r="B28" s="332"/>
      <c r="C28" s="332"/>
      <c r="D28" s="332"/>
      <c r="E28" s="109"/>
      <c r="F28" s="109"/>
      <c r="G28" s="109"/>
      <c r="H28" s="109"/>
      <c r="I28" s="109"/>
      <c r="J28" s="119"/>
    </row>
    <row r="29" spans="1:10" ht="45" customHeight="1" x14ac:dyDescent="0.3">
      <c r="A29" s="189">
        <v>1</v>
      </c>
      <c r="B29" s="1345" t="s">
        <v>799</v>
      </c>
      <c r="C29" s="1345"/>
      <c r="D29" s="1345"/>
      <c r="E29" s="1345"/>
      <c r="F29" s="1345"/>
      <c r="G29" s="1345"/>
      <c r="H29" s="1345"/>
      <c r="I29" s="1345"/>
      <c r="J29" s="1390"/>
    </row>
    <row r="30" spans="1:10" ht="28.95" customHeight="1" x14ac:dyDescent="0.3">
      <c r="A30" s="189">
        <v>2</v>
      </c>
      <c r="B30" s="1345" t="s">
        <v>461</v>
      </c>
      <c r="C30" s="1345"/>
      <c r="D30" s="1345"/>
      <c r="E30" s="1345"/>
      <c r="F30" s="1345"/>
      <c r="G30" s="1345"/>
      <c r="H30" s="1345"/>
      <c r="I30" s="1345"/>
      <c r="J30" s="1390"/>
    </row>
    <row r="31" spans="1:10" x14ac:dyDescent="0.3">
      <c r="A31" s="189">
        <v>3</v>
      </c>
      <c r="B31" s="190" t="s">
        <v>800</v>
      </c>
      <c r="C31" s="110"/>
      <c r="D31" s="110"/>
      <c r="E31" s="110"/>
      <c r="F31" s="110"/>
      <c r="G31" s="110"/>
      <c r="H31" s="110"/>
      <c r="I31" s="110"/>
      <c r="J31" s="115"/>
    </row>
    <row r="32" spans="1:10" x14ac:dyDescent="0.3">
      <c r="A32" s="189">
        <v>4</v>
      </c>
      <c r="B32" s="190" t="s">
        <v>501</v>
      </c>
      <c r="J32" s="2"/>
    </row>
    <row r="33" spans="1:10" ht="28.95" customHeight="1" x14ac:dyDescent="0.3">
      <c r="A33" s="189">
        <v>5</v>
      </c>
      <c r="B33" s="1345" t="s">
        <v>781</v>
      </c>
      <c r="C33" s="1345"/>
      <c r="D33" s="1345"/>
      <c r="E33" s="1345"/>
      <c r="F33" s="1345"/>
      <c r="G33" s="1345"/>
      <c r="H33" s="1345"/>
      <c r="I33" s="1345"/>
      <c r="J33" s="1390"/>
    </row>
    <row r="34" spans="1:10" x14ac:dyDescent="0.3">
      <c r="A34" s="193"/>
      <c r="B34" s="190"/>
      <c r="J34" s="2"/>
    </row>
    <row r="35" spans="1:10" x14ac:dyDescent="0.3">
      <c r="A35" s="282" t="s">
        <v>502</v>
      </c>
      <c r="C35" s="185"/>
      <c r="D35" s="185"/>
      <c r="E35" s="185"/>
      <c r="F35" s="185"/>
      <c r="G35" s="185"/>
      <c r="H35" s="185"/>
      <c r="I35" s="185"/>
      <c r="J35" s="186"/>
    </row>
    <row r="36" spans="1:10" x14ac:dyDescent="0.3">
      <c r="A36" s="193"/>
      <c r="B36" s="185" t="s">
        <v>494</v>
      </c>
      <c r="C36" s="185"/>
      <c r="D36" s="185"/>
      <c r="E36" s="185"/>
      <c r="F36" s="185"/>
      <c r="G36" s="185"/>
      <c r="H36" s="185"/>
      <c r="I36" s="185"/>
      <c r="J36" s="186"/>
    </row>
    <row r="37" spans="1:10" ht="15" thickBot="1" x14ac:dyDescent="0.35">
      <c r="A37" s="408"/>
      <c r="B37" s="409"/>
      <c r="C37" s="409"/>
      <c r="D37" s="409"/>
      <c r="E37" s="6"/>
      <c r="F37" s="6"/>
      <c r="G37" s="6"/>
      <c r="H37" s="6"/>
      <c r="I37" s="6"/>
      <c r="J37" s="13"/>
    </row>
    <row r="38" spans="1:10" x14ac:dyDescent="0.3">
      <c r="A38" s="1592" t="s">
        <v>896</v>
      </c>
      <c r="B38" s="1550"/>
      <c r="C38" s="1550"/>
      <c r="D38" s="1550"/>
      <c r="E38" s="1550"/>
      <c r="F38" s="1550"/>
      <c r="G38" s="1550"/>
      <c r="H38" s="1550"/>
      <c r="I38" s="1550"/>
      <c r="J38" s="119"/>
    </row>
    <row r="39" spans="1:10" x14ac:dyDescent="0.3">
      <c r="A39" s="275"/>
      <c r="B39" s="121"/>
      <c r="C39" s="121"/>
      <c r="D39" s="121"/>
      <c r="E39" s="121"/>
      <c r="F39" s="121"/>
      <c r="G39" s="121"/>
      <c r="H39" s="121"/>
      <c r="I39" s="121"/>
      <c r="J39" s="119"/>
    </row>
    <row r="40" spans="1:10" x14ac:dyDescent="0.3">
      <c r="A40" s="275"/>
      <c r="B40" s="121"/>
      <c r="C40" s="121"/>
      <c r="D40" s="121"/>
      <c r="E40" s="121"/>
      <c r="F40" s="121"/>
      <c r="G40" s="121"/>
      <c r="H40" s="121"/>
      <c r="I40" s="121"/>
      <c r="J40" s="119"/>
    </row>
    <row r="41" spans="1:10" x14ac:dyDescent="0.3">
      <c r="A41" s="275"/>
      <c r="B41" s="121"/>
      <c r="C41" s="121"/>
      <c r="D41" s="121"/>
      <c r="E41" s="121"/>
      <c r="F41" s="121"/>
      <c r="G41" s="121"/>
      <c r="H41" s="121"/>
      <c r="I41" s="121"/>
      <c r="J41" s="119"/>
    </row>
    <row r="42" spans="1:10" ht="15" thickBot="1" x14ac:dyDescent="0.35">
      <c r="A42" s="926"/>
      <c r="B42" s="404"/>
      <c r="C42" s="404"/>
      <c r="D42" s="404"/>
      <c r="E42" s="404"/>
      <c r="F42" s="404"/>
      <c r="G42" s="404"/>
      <c r="H42" s="404"/>
      <c r="I42" s="404"/>
      <c r="J42" s="136"/>
    </row>
    <row r="43" spans="1:10" x14ac:dyDescent="0.3">
      <c r="A43" s="1606" t="s">
        <v>897</v>
      </c>
      <c r="B43" s="1647"/>
      <c r="C43" s="1647"/>
      <c r="D43" s="1647"/>
      <c r="E43" s="1647"/>
      <c r="F43" s="1647"/>
      <c r="G43" s="1647"/>
      <c r="H43" s="1647"/>
      <c r="I43" s="1647"/>
      <c r="J43" s="1648"/>
    </row>
    <row r="44" spans="1:10" x14ac:dyDescent="0.3">
      <c r="A44" s="411"/>
      <c r="B44" s="399"/>
      <c r="C44" s="399"/>
      <c r="D44" s="399"/>
      <c r="E44" s="399"/>
      <c r="F44" s="399"/>
      <c r="G44" s="399"/>
      <c r="H44" s="399"/>
      <c r="I44" s="399"/>
      <c r="J44" s="2"/>
    </row>
    <row r="45" spans="1:10" x14ac:dyDescent="0.3">
      <c r="A45" s="411"/>
      <c r="B45" s="399"/>
      <c r="C45" s="399"/>
      <c r="D45" s="399"/>
      <c r="E45" s="399"/>
      <c r="F45" s="399"/>
      <c r="G45" s="399"/>
      <c r="H45" s="399"/>
      <c r="I45" s="399"/>
      <c r="J45" s="2"/>
    </row>
    <row r="46" spans="1:10" ht="15" thickBot="1" x14ac:dyDescent="0.35">
      <c r="A46" s="123"/>
      <c r="J46" s="2"/>
    </row>
    <row r="47" spans="1:10" s="771" customFormat="1" x14ac:dyDescent="0.3">
      <c r="A47" s="196" t="s">
        <v>96</v>
      </c>
      <c r="B47" s="772"/>
      <c r="C47" s="773"/>
      <c r="D47" s="197"/>
      <c r="E47" s="197"/>
      <c r="F47" s="197"/>
      <c r="G47" s="197"/>
      <c r="H47" s="774"/>
      <c r="I47" s="774"/>
      <c r="J47" s="775"/>
    </row>
    <row r="48" spans="1:10" s="771" customFormat="1" ht="22.2" customHeight="1" x14ac:dyDescent="0.3">
      <c r="A48" s="1415" t="s">
        <v>801</v>
      </c>
      <c r="B48" s="1416"/>
      <c r="C48" s="1416"/>
      <c r="D48" s="1416"/>
      <c r="E48" s="1416"/>
      <c r="F48" s="1416"/>
      <c r="G48" s="1416"/>
      <c r="H48" s="1416"/>
      <c r="I48" s="1416"/>
      <c r="J48" s="1417"/>
    </row>
    <row r="49" spans="1:10" s="771" customFormat="1" ht="22.2" customHeight="1" thickBot="1" x14ac:dyDescent="0.35">
      <c r="A49" s="1408"/>
      <c r="B49" s="1409"/>
      <c r="C49" s="1409"/>
      <c r="D49" s="1409"/>
      <c r="E49" s="1409"/>
      <c r="F49" s="1409"/>
      <c r="G49" s="1409"/>
      <c r="H49" s="1409"/>
      <c r="I49" s="1409"/>
      <c r="J49" s="1418"/>
    </row>
    <row r="50" spans="1:10" ht="15" thickBot="1" x14ac:dyDescent="0.35">
      <c r="A50" s="1391" t="s">
        <v>699</v>
      </c>
      <c r="B50" s="1392"/>
      <c r="C50" s="1392"/>
      <c r="D50" s="1392"/>
      <c r="E50" s="1392"/>
      <c r="F50" s="1392"/>
      <c r="G50" s="580"/>
      <c r="H50" s="580"/>
      <c r="I50" s="580"/>
      <c r="J50" s="581"/>
    </row>
    <row r="51" spans="1:10" ht="15" thickBot="1" x14ac:dyDescent="0.35">
      <c r="A51" s="574" t="s">
        <v>478</v>
      </c>
      <c r="B51" s="575"/>
      <c r="C51" s="575"/>
      <c r="D51" s="573"/>
      <c r="E51" s="573"/>
      <c r="F51" s="573"/>
      <c r="G51" s="573"/>
      <c r="H51" s="573"/>
      <c r="I51" s="573"/>
      <c r="J51" s="576" t="s">
        <v>936</v>
      </c>
    </row>
  </sheetData>
  <sheetProtection algorithmName="SHA-512" hashValue="cTbXnHVoDiz4CPUq4UOfKwth2MDMWKpQ+CcTwaI4rgVRt9niK1gueV3LvmzTuSE5jbQSpYqYbq8248Gv8R2a3w==" saltValue="VMVAQRX9OtoD9utZVpqg+Q==" spinCount="100000" sheet="1" objects="1" scenarios="1"/>
  <mergeCells count="24">
    <mergeCell ref="A14:E14"/>
    <mergeCell ref="A15:E15"/>
    <mergeCell ref="A16:E16"/>
    <mergeCell ref="A20:J25"/>
    <mergeCell ref="B29:J29"/>
    <mergeCell ref="A27:J27"/>
    <mergeCell ref="A38:I38"/>
    <mergeCell ref="A48:J49"/>
    <mergeCell ref="A50:F50"/>
    <mergeCell ref="B30:J30"/>
    <mergeCell ref="B33:J33"/>
    <mergeCell ref="A43:J43"/>
    <mergeCell ref="A13:E13"/>
    <mergeCell ref="B1:H1"/>
    <mergeCell ref="A2:J2"/>
    <mergeCell ref="A3:J3"/>
    <mergeCell ref="A5:E5"/>
    <mergeCell ref="A6:E6"/>
    <mergeCell ref="A7:E7"/>
    <mergeCell ref="A8:E8"/>
    <mergeCell ref="A9:E9"/>
    <mergeCell ref="A10:E10"/>
    <mergeCell ref="A11:E11"/>
    <mergeCell ref="A12:E12"/>
  </mergeCells>
  <dataValidations count="1">
    <dataValidation type="list" allowBlank="1" showInputMessage="1" showErrorMessage="1" sqref="J7:J16" xr:uid="{988EC45D-6DE2-4E21-B0FC-E262070ABE5A}">
      <formula1>$K$1:$K$2</formula1>
    </dataValidation>
  </dataValidations>
  <pageMargins left="0.7" right="0.7" top="0.75" bottom="0.75" header="0.3" footer="0.3"/>
  <pageSetup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8613" r:id="rId4" name="Check Box 5">
              <controlPr defaultSize="0" autoFill="0" autoLine="0" autoPict="0">
                <anchor moveWithCells="1">
                  <from>
                    <xdr:col>0</xdr:col>
                    <xdr:colOff>0</xdr:colOff>
                    <xdr:row>37</xdr:row>
                    <xdr:rowOff>175260</xdr:rowOff>
                  </from>
                  <to>
                    <xdr:col>4</xdr:col>
                    <xdr:colOff>106680</xdr:colOff>
                    <xdr:row>39</xdr:row>
                    <xdr:rowOff>30480</xdr:rowOff>
                  </to>
                </anchor>
              </controlPr>
            </control>
          </mc:Choice>
        </mc:AlternateContent>
        <mc:AlternateContent xmlns:mc="http://schemas.openxmlformats.org/markup-compatibility/2006">
          <mc:Choice Requires="x14">
            <control shapeId="68614" r:id="rId5" name="Check Box 6">
              <controlPr defaultSize="0" autoFill="0" autoLine="0" autoPict="0">
                <anchor moveWithCells="1">
                  <from>
                    <xdr:col>0</xdr:col>
                    <xdr:colOff>0</xdr:colOff>
                    <xdr:row>38</xdr:row>
                    <xdr:rowOff>144780</xdr:rowOff>
                  </from>
                  <to>
                    <xdr:col>5</xdr:col>
                    <xdr:colOff>754380</xdr:colOff>
                    <xdr:row>40</xdr:row>
                    <xdr:rowOff>45720</xdr:rowOff>
                  </to>
                </anchor>
              </controlPr>
            </control>
          </mc:Choice>
        </mc:AlternateContent>
        <mc:AlternateContent xmlns:mc="http://schemas.openxmlformats.org/markup-compatibility/2006">
          <mc:Choice Requires="x14">
            <control shapeId="68615" r:id="rId6" name="Check Box 7">
              <controlPr defaultSize="0" autoFill="0" autoLine="0" autoPict="0">
                <anchor moveWithCells="1">
                  <from>
                    <xdr:col>0</xdr:col>
                    <xdr:colOff>0</xdr:colOff>
                    <xdr:row>39</xdr:row>
                    <xdr:rowOff>152400</xdr:rowOff>
                  </from>
                  <to>
                    <xdr:col>5</xdr:col>
                    <xdr:colOff>1203960</xdr:colOff>
                    <xdr:row>41</xdr:row>
                    <xdr:rowOff>38100</xdr:rowOff>
                  </to>
                </anchor>
              </controlPr>
            </control>
          </mc:Choice>
        </mc:AlternateContent>
        <mc:AlternateContent xmlns:mc="http://schemas.openxmlformats.org/markup-compatibility/2006">
          <mc:Choice Requires="x14">
            <control shapeId="68616" r:id="rId7" name="Check Box 8">
              <controlPr defaultSize="0" autoFill="0" autoLine="0" autoPict="0">
                <anchor moveWithCells="1">
                  <from>
                    <xdr:col>0</xdr:col>
                    <xdr:colOff>0</xdr:colOff>
                    <xdr:row>40</xdr:row>
                    <xdr:rowOff>152400</xdr:rowOff>
                  </from>
                  <to>
                    <xdr:col>6</xdr:col>
                    <xdr:colOff>495300</xdr:colOff>
                    <xdr:row>42</xdr:row>
                    <xdr:rowOff>30480</xdr:rowOff>
                  </to>
                </anchor>
              </controlPr>
            </control>
          </mc:Choice>
        </mc:AlternateContent>
        <mc:AlternateContent xmlns:mc="http://schemas.openxmlformats.org/markup-compatibility/2006">
          <mc:Choice Requires="x14">
            <control shapeId="68617" r:id="rId8" name="Check Box 9">
              <controlPr defaultSize="0" autoFill="0" autoLine="0" autoPict="0">
                <anchor moveWithCells="1">
                  <from>
                    <xdr:col>0</xdr:col>
                    <xdr:colOff>0</xdr:colOff>
                    <xdr:row>42</xdr:row>
                    <xdr:rowOff>152400</xdr:rowOff>
                  </from>
                  <to>
                    <xdr:col>7</xdr:col>
                    <xdr:colOff>617220</xdr:colOff>
                    <xdr:row>44</xdr:row>
                    <xdr:rowOff>7620</xdr:rowOff>
                  </to>
                </anchor>
              </controlPr>
            </control>
          </mc:Choice>
        </mc:AlternateContent>
        <mc:AlternateContent xmlns:mc="http://schemas.openxmlformats.org/markup-compatibility/2006">
          <mc:Choice Requires="x14">
            <control shapeId="68618" r:id="rId9" name="Check Box 10">
              <controlPr defaultSize="0" autoFill="0" autoLine="0" autoPict="0">
                <anchor moveWithCells="1">
                  <from>
                    <xdr:col>0</xdr:col>
                    <xdr:colOff>0</xdr:colOff>
                    <xdr:row>43</xdr:row>
                    <xdr:rowOff>152400</xdr:rowOff>
                  </from>
                  <to>
                    <xdr:col>7</xdr:col>
                    <xdr:colOff>617220</xdr:colOff>
                    <xdr:row>45</xdr:row>
                    <xdr:rowOff>7620</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19038-3790-46D1-8891-5F54F6C0BE48}">
  <sheetPr codeName="Sheet23">
    <tabColor theme="9" tint="0.59999389629810485"/>
    <pageSetUpPr fitToPage="1"/>
  </sheetPr>
  <dimension ref="A1:J55"/>
  <sheetViews>
    <sheetView zoomScaleNormal="100" workbookViewId="0">
      <selection activeCell="A7" sqref="A7:C7"/>
    </sheetView>
  </sheetViews>
  <sheetFormatPr defaultRowHeight="14.4" x14ac:dyDescent="0.3"/>
  <cols>
    <col min="1" max="1" width="10.33203125" customWidth="1"/>
    <col min="2" max="3" width="19.33203125" customWidth="1"/>
    <col min="5" max="5" width="13.6640625" customWidth="1"/>
    <col min="6" max="6" width="14.33203125" customWidth="1"/>
    <col min="7" max="7" width="14.109375" customWidth="1"/>
    <col min="8" max="8" width="12.44140625" customWidth="1"/>
    <col min="9" max="9" width="18" customWidth="1"/>
    <col min="10" max="10" width="17.5546875" customWidth="1"/>
  </cols>
  <sheetData>
    <row r="1" spans="1:10" ht="15" thickBot="1" x14ac:dyDescent="0.35">
      <c r="A1" s="111" t="s">
        <v>389</v>
      </c>
      <c r="B1" s="1245">
        <f>'Budget Summary'!A9</f>
        <v>0</v>
      </c>
      <c r="C1" s="1245"/>
      <c r="D1" s="1245"/>
      <c r="E1" s="1245"/>
      <c r="F1" s="1245"/>
      <c r="G1" s="1245"/>
      <c r="H1" s="1245"/>
      <c r="I1" s="412" t="s">
        <v>40</v>
      </c>
      <c r="J1" s="344">
        <f>'Budget Summary'!H9</f>
        <v>0</v>
      </c>
    </row>
    <row r="2" spans="1:10" ht="16.2" thickBot="1" x14ac:dyDescent="0.35">
      <c r="A2" s="1282" t="s">
        <v>751</v>
      </c>
      <c r="B2" s="1283"/>
      <c r="C2" s="1283"/>
      <c r="D2" s="1283"/>
      <c r="E2" s="1283"/>
      <c r="F2" s="1283"/>
      <c r="G2" s="1283"/>
      <c r="H2" s="1283"/>
      <c r="I2" s="1283"/>
      <c r="J2" s="1284"/>
    </row>
    <row r="3" spans="1:10" ht="35.25" customHeight="1" thickBot="1" x14ac:dyDescent="0.35">
      <c r="A3" s="1577" t="s">
        <v>860</v>
      </c>
      <c r="B3" s="1095"/>
      <c r="C3" s="1095"/>
      <c r="D3" s="1095"/>
      <c r="E3" s="1095"/>
      <c r="F3" s="1095"/>
      <c r="G3" s="1095"/>
      <c r="H3" s="1095"/>
      <c r="I3" s="1095"/>
      <c r="J3" s="1096"/>
    </row>
    <row r="4" spans="1:10" ht="15" thickBot="1" x14ac:dyDescent="0.35">
      <c r="A4" s="389"/>
      <c r="B4" s="341"/>
      <c r="C4" s="341"/>
      <c r="D4" s="341"/>
      <c r="E4" s="341"/>
      <c r="F4" s="341"/>
      <c r="G4" s="341"/>
      <c r="H4" s="341"/>
      <c r="I4" s="341"/>
      <c r="J4" s="342"/>
    </row>
    <row r="5" spans="1:10" ht="15" thickBot="1" x14ac:dyDescent="0.35">
      <c r="A5" s="1228">
        <v>1</v>
      </c>
      <c r="B5" s="1245"/>
      <c r="C5" s="1245"/>
      <c r="D5" s="128">
        <v>2</v>
      </c>
      <c r="E5" s="212">
        <v>3</v>
      </c>
      <c r="F5" s="212">
        <v>4</v>
      </c>
      <c r="G5" s="138">
        <v>5</v>
      </c>
      <c r="H5" s="212">
        <v>6</v>
      </c>
      <c r="I5" s="108"/>
      <c r="J5" s="212">
        <v>7</v>
      </c>
    </row>
    <row r="6" spans="1:10" ht="43.8" thickBot="1" x14ac:dyDescent="0.35">
      <c r="A6" s="1272" t="s">
        <v>94</v>
      </c>
      <c r="B6" s="1351"/>
      <c r="C6" s="1352"/>
      <c r="D6" s="345" t="s">
        <v>97</v>
      </c>
      <c r="E6" s="311" t="s">
        <v>98</v>
      </c>
      <c r="F6" s="311" t="s">
        <v>99</v>
      </c>
      <c r="G6" s="311" t="s">
        <v>100</v>
      </c>
      <c r="H6" s="311" t="s">
        <v>661</v>
      </c>
      <c r="I6" s="311" t="s">
        <v>527</v>
      </c>
      <c r="J6" s="378" t="s">
        <v>528</v>
      </c>
    </row>
    <row r="7" spans="1:10" x14ac:dyDescent="0.3">
      <c r="A7" s="1651"/>
      <c r="B7" s="1652"/>
      <c r="C7" s="1653"/>
      <c r="D7" s="413"/>
      <c r="E7" s="414"/>
      <c r="F7" s="161"/>
      <c r="G7" s="164"/>
      <c r="H7" s="379"/>
      <c r="I7" s="163" t="str">
        <f>IF(F7&lt;1,"",F7*G7*H7)</f>
        <v/>
      </c>
      <c r="J7" s="165"/>
    </row>
    <row r="8" spans="1:10" x14ac:dyDescent="0.3">
      <c r="A8" s="1328"/>
      <c r="B8" s="1355"/>
      <c r="C8" s="1329"/>
      <c r="D8" s="415"/>
      <c r="E8" s="225"/>
      <c r="F8" s="327"/>
      <c r="G8" s="263"/>
      <c r="H8" s="265"/>
      <c r="I8" s="169" t="str">
        <f t="shared" ref="I8:I21" si="0">IF(F8&lt;1,"",F8*G8*H8)</f>
        <v/>
      </c>
      <c r="J8" s="266"/>
    </row>
    <row r="9" spans="1:10" x14ac:dyDescent="0.3">
      <c r="A9" s="1328"/>
      <c r="B9" s="1355"/>
      <c r="C9" s="1329"/>
      <c r="D9" s="415"/>
      <c r="E9" s="225"/>
      <c r="F9" s="416"/>
      <c r="G9" s="417"/>
      <c r="H9" s="418"/>
      <c r="I9" s="169" t="str">
        <f t="shared" si="0"/>
        <v/>
      </c>
      <c r="J9" s="267"/>
    </row>
    <row r="10" spans="1:10" x14ac:dyDescent="0.3">
      <c r="A10" s="1328"/>
      <c r="B10" s="1355"/>
      <c r="C10" s="1329"/>
      <c r="D10" s="415"/>
      <c r="E10" s="225"/>
      <c r="F10" s="327"/>
      <c r="G10" s="263"/>
      <c r="H10" s="265"/>
      <c r="I10" s="169" t="str">
        <f t="shared" si="0"/>
        <v/>
      </c>
      <c r="J10" s="266"/>
    </row>
    <row r="11" spans="1:10" x14ac:dyDescent="0.3">
      <c r="A11" s="1328"/>
      <c r="B11" s="1355"/>
      <c r="C11" s="1329"/>
      <c r="D11" s="415"/>
      <c r="E11" s="225"/>
      <c r="F11" s="327"/>
      <c r="G11" s="263"/>
      <c r="H11" s="265"/>
      <c r="I11" s="169" t="str">
        <f t="shared" si="0"/>
        <v/>
      </c>
      <c r="J11" s="266"/>
    </row>
    <row r="12" spans="1:10" x14ac:dyDescent="0.3">
      <c r="A12" s="1328"/>
      <c r="B12" s="1355"/>
      <c r="C12" s="1329"/>
      <c r="D12" s="415"/>
      <c r="E12" s="225"/>
      <c r="F12" s="327"/>
      <c r="G12" s="419"/>
      <c r="H12" s="265"/>
      <c r="I12" s="169" t="str">
        <f t="shared" si="0"/>
        <v/>
      </c>
      <c r="J12" s="266"/>
    </row>
    <row r="13" spans="1:10" x14ac:dyDescent="0.3">
      <c r="A13" s="1328"/>
      <c r="B13" s="1355"/>
      <c r="C13" s="1329"/>
      <c r="D13" s="415"/>
      <c r="E13" s="225"/>
      <c r="F13" s="327"/>
      <c r="G13" s="419"/>
      <c r="H13" s="265"/>
      <c r="I13" s="169" t="str">
        <f t="shared" si="0"/>
        <v/>
      </c>
      <c r="J13" s="266"/>
    </row>
    <row r="14" spans="1:10" x14ac:dyDescent="0.3">
      <c r="A14" s="1328"/>
      <c r="B14" s="1355"/>
      <c r="C14" s="1329"/>
      <c r="D14" s="415"/>
      <c r="E14" s="225"/>
      <c r="F14" s="327"/>
      <c r="G14" s="419"/>
      <c r="H14" s="265"/>
      <c r="I14" s="169" t="str">
        <f t="shared" si="0"/>
        <v/>
      </c>
      <c r="J14" s="266"/>
    </row>
    <row r="15" spans="1:10" x14ac:dyDescent="0.3">
      <c r="A15" s="1328"/>
      <c r="B15" s="1355"/>
      <c r="C15" s="1329"/>
      <c r="D15" s="415"/>
      <c r="E15" s="225"/>
      <c r="F15" s="327"/>
      <c r="G15" s="419"/>
      <c r="H15" s="265"/>
      <c r="I15" s="169" t="str">
        <f t="shared" si="0"/>
        <v/>
      </c>
      <c r="J15" s="266"/>
    </row>
    <row r="16" spans="1:10" x14ac:dyDescent="0.3">
      <c r="A16" s="1328"/>
      <c r="B16" s="1355"/>
      <c r="C16" s="1329"/>
      <c r="D16" s="415"/>
      <c r="E16" s="225"/>
      <c r="F16" s="327"/>
      <c r="G16" s="419"/>
      <c r="H16" s="265"/>
      <c r="I16" s="169" t="str">
        <f t="shared" si="0"/>
        <v/>
      </c>
      <c r="J16" s="266"/>
    </row>
    <row r="17" spans="1:10" x14ac:dyDescent="0.3">
      <c r="A17" s="1328"/>
      <c r="B17" s="1355"/>
      <c r="C17" s="1329"/>
      <c r="D17" s="415"/>
      <c r="E17" s="225"/>
      <c r="F17" s="327"/>
      <c r="G17" s="419"/>
      <c r="H17" s="265"/>
      <c r="I17" s="169" t="str">
        <f t="shared" si="0"/>
        <v/>
      </c>
      <c r="J17" s="266"/>
    </row>
    <row r="18" spans="1:10" x14ac:dyDescent="0.3">
      <c r="A18" s="1328"/>
      <c r="B18" s="1355"/>
      <c r="C18" s="1329"/>
      <c r="D18" s="415"/>
      <c r="E18" s="225"/>
      <c r="F18" s="327"/>
      <c r="G18" s="419"/>
      <c r="H18" s="265"/>
      <c r="I18" s="169" t="str">
        <f t="shared" si="0"/>
        <v/>
      </c>
      <c r="J18" s="266"/>
    </row>
    <row r="19" spans="1:10" x14ac:dyDescent="0.3">
      <c r="A19" s="1328"/>
      <c r="B19" s="1355"/>
      <c r="C19" s="1329"/>
      <c r="D19" s="415"/>
      <c r="E19" s="225"/>
      <c r="F19" s="327"/>
      <c r="G19" s="419"/>
      <c r="H19" s="265"/>
      <c r="I19" s="169" t="str">
        <f t="shared" si="0"/>
        <v/>
      </c>
      <c r="J19" s="266"/>
    </row>
    <row r="20" spans="1:10" x14ac:dyDescent="0.3">
      <c r="A20" s="1328"/>
      <c r="B20" s="1355"/>
      <c r="C20" s="1329"/>
      <c r="D20" s="420"/>
      <c r="E20" s="225"/>
      <c r="F20" s="327"/>
      <c r="G20" s="419"/>
      <c r="H20" s="265"/>
      <c r="I20" s="169" t="str">
        <f t="shared" si="0"/>
        <v/>
      </c>
      <c r="J20" s="266"/>
    </row>
    <row r="21" spans="1:10" ht="15" thickBot="1" x14ac:dyDescent="0.35">
      <c r="A21" s="1346"/>
      <c r="B21" s="1356"/>
      <c r="C21" s="1347"/>
      <c r="D21" s="421"/>
      <c r="E21" s="227"/>
      <c r="F21" s="176"/>
      <c r="G21" s="422"/>
      <c r="H21" s="273"/>
      <c r="I21" s="380" t="str">
        <f t="shared" si="0"/>
        <v/>
      </c>
      <c r="J21" s="274"/>
    </row>
    <row r="22" spans="1:10" ht="15" thickBot="1" x14ac:dyDescent="0.35">
      <c r="A22" s="275"/>
      <c r="B22" s="302"/>
      <c r="C22" s="302"/>
      <c r="D22" s="276"/>
      <c r="E22" s="276"/>
      <c r="F22" s="276"/>
      <c r="G22" s="276" t="s">
        <v>21</v>
      </c>
      <c r="H22" s="276"/>
      <c r="I22" s="423">
        <f>SUM(I7:I21)</f>
        <v>0</v>
      </c>
      <c r="J22" s="330">
        <f>SUM(J7:J21)</f>
        <v>0</v>
      </c>
    </row>
    <row r="23" spans="1:10" x14ac:dyDescent="0.3">
      <c r="A23" s="1"/>
      <c r="J23" s="2"/>
    </row>
    <row r="24" spans="1:10" ht="15" thickBot="1" x14ac:dyDescent="0.35">
      <c r="A24" s="331" t="s">
        <v>79</v>
      </c>
      <c r="B24" s="332"/>
      <c r="C24" s="332"/>
      <c r="D24" s="332"/>
      <c r="E24" s="332"/>
      <c r="F24" s="332"/>
      <c r="G24" s="332"/>
      <c r="H24" s="332"/>
      <c r="I24" s="332"/>
      <c r="J24" s="334"/>
    </row>
    <row r="25" spans="1:10" x14ac:dyDescent="0.3">
      <c r="A25" s="1362" t="s">
        <v>89</v>
      </c>
      <c r="B25" s="1363"/>
      <c r="C25" s="1363"/>
      <c r="D25" s="1363"/>
      <c r="E25" s="1363"/>
      <c r="F25" s="1363"/>
      <c r="G25" s="1363"/>
      <c r="H25" s="1363"/>
      <c r="I25" s="1363"/>
      <c r="J25" s="1364"/>
    </row>
    <row r="26" spans="1:10" x14ac:dyDescent="0.3">
      <c r="A26" s="1365"/>
      <c r="B26" s="1366"/>
      <c r="C26" s="1366"/>
      <c r="D26" s="1366"/>
      <c r="E26" s="1366"/>
      <c r="F26" s="1366"/>
      <c r="G26" s="1366"/>
      <c r="H26" s="1366"/>
      <c r="I26" s="1366"/>
      <c r="J26" s="1367"/>
    </row>
    <row r="27" spans="1:10" x14ac:dyDescent="0.3">
      <c r="A27" s="1365"/>
      <c r="B27" s="1366"/>
      <c r="C27" s="1366"/>
      <c r="D27" s="1366"/>
      <c r="E27" s="1366"/>
      <c r="F27" s="1366"/>
      <c r="G27" s="1366"/>
      <c r="H27" s="1366"/>
      <c r="I27" s="1366"/>
      <c r="J27" s="1367"/>
    </row>
    <row r="28" spans="1:10" x14ac:dyDescent="0.3">
      <c r="A28" s="1365"/>
      <c r="B28" s="1366"/>
      <c r="C28" s="1366"/>
      <c r="D28" s="1366"/>
      <c r="E28" s="1366"/>
      <c r="F28" s="1366"/>
      <c r="G28" s="1366"/>
      <c r="H28" s="1366"/>
      <c r="I28" s="1366"/>
      <c r="J28" s="1367"/>
    </row>
    <row r="29" spans="1:10" ht="15" thickBot="1" x14ac:dyDescent="0.35">
      <c r="A29" s="1368"/>
      <c r="B29" s="1369"/>
      <c r="C29" s="1369"/>
      <c r="D29" s="1369"/>
      <c r="E29" s="1369"/>
      <c r="F29" s="1369"/>
      <c r="G29" s="1369"/>
      <c r="H29" s="1369"/>
      <c r="I29" s="1369"/>
      <c r="J29" s="1370"/>
    </row>
    <row r="30" spans="1:10" x14ac:dyDescent="0.3">
      <c r="A30" s="1"/>
      <c r="J30" s="2"/>
    </row>
    <row r="31" spans="1:10" x14ac:dyDescent="0.3">
      <c r="A31" s="1280" t="s">
        <v>802</v>
      </c>
      <c r="B31" s="1396"/>
      <c r="C31" s="1396"/>
      <c r="D31" s="1396"/>
      <c r="E31" s="1396"/>
      <c r="F31" s="1396"/>
      <c r="G31" s="1396"/>
      <c r="H31" s="1396"/>
      <c r="I31" s="1396"/>
      <c r="J31" s="1397"/>
    </row>
    <row r="32" spans="1:10" x14ac:dyDescent="0.3">
      <c r="A32" s="113" t="s">
        <v>57</v>
      </c>
      <c r="B32" s="109"/>
      <c r="C32" s="109"/>
      <c r="D32" s="109"/>
      <c r="E32" s="109"/>
      <c r="F32" s="109"/>
      <c r="G32" s="109"/>
      <c r="H32" s="109"/>
      <c r="I32" s="109"/>
      <c r="J32" s="119"/>
    </row>
    <row r="33" spans="1:10" x14ac:dyDescent="0.3">
      <c r="A33" s="120">
        <v>1</v>
      </c>
      <c r="B33" s="851" t="s">
        <v>891</v>
      </c>
      <c r="C33" s="109"/>
      <c r="D33" s="109"/>
      <c r="E33" s="109"/>
      <c r="F33" s="109"/>
      <c r="G33" s="109"/>
      <c r="H33" s="109"/>
      <c r="I33" s="109"/>
      <c r="J33" s="119"/>
    </row>
    <row r="34" spans="1:10" x14ac:dyDescent="0.3">
      <c r="A34" s="118">
        <v>2</v>
      </c>
      <c r="B34" s="767" t="s">
        <v>656</v>
      </c>
      <c r="C34" s="332"/>
      <c r="D34" s="332"/>
      <c r="E34" s="109"/>
      <c r="F34" s="109"/>
      <c r="G34" s="109"/>
      <c r="H34" s="109"/>
      <c r="I34" s="109"/>
      <c r="J34" s="119"/>
    </row>
    <row r="35" spans="1:10" x14ac:dyDescent="0.3">
      <c r="A35" s="118">
        <v>3</v>
      </c>
      <c r="B35" s="767" t="s">
        <v>462</v>
      </c>
      <c r="C35" s="399"/>
      <c r="D35" s="399"/>
      <c r="E35" s="399"/>
      <c r="F35" s="399"/>
      <c r="G35" s="399"/>
      <c r="H35" s="399"/>
      <c r="I35" s="399"/>
      <c r="J35" s="424"/>
    </row>
    <row r="36" spans="1:10" x14ac:dyDescent="0.3">
      <c r="A36" s="118">
        <v>4</v>
      </c>
      <c r="B36" s="767" t="s">
        <v>657</v>
      </c>
      <c r="C36" s="399"/>
      <c r="D36" s="399"/>
      <c r="E36" s="399"/>
      <c r="F36" s="399"/>
      <c r="G36" s="399"/>
      <c r="H36" s="399"/>
      <c r="I36" s="399"/>
      <c r="J36" s="424"/>
    </row>
    <row r="37" spans="1:10" x14ac:dyDescent="0.3">
      <c r="A37" s="118">
        <v>5</v>
      </c>
      <c r="B37" s="767" t="s">
        <v>658</v>
      </c>
      <c r="C37" s="399"/>
      <c r="D37" s="399"/>
      <c r="E37" s="399"/>
      <c r="F37" s="399"/>
      <c r="G37" s="399"/>
      <c r="H37" s="399"/>
      <c r="I37" s="399"/>
      <c r="J37" s="424"/>
    </row>
    <row r="38" spans="1:10" ht="14.4" customHeight="1" x14ac:dyDescent="0.3">
      <c r="A38" s="118">
        <v>6</v>
      </c>
      <c r="B38" s="1654" t="s">
        <v>659</v>
      </c>
      <c r="C38" s="1654"/>
      <c r="D38" s="1654"/>
      <c r="E38" s="1654"/>
      <c r="F38" s="1654"/>
      <c r="G38" s="1654"/>
      <c r="H38" s="1654"/>
      <c r="I38" s="1654"/>
      <c r="J38" s="1655"/>
    </row>
    <row r="39" spans="1:10" ht="14.4" customHeight="1" x14ac:dyDescent="0.3">
      <c r="A39" s="118">
        <v>7</v>
      </c>
      <c r="B39" s="1654" t="s">
        <v>660</v>
      </c>
      <c r="C39" s="1460"/>
      <c r="D39" s="1460"/>
      <c r="E39" s="1460"/>
      <c r="F39" s="1460"/>
      <c r="G39" s="1460"/>
      <c r="H39" s="1460"/>
      <c r="I39" s="1460"/>
      <c r="J39" s="1335"/>
    </row>
    <row r="40" spans="1:10" x14ac:dyDescent="0.3">
      <c r="A40" s="118"/>
      <c r="B40" s="425"/>
      <c r="C40" s="387"/>
      <c r="D40" s="387"/>
      <c r="E40" s="387"/>
      <c r="F40" s="387"/>
      <c r="G40" s="387"/>
      <c r="H40" s="387"/>
      <c r="I40" s="387"/>
      <c r="J40" s="388"/>
    </row>
    <row r="41" spans="1:10" x14ac:dyDescent="0.3">
      <c r="A41" s="236" t="s">
        <v>443</v>
      </c>
      <c r="B41" s="593"/>
      <c r="C41" s="376"/>
      <c r="D41" s="376"/>
      <c r="E41" s="376"/>
      <c r="F41" s="376"/>
      <c r="G41" s="376"/>
      <c r="H41" s="376"/>
      <c r="I41" s="376"/>
      <c r="J41" s="377"/>
    </row>
    <row r="42" spans="1:10" x14ac:dyDescent="0.3">
      <c r="A42" s="123"/>
      <c r="B42" s="109" t="s">
        <v>500</v>
      </c>
      <c r="C42" s="109"/>
      <c r="D42" s="109"/>
      <c r="E42" s="109"/>
      <c r="F42" s="109"/>
      <c r="G42" s="109"/>
      <c r="H42" s="109"/>
      <c r="I42" s="109"/>
      <c r="J42" s="119"/>
    </row>
    <row r="43" spans="1:10" ht="15" thickBot="1" x14ac:dyDescent="0.35">
      <c r="A43" s="408"/>
      <c r="B43" s="409"/>
      <c r="C43" s="409"/>
      <c r="D43" s="409"/>
      <c r="E43" s="6"/>
      <c r="F43" s="6"/>
      <c r="G43" s="6"/>
      <c r="H43" s="6"/>
      <c r="I43" s="6"/>
      <c r="J43" s="13"/>
    </row>
    <row r="44" spans="1:10" x14ac:dyDescent="0.3">
      <c r="A44" s="1592" t="s">
        <v>896</v>
      </c>
      <c r="B44" s="1550"/>
      <c r="C44" s="1550"/>
      <c r="D44" s="1550"/>
      <c r="E44" s="1550"/>
      <c r="F44" s="1550"/>
      <c r="G44" s="1550"/>
      <c r="H44" s="1550"/>
      <c r="I44" s="1550"/>
      <c r="J44" s="1551"/>
    </row>
    <row r="45" spans="1:10" x14ac:dyDescent="0.3">
      <c r="A45" s="340"/>
      <c r="B45" s="121"/>
      <c r="C45" s="121"/>
      <c r="D45" s="121"/>
      <c r="E45" s="121"/>
      <c r="F45" s="121"/>
      <c r="G45" s="121"/>
      <c r="H45" s="121"/>
      <c r="I45" s="121"/>
      <c r="J45" s="122"/>
    </row>
    <row r="46" spans="1:10" x14ac:dyDescent="0.3">
      <c r="A46" s="340"/>
      <c r="B46" s="121"/>
      <c r="C46" s="121"/>
      <c r="D46" s="121"/>
      <c r="E46" s="121"/>
      <c r="F46" s="121"/>
      <c r="G46" s="121"/>
      <c r="H46" s="121"/>
      <c r="I46" s="121"/>
      <c r="J46" s="122"/>
    </row>
    <row r="47" spans="1:10" ht="15" thickBot="1" x14ac:dyDescent="0.35">
      <c r="A47" s="403"/>
      <c r="B47" s="404"/>
      <c r="C47" s="404"/>
      <c r="D47" s="404"/>
      <c r="E47" s="404"/>
      <c r="F47" s="404"/>
      <c r="G47" s="404"/>
      <c r="H47" s="404"/>
      <c r="I47" s="404"/>
      <c r="J47" s="589"/>
    </row>
    <row r="48" spans="1:10" x14ac:dyDescent="0.3">
      <c r="A48" s="1448" t="s">
        <v>897</v>
      </c>
      <c r="B48" s="1449"/>
      <c r="C48" s="1449"/>
      <c r="D48" s="1449"/>
      <c r="E48" s="1449"/>
      <c r="F48" s="865"/>
      <c r="G48" s="865"/>
      <c r="H48" s="865"/>
      <c r="I48" s="865"/>
      <c r="J48" s="866"/>
    </row>
    <row r="49" spans="1:10" x14ac:dyDescent="0.3">
      <c r="A49" s="927"/>
      <c r="B49" s="865"/>
      <c r="C49" s="865"/>
      <c r="D49" s="865"/>
      <c r="E49" s="865"/>
      <c r="F49" s="865"/>
      <c r="G49" s="865"/>
      <c r="H49" s="865"/>
      <c r="I49" s="865"/>
      <c r="J49" s="866"/>
    </row>
    <row r="50" spans="1:10" x14ac:dyDescent="0.3">
      <c r="A50" s="927"/>
      <c r="B50" s="865"/>
      <c r="C50" s="865"/>
      <c r="D50" s="865"/>
      <c r="E50" s="865"/>
      <c r="F50" s="865"/>
      <c r="G50" s="865"/>
      <c r="H50" s="865"/>
      <c r="I50" s="865"/>
      <c r="J50" s="866"/>
    </row>
    <row r="51" spans="1:10" x14ac:dyDescent="0.3">
      <c r="A51" s="927"/>
      <c r="B51" s="865"/>
      <c r="C51" s="865"/>
      <c r="D51" s="865"/>
      <c r="E51" s="865"/>
      <c r="F51" s="865"/>
      <c r="G51" s="865"/>
      <c r="H51" s="865"/>
      <c r="I51" s="865"/>
      <c r="J51" s="866"/>
    </row>
    <row r="52" spans="1:10" x14ac:dyDescent="0.3">
      <c r="A52" s="340"/>
      <c r="B52" s="905"/>
      <c r="C52" s="905"/>
      <c r="D52" s="905"/>
      <c r="E52" s="905"/>
      <c r="F52" s="905"/>
      <c r="G52" s="905"/>
      <c r="H52" s="905"/>
      <c r="I52" s="905"/>
      <c r="J52" s="122"/>
    </row>
    <row r="53" spans="1:10" ht="15" thickBot="1" x14ac:dyDescent="0.35">
      <c r="A53" s="1546" t="s">
        <v>69</v>
      </c>
      <c r="B53" s="1547"/>
      <c r="C53" s="1547"/>
      <c r="D53" s="1547"/>
      <c r="E53" s="1547"/>
      <c r="F53" s="1547"/>
      <c r="G53" s="1547"/>
      <c r="H53" s="1547"/>
      <c r="I53" s="1547"/>
      <c r="J53" s="1548"/>
    </row>
    <row r="54" spans="1:10" ht="15" thickBot="1" x14ac:dyDescent="0.35">
      <c r="A54" s="1391" t="s">
        <v>751</v>
      </c>
      <c r="B54" s="1392"/>
      <c r="C54" s="1392"/>
      <c r="D54" s="580"/>
      <c r="E54" s="580"/>
      <c r="F54" s="580"/>
      <c r="G54" s="580"/>
      <c r="H54" s="580"/>
      <c r="I54" s="580"/>
      <c r="J54" s="581"/>
    </row>
    <row r="55" spans="1:10" ht="15" thickBot="1" x14ac:dyDescent="0.35">
      <c r="A55" s="574" t="s">
        <v>478</v>
      </c>
      <c r="B55" s="575"/>
      <c r="C55" s="575"/>
      <c r="D55" s="573"/>
      <c r="E55" s="573"/>
      <c r="F55" s="573"/>
      <c r="G55" s="573"/>
      <c r="H55" s="573"/>
      <c r="I55" s="573"/>
      <c r="J55" s="576" t="s">
        <v>936</v>
      </c>
    </row>
  </sheetData>
  <sheetProtection algorithmName="SHA-512" hashValue="FzWV5lGpem5HYbViVweKdw6+doCuai3a/XuUkxpNFvqEePkcOEqJrNQTPKu8Hv0gTZcL64bQUiwCB5DAKPngjQ==" saltValue="SS8KX6RHuLiboLRhmeJ8Ow==" spinCount="100000" sheet="1" objects="1" scenarios="1"/>
  <mergeCells count="28">
    <mergeCell ref="A54:C54"/>
    <mergeCell ref="A53:J53"/>
    <mergeCell ref="A44:J44"/>
    <mergeCell ref="A14:C14"/>
    <mergeCell ref="A15:C15"/>
    <mergeCell ref="A16:C16"/>
    <mergeCell ref="A17:C17"/>
    <mergeCell ref="A18:C18"/>
    <mergeCell ref="A19:C19"/>
    <mergeCell ref="A20:C20"/>
    <mergeCell ref="A21:C21"/>
    <mergeCell ref="A25:J29"/>
    <mergeCell ref="B38:J38"/>
    <mergeCell ref="B39:J39"/>
    <mergeCell ref="A31:J31"/>
    <mergeCell ref="A48:E48"/>
    <mergeCell ref="A13:C13"/>
    <mergeCell ref="B1:H1"/>
    <mergeCell ref="A2:J2"/>
    <mergeCell ref="A3:J3"/>
    <mergeCell ref="A5:C5"/>
    <mergeCell ref="A6:C6"/>
    <mergeCell ref="A7:C7"/>
    <mergeCell ref="A8:C8"/>
    <mergeCell ref="A9:C9"/>
    <mergeCell ref="A10:C10"/>
    <mergeCell ref="A11:C11"/>
    <mergeCell ref="A12:C12"/>
  </mergeCells>
  <pageMargins left="0.7" right="0.7" top="0.75" bottom="0.75" header="0.3" footer="0.3"/>
  <pageSetup scale="6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9633" r:id="rId4" name="Check Box 1">
              <controlPr defaultSize="0" autoFill="0" autoLine="0" autoPict="0">
                <anchor moveWithCells="1">
                  <from>
                    <xdr:col>0</xdr:col>
                    <xdr:colOff>0</xdr:colOff>
                    <xdr:row>43</xdr:row>
                    <xdr:rowOff>152400</xdr:rowOff>
                  </from>
                  <to>
                    <xdr:col>2</xdr:col>
                    <xdr:colOff>1036320</xdr:colOff>
                    <xdr:row>45</xdr:row>
                    <xdr:rowOff>22860</xdr:rowOff>
                  </to>
                </anchor>
              </controlPr>
            </control>
          </mc:Choice>
        </mc:AlternateContent>
        <mc:AlternateContent xmlns:mc="http://schemas.openxmlformats.org/markup-compatibility/2006">
          <mc:Choice Requires="x14">
            <control shapeId="69634" r:id="rId5" name="Check Box 2">
              <controlPr defaultSize="0" autoFill="0" autoLine="0" autoPict="0">
                <anchor moveWithCells="1">
                  <from>
                    <xdr:col>0</xdr:col>
                    <xdr:colOff>0</xdr:colOff>
                    <xdr:row>44</xdr:row>
                    <xdr:rowOff>175260</xdr:rowOff>
                  </from>
                  <to>
                    <xdr:col>3</xdr:col>
                    <xdr:colOff>457200</xdr:colOff>
                    <xdr:row>46</xdr:row>
                    <xdr:rowOff>0</xdr:rowOff>
                  </to>
                </anchor>
              </controlPr>
            </control>
          </mc:Choice>
        </mc:AlternateContent>
        <mc:AlternateContent xmlns:mc="http://schemas.openxmlformats.org/markup-compatibility/2006">
          <mc:Choice Requires="x14">
            <control shapeId="69635" r:id="rId6" name="Check Box 3">
              <controlPr defaultSize="0" autoFill="0" autoLine="0" autoPict="0">
                <anchor moveWithCells="1">
                  <from>
                    <xdr:col>0</xdr:col>
                    <xdr:colOff>0</xdr:colOff>
                    <xdr:row>46</xdr:row>
                    <xdr:rowOff>22860</xdr:rowOff>
                  </from>
                  <to>
                    <xdr:col>4</xdr:col>
                    <xdr:colOff>373380</xdr:colOff>
                    <xdr:row>47</xdr:row>
                    <xdr:rowOff>0</xdr:rowOff>
                  </to>
                </anchor>
              </controlPr>
            </control>
          </mc:Choice>
        </mc:AlternateContent>
        <mc:AlternateContent xmlns:mc="http://schemas.openxmlformats.org/markup-compatibility/2006">
          <mc:Choice Requires="x14">
            <control shapeId="69639" r:id="rId7" name="Check Box 7">
              <controlPr defaultSize="0" autoFill="0" autoLine="0" autoPict="0">
                <anchor moveWithCells="1">
                  <from>
                    <xdr:col>0</xdr:col>
                    <xdr:colOff>0</xdr:colOff>
                    <xdr:row>47</xdr:row>
                    <xdr:rowOff>152400</xdr:rowOff>
                  </from>
                  <to>
                    <xdr:col>4</xdr:col>
                    <xdr:colOff>22860</xdr:colOff>
                    <xdr:row>49</xdr:row>
                    <xdr:rowOff>38100</xdr:rowOff>
                  </to>
                </anchor>
              </controlPr>
            </control>
          </mc:Choice>
        </mc:AlternateContent>
        <mc:AlternateContent xmlns:mc="http://schemas.openxmlformats.org/markup-compatibility/2006">
          <mc:Choice Requires="x14">
            <control shapeId="69640" r:id="rId8" name="Check Box 8">
              <controlPr defaultSize="0" autoFill="0" autoLine="0" autoPict="0">
                <anchor moveWithCells="1">
                  <from>
                    <xdr:col>0</xdr:col>
                    <xdr:colOff>0</xdr:colOff>
                    <xdr:row>48</xdr:row>
                    <xdr:rowOff>175260</xdr:rowOff>
                  </from>
                  <to>
                    <xdr:col>2</xdr:col>
                    <xdr:colOff>1112520</xdr:colOff>
                    <xdr:row>50</xdr:row>
                    <xdr:rowOff>38100</xdr:rowOff>
                  </to>
                </anchor>
              </controlPr>
            </control>
          </mc:Choice>
        </mc:AlternateContent>
        <mc:AlternateContent xmlns:mc="http://schemas.openxmlformats.org/markup-compatibility/2006">
          <mc:Choice Requires="x14">
            <control shapeId="69641" r:id="rId9" name="Check Box 9">
              <controlPr defaultSize="0" autoFill="0" autoLine="0" autoPict="0">
                <anchor moveWithCells="1">
                  <from>
                    <xdr:col>0</xdr:col>
                    <xdr:colOff>0</xdr:colOff>
                    <xdr:row>49</xdr:row>
                    <xdr:rowOff>152400</xdr:rowOff>
                  </from>
                  <to>
                    <xdr:col>4</xdr:col>
                    <xdr:colOff>22860</xdr:colOff>
                    <xdr:row>51</xdr:row>
                    <xdr:rowOff>38100</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C6ED8-C11B-47C7-8924-31DE3F2D3F4F}">
  <sheetPr codeName="Sheet20">
    <tabColor rgb="FFC6E0B4"/>
    <pageSetUpPr fitToPage="1"/>
  </sheetPr>
  <dimension ref="A1:G46"/>
  <sheetViews>
    <sheetView zoomScaleNormal="100" workbookViewId="0">
      <selection activeCell="A8" sqref="A8"/>
    </sheetView>
  </sheetViews>
  <sheetFormatPr defaultColWidth="9.109375" defaultRowHeight="14.4" x14ac:dyDescent="0.3"/>
  <cols>
    <col min="1" max="1" width="18.44140625" customWidth="1"/>
    <col min="2" max="2" width="18.5546875" customWidth="1"/>
    <col min="3" max="3" width="20.88671875" customWidth="1"/>
    <col min="4" max="4" width="16.6640625" customWidth="1"/>
    <col min="5" max="5" width="15.6640625" customWidth="1"/>
    <col min="6" max="6" width="20.33203125" customWidth="1"/>
    <col min="7" max="7" width="19" customWidth="1"/>
  </cols>
  <sheetData>
    <row r="1" spans="1:7" ht="15" thickBot="1" x14ac:dyDescent="0.35">
      <c r="A1" s="106" t="s">
        <v>389</v>
      </c>
      <c r="B1" s="1245">
        <f>'Budget Summary'!A9</f>
        <v>0</v>
      </c>
      <c r="C1" s="1245"/>
      <c r="D1" s="1245"/>
      <c r="E1" s="1245"/>
      <c r="F1" s="107" t="s">
        <v>40</v>
      </c>
      <c r="G1" s="658">
        <f>'Budget Summary'!H9</f>
        <v>0</v>
      </c>
    </row>
    <row r="2" spans="1:7" ht="15" thickBot="1" x14ac:dyDescent="0.35">
      <c r="A2" s="1656" t="s">
        <v>695</v>
      </c>
      <c r="B2" s="1657"/>
      <c r="C2" s="1657"/>
      <c r="D2" s="1657"/>
      <c r="E2" s="1657"/>
      <c r="F2" s="1657"/>
      <c r="G2" s="1658"/>
    </row>
    <row r="3" spans="1:7" ht="15" thickBot="1" x14ac:dyDescent="0.35">
      <c r="A3" s="113" t="s">
        <v>432</v>
      </c>
      <c r="B3" s="114"/>
      <c r="C3" s="114"/>
      <c r="D3" s="114"/>
      <c r="E3" s="114"/>
      <c r="F3" s="114"/>
      <c r="G3" s="248"/>
    </row>
    <row r="4" spans="1:7" ht="46.5" customHeight="1" thickBot="1" x14ac:dyDescent="0.35">
      <c r="A4" s="1659" t="s">
        <v>820</v>
      </c>
      <c r="B4" s="1095"/>
      <c r="C4" s="1095"/>
      <c r="D4" s="1095"/>
      <c r="E4" s="1095"/>
      <c r="F4" s="1095"/>
      <c r="G4" s="1096"/>
    </row>
    <row r="5" spans="1:7" ht="15" thickBot="1" x14ac:dyDescent="0.35">
      <c r="A5" s="252"/>
      <c r="B5" s="250"/>
      <c r="C5" s="250"/>
      <c r="D5" s="250"/>
      <c r="E5" s="250"/>
      <c r="F5" s="250"/>
      <c r="G5" s="251"/>
    </row>
    <row r="6" spans="1:7" ht="15" thickBot="1" x14ac:dyDescent="0.35">
      <c r="A6" s="212">
        <v>1</v>
      </c>
      <c r="B6" s="212">
        <v>2</v>
      </c>
      <c r="C6" s="212">
        <v>3</v>
      </c>
      <c r="D6" s="212">
        <v>4</v>
      </c>
      <c r="E6" s="212">
        <v>5</v>
      </c>
      <c r="F6" s="212"/>
      <c r="G6" s="212">
        <v>6</v>
      </c>
    </row>
    <row r="7" spans="1:7" ht="43.8" thickBot="1" x14ac:dyDescent="0.35">
      <c r="A7" s="253" t="s">
        <v>433</v>
      </c>
      <c r="B7" s="254" t="s">
        <v>434</v>
      </c>
      <c r="C7" s="254" t="s">
        <v>435</v>
      </c>
      <c r="D7" s="255" t="s">
        <v>436</v>
      </c>
      <c r="E7" s="254" t="s">
        <v>128</v>
      </c>
      <c r="F7" s="256" t="s">
        <v>437</v>
      </c>
      <c r="G7" s="256" t="s">
        <v>438</v>
      </c>
    </row>
    <row r="8" spans="1:7" x14ac:dyDescent="0.3">
      <c r="A8" s="257"/>
      <c r="B8" s="258"/>
      <c r="C8" s="259"/>
      <c r="D8" s="260"/>
      <c r="E8" s="261"/>
      <c r="F8" s="169" t="str">
        <f t="shared" ref="F8:F16" si="0">IF(D8&lt;1,"",ROUND(D8*E8,2))</f>
        <v/>
      </c>
      <c r="G8" s="262">
        <v>0</v>
      </c>
    </row>
    <row r="9" spans="1:7" x14ac:dyDescent="0.3">
      <c r="A9" s="166"/>
      <c r="B9" s="263"/>
      <c r="C9" s="167"/>
      <c r="D9" s="264"/>
      <c r="E9" s="265"/>
      <c r="F9" s="169" t="str">
        <f t="shared" si="0"/>
        <v/>
      </c>
      <c r="G9" s="266">
        <v>0</v>
      </c>
    </row>
    <row r="10" spans="1:7" x14ac:dyDescent="0.3">
      <c r="A10" s="166"/>
      <c r="B10" s="263"/>
      <c r="C10" s="167"/>
      <c r="D10" s="264"/>
      <c r="E10" s="265"/>
      <c r="F10" s="169" t="str">
        <f t="shared" si="0"/>
        <v/>
      </c>
      <c r="G10" s="267"/>
    </row>
    <row r="11" spans="1:7" x14ac:dyDescent="0.3">
      <c r="A11" s="268"/>
      <c r="B11" s="263"/>
      <c r="C11" s="167"/>
      <c r="D11" s="264"/>
      <c r="E11" s="265"/>
      <c r="F11" s="169" t="str">
        <f t="shared" si="0"/>
        <v/>
      </c>
      <c r="G11" s="266"/>
    </row>
    <row r="12" spans="1:7" x14ac:dyDescent="0.3">
      <c r="A12" s="268"/>
      <c r="B12" s="263"/>
      <c r="C12" s="167"/>
      <c r="D12" s="264"/>
      <c r="E12" s="265"/>
      <c r="F12" s="169" t="str">
        <f t="shared" si="0"/>
        <v/>
      </c>
      <c r="G12" s="266"/>
    </row>
    <row r="13" spans="1:7" x14ac:dyDescent="0.3">
      <c r="A13" s="268"/>
      <c r="B13" s="263"/>
      <c r="C13" s="167"/>
      <c r="D13" s="264"/>
      <c r="E13" s="265"/>
      <c r="F13" s="169" t="str">
        <f t="shared" si="0"/>
        <v/>
      </c>
      <c r="G13" s="266"/>
    </row>
    <row r="14" spans="1:7" x14ac:dyDescent="0.3">
      <c r="A14" s="268"/>
      <c r="B14" s="263"/>
      <c r="C14" s="167"/>
      <c r="D14" s="264"/>
      <c r="E14" s="265"/>
      <c r="F14" s="169" t="str">
        <f t="shared" si="0"/>
        <v/>
      </c>
      <c r="G14" s="266"/>
    </row>
    <row r="15" spans="1:7" x14ac:dyDescent="0.3">
      <c r="A15" s="268"/>
      <c r="B15" s="263"/>
      <c r="C15" s="167"/>
      <c r="D15" s="264"/>
      <c r="E15" s="265"/>
      <c r="F15" s="169" t="str">
        <f t="shared" si="0"/>
        <v/>
      </c>
      <c r="G15" s="266"/>
    </row>
    <row r="16" spans="1:7" ht="15" thickBot="1" x14ac:dyDescent="0.35">
      <c r="A16" s="269"/>
      <c r="B16" s="270"/>
      <c r="C16" s="271"/>
      <c r="D16" s="272"/>
      <c r="E16" s="273"/>
      <c r="F16" s="169" t="str">
        <f t="shared" si="0"/>
        <v/>
      </c>
      <c r="G16" s="274"/>
    </row>
    <row r="17" spans="1:7" ht="15" thickBot="1" x14ac:dyDescent="0.35">
      <c r="A17" s="275"/>
      <c r="B17" s="276"/>
      <c r="C17" s="276"/>
      <c r="D17" s="109"/>
      <c r="E17" s="112" t="s">
        <v>21</v>
      </c>
      <c r="F17" s="277">
        <f>SUM(F8:F16)</f>
        <v>0</v>
      </c>
      <c r="G17" s="277">
        <f>SUM(G8:G16)</f>
        <v>0</v>
      </c>
    </row>
    <row r="18" spans="1:7" x14ac:dyDescent="0.3">
      <c r="A18" s="1"/>
      <c r="G18" s="2"/>
    </row>
    <row r="19" spans="1:7" ht="15" thickBot="1" x14ac:dyDescent="0.35">
      <c r="A19" s="278" t="s">
        <v>79</v>
      </c>
      <c r="B19" s="279"/>
      <c r="C19" s="279"/>
      <c r="D19" s="279"/>
      <c r="E19" s="279"/>
      <c r="F19" s="279"/>
      <c r="G19" s="280"/>
    </row>
    <row r="20" spans="1:7" x14ac:dyDescent="0.3">
      <c r="A20" s="1660" t="s">
        <v>80</v>
      </c>
      <c r="B20" s="1661"/>
      <c r="C20" s="1661"/>
      <c r="D20" s="1661"/>
      <c r="E20" s="1661"/>
      <c r="F20" s="1661"/>
      <c r="G20" s="1662"/>
    </row>
    <row r="21" spans="1:7" x14ac:dyDescent="0.3">
      <c r="A21" s="1663"/>
      <c r="B21" s="1664"/>
      <c r="C21" s="1664"/>
      <c r="D21" s="1664"/>
      <c r="E21" s="1664"/>
      <c r="F21" s="1664"/>
      <c r="G21" s="1665"/>
    </row>
    <row r="22" spans="1:7" x14ac:dyDescent="0.3">
      <c r="A22" s="1663"/>
      <c r="B22" s="1664"/>
      <c r="C22" s="1664"/>
      <c r="D22" s="1664"/>
      <c r="E22" s="1664"/>
      <c r="F22" s="1664"/>
      <c r="G22" s="1665"/>
    </row>
    <row r="23" spans="1:7" x14ac:dyDescent="0.3">
      <c r="A23" s="1663"/>
      <c r="B23" s="1664"/>
      <c r="C23" s="1664"/>
      <c r="D23" s="1664"/>
      <c r="E23" s="1664"/>
      <c r="F23" s="1664"/>
      <c r="G23" s="1665"/>
    </row>
    <row r="24" spans="1:7" ht="15" thickBot="1" x14ac:dyDescent="0.35">
      <c r="A24" s="1666"/>
      <c r="B24" s="1667"/>
      <c r="C24" s="1667"/>
      <c r="D24" s="1667"/>
      <c r="E24" s="1667"/>
      <c r="F24" s="1667"/>
      <c r="G24" s="1668"/>
    </row>
    <row r="25" spans="1:7" x14ac:dyDescent="0.3">
      <c r="A25" s="1"/>
      <c r="G25" s="2"/>
    </row>
    <row r="26" spans="1:7" x14ac:dyDescent="0.3">
      <c r="A26" s="1280" t="s">
        <v>803</v>
      </c>
      <c r="B26" s="1396"/>
      <c r="C26" s="1396"/>
      <c r="D26" s="1396"/>
      <c r="E26" s="1396"/>
      <c r="F26" s="1396"/>
      <c r="G26" s="1397"/>
    </row>
    <row r="27" spans="1:7" x14ac:dyDescent="0.3">
      <c r="A27" s="118" t="s">
        <v>57</v>
      </c>
      <c r="B27" s="109"/>
      <c r="G27" s="2"/>
    </row>
    <row r="28" spans="1:7" x14ac:dyDescent="0.3">
      <c r="A28" s="193">
        <v>1</v>
      </c>
      <c r="B28" s="281" t="s">
        <v>439</v>
      </c>
      <c r="C28" s="109"/>
      <c r="D28" s="109"/>
      <c r="G28" s="2"/>
    </row>
    <row r="29" spans="1:7" x14ac:dyDescent="0.3">
      <c r="A29" s="193">
        <v>2</v>
      </c>
      <c r="B29" s="109" t="s">
        <v>440</v>
      </c>
      <c r="C29" s="109"/>
      <c r="D29" s="109"/>
      <c r="G29" s="2"/>
    </row>
    <row r="30" spans="1:7" x14ac:dyDescent="0.3">
      <c r="A30" s="193">
        <v>3</v>
      </c>
      <c r="B30" s="190" t="s">
        <v>441</v>
      </c>
      <c r="C30" s="109"/>
      <c r="D30" s="109"/>
      <c r="G30" s="2"/>
    </row>
    <row r="31" spans="1:7" x14ac:dyDescent="0.3">
      <c r="A31" s="193">
        <v>4</v>
      </c>
      <c r="B31" s="190" t="s">
        <v>442</v>
      </c>
      <c r="C31" s="109"/>
      <c r="D31" s="109"/>
      <c r="G31" s="2"/>
    </row>
    <row r="32" spans="1:7" x14ac:dyDescent="0.3">
      <c r="A32" s="193">
        <v>5</v>
      </c>
      <c r="B32" s="190" t="s">
        <v>466</v>
      </c>
      <c r="C32" s="279"/>
      <c r="D32" s="279"/>
      <c r="E32" s="279"/>
      <c r="G32" s="2"/>
    </row>
    <row r="33" spans="1:7" x14ac:dyDescent="0.3">
      <c r="A33" s="193">
        <v>6</v>
      </c>
      <c r="B33" s="190" t="s">
        <v>804</v>
      </c>
      <c r="C33" s="109"/>
      <c r="D33" s="109"/>
      <c r="G33" s="2"/>
    </row>
    <row r="34" spans="1:7" x14ac:dyDescent="0.3">
      <c r="A34" s="193"/>
      <c r="B34" s="190"/>
      <c r="C34" s="109"/>
      <c r="D34" s="109"/>
      <c r="G34" s="2"/>
    </row>
    <row r="35" spans="1:7" x14ac:dyDescent="0.3">
      <c r="A35" s="282" t="s">
        <v>443</v>
      </c>
      <c r="C35" s="109"/>
      <c r="D35" s="109"/>
      <c r="G35" s="2"/>
    </row>
    <row r="36" spans="1:7" x14ac:dyDescent="0.3">
      <c r="A36" s="193"/>
      <c r="B36" s="185" t="s">
        <v>444</v>
      </c>
      <c r="C36" s="109"/>
      <c r="D36" s="109"/>
      <c r="G36" s="2"/>
    </row>
    <row r="37" spans="1:7" ht="15" thickBot="1" x14ac:dyDescent="0.35">
      <c r="A37" s="283"/>
      <c r="B37" s="284"/>
      <c r="C37" s="135"/>
      <c r="D37" s="135"/>
      <c r="E37" s="6"/>
      <c r="F37" s="6"/>
      <c r="G37" s="13"/>
    </row>
    <row r="38" spans="1:7" x14ac:dyDescent="0.3">
      <c r="A38" s="1380" t="s">
        <v>896</v>
      </c>
      <c r="B38" s="1411"/>
      <c r="C38" s="1411"/>
      <c r="D38" s="1411"/>
      <c r="E38" s="1411"/>
      <c r="G38" s="2"/>
    </row>
    <row r="39" spans="1:7" x14ac:dyDescent="0.3">
      <c r="A39" s="285"/>
      <c r="G39" s="2"/>
    </row>
    <row r="40" spans="1:7" x14ac:dyDescent="0.3">
      <c r="A40" s="285"/>
      <c r="G40" s="2"/>
    </row>
    <row r="41" spans="1:7" x14ac:dyDescent="0.3">
      <c r="A41" s="285"/>
      <c r="G41" s="2"/>
    </row>
    <row r="42" spans="1:7" ht="9.75" customHeight="1" thickBot="1" x14ac:dyDescent="0.35">
      <c r="A42" s="126"/>
      <c r="B42" s="6"/>
      <c r="C42" s="6"/>
      <c r="D42" s="6"/>
      <c r="E42" s="6"/>
      <c r="F42" s="6"/>
      <c r="G42" s="13"/>
    </row>
    <row r="43" spans="1:7" s="771" customFormat="1" x14ac:dyDescent="0.3">
      <c r="A43" s="199" t="s">
        <v>53</v>
      </c>
      <c r="B43" s="776"/>
      <c r="C43" s="777"/>
      <c r="D43" s="778"/>
      <c r="E43" s="778"/>
      <c r="F43" s="778"/>
      <c r="G43" s="779"/>
    </row>
    <row r="44" spans="1:7" s="771" customFormat="1" ht="50.25" customHeight="1" thickBot="1" x14ac:dyDescent="0.35">
      <c r="A44" s="1669" t="s">
        <v>662</v>
      </c>
      <c r="B44" s="1670"/>
      <c r="C44" s="1670"/>
      <c r="D44" s="1670"/>
      <c r="E44" s="1670"/>
      <c r="F44" s="1670"/>
      <c r="G44" s="1671"/>
    </row>
    <row r="45" spans="1:7" ht="15" thickBot="1" x14ac:dyDescent="0.35">
      <c r="A45" s="1391" t="s">
        <v>694</v>
      </c>
      <c r="B45" s="1392"/>
      <c r="C45" s="1392"/>
      <c r="D45" s="580"/>
      <c r="E45" s="580"/>
      <c r="F45" s="580"/>
      <c r="G45" s="581"/>
    </row>
    <row r="46" spans="1:7" ht="15" thickBot="1" x14ac:dyDescent="0.35">
      <c r="A46" s="574" t="s">
        <v>478</v>
      </c>
      <c r="B46" s="575"/>
      <c r="C46" s="575"/>
      <c r="D46" s="573"/>
      <c r="E46" s="573"/>
      <c r="F46" s="573"/>
      <c r="G46" s="576" t="s">
        <v>936</v>
      </c>
    </row>
  </sheetData>
  <sheetProtection algorithmName="SHA-512" hashValue="2HIR/TtPjJVQ372yM9YrIJRmOcYH7Ppu78TIW41iT5anm0fLk+gsvI0CkTQNQWaVMbmtJRkj7kU3cY/fmEF/tw==" saltValue="RpPQRAcGZnkBKw+LcAdRXA==" spinCount="100000" sheet="1" objects="1" scenarios="1"/>
  <mergeCells count="8">
    <mergeCell ref="A45:C45"/>
    <mergeCell ref="B1:E1"/>
    <mergeCell ref="A2:G2"/>
    <mergeCell ref="A4:G4"/>
    <mergeCell ref="A20:G24"/>
    <mergeCell ref="A44:G44"/>
    <mergeCell ref="A26:G26"/>
    <mergeCell ref="A38:E38"/>
  </mergeCells>
  <printOptions horizontalCentered="1"/>
  <pageMargins left="0.5" right="0.5" top="0.75" bottom="0.75" header="0.3" footer="0.3"/>
  <pageSetup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2519" r:id="rId4" name="Check Box 7">
              <controlPr defaultSize="0" autoFill="0" autoLine="0" autoPict="0">
                <anchor moveWithCells="1">
                  <from>
                    <xdr:col>0</xdr:col>
                    <xdr:colOff>0</xdr:colOff>
                    <xdr:row>39</xdr:row>
                    <xdr:rowOff>0</xdr:rowOff>
                  </from>
                  <to>
                    <xdr:col>3</xdr:col>
                    <xdr:colOff>7620</xdr:colOff>
                    <xdr:row>40</xdr:row>
                    <xdr:rowOff>0</xdr:rowOff>
                  </to>
                </anchor>
              </controlPr>
            </control>
          </mc:Choice>
        </mc:AlternateContent>
        <mc:AlternateContent xmlns:mc="http://schemas.openxmlformats.org/markup-compatibility/2006">
          <mc:Choice Requires="x14">
            <control shapeId="192520" r:id="rId5" name="Check Box 8">
              <controlPr defaultSize="0" autoFill="0" autoLine="0" autoPict="0">
                <anchor moveWithCells="1">
                  <from>
                    <xdr:col>0</xdr:col>
                    <xdr:colOff>0</xdr:colOff>
                    <xdr:row>37</xdr:row>
                    <xdr:rowOff>175260</xdr:rowOff>
                  </from>
                  <to>
                    <xdr:col>3</xdr:col>
                    <xdr:colOff>106680</xdr:colOff>
                    <xdr:row>39</xdr:row>
                    <xdr:rowOff>22860</xdr:rowOff>
                  </to>
                </anchor>
              </controlPr>
            </control>
          </mc:Choice>
        </mc:AlternateContent>
        <mc:AlternateContent xmlns:mc="http://schemas.openxmlformats.org/markup-compatibility/2006">
          <mc:Choice Requires="x14">
            <control shapeId="192522" r:id="rId6" name="Check Box 10">
              <controlPr defaultSize="0" autoFill="0" autoLine="0" autoPict="0">
                <anchor moveWithCells="1">
                  <from>
                    <xdr:col>0</xdr:col>
                    <xdr:colOff>0</xdr:colOff>
                    <xdr:row>40</xdr:row>
                    <xdr:rowOff>0</xdr:rowOff>
                  </from>
                  <to>
                    <xdr:col>5</xdr:col>
                    <xdr:colOff>83820</xdr:colOff>
                    <xdr:row>41</xdr:row>
                    <xdr:rowOff>30480</xdr:rowOff>
                  </to>
                </anchor>
              </controlPr>
            </control>
          </mc:Choice>
        </mc:AlternateContent>
        <mc:AlternateContent xmlns:mc="http://schemas.openxmlformats.org/markup-compatibility/2006">
          <mc:Choice Requires="x14">
            <control shapeId="192523" r:id="rId7" name="Check Box 11">
              <controlPr defaultSize="0" autoFill="0" autoLine="0" autoPict="0">
                <anchor moveWithCells="1">
                  <from>
                    <xdr:col>0</xdr:col>
                    <xdr:colOff>0</xdr:colOff>
                    <xdr:row>39</xdr:row>
                    <xdr:rowOff>0</xdr:rowOff>
                  </from>
                  <to>
                    <xdr:col>3</xdr:col>
                    <xdr:colOff>7620</xdr:colOff>
                    <xdr:row>40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42257-112F-4503-8DBD-DA6D70EC9F45}">
  <sheetPr codeName="Sheet6">
    <tabColor rgb="FF00B050"/>
    <pageSetUpPr fitToPage="1"/>
  </sheetPr>
  <dimension ref="A1:X55"/>
  <sheetViews>
    <sheetView tabSelected="1" zoomScale="85" zoomScaleNormal="85" workbookViewId="0">
      <selection activeCell="A9" sqref="A9:G9"/>
    </sheetView>
  </sheetViews>
  <sheetFormatPr defaultRowHeight="14.4" x14ac:dyDescent="0.3"/>
  <cols>
    <col min="1" max="1" width="12.33203125" customWidth="1"/>
    <col min="2" max="3" width="14.44140625" customWidth="1"/>
    <col min="4" max="4" width="35.109375" customWidth="1"/>
    <col min="8" max="8" width="8" customWidth="1"/>
    <col min="9" max="9" width="9.5546875" customWidth="1"/>
    <col min="11" max="11" width="14.33203125" bestFit="1" customWidth="1"/>
    <col min="12" max="14" width="12.109375" customWidth="1"/>
    <col min="15" max="15" width="14.33203125" customWidth="1"/>
    <col min="16" max="16" width="12.109375" customWidth="1"/>
    <col min="17" max="17" width="15.6640625" customWidth="1"/>
    <col min="18" max="18" width="13.6640625" customWidth="1"/>
    <col min="19" max="19" width="9.109375" customWidth="1"/>
    <col min="20" max="20" width="8.88671875" style="614"/>
    <col min="21" max="23" width="9.109375" customWidth="1"/>
  </cols>
  <sheetData>
    <row r="1" spans="1:24" ht="16.2" customHeight="1" thickBot="1" x14ac:dyDescent="0.35">
      <c r="A1" s="1214" t="s">
        <v>0</v>
      </c>
      <c r="B1" s="1215"/>
      <c r="C1" s="1215"/>
      <c r="D1" s="1215"/>
      <c r="E1" s="1215"/>
      <c r="F1" s="1215"/>
      <c r="G1" s="1215"/>
      <c r="H1" s="1215"/>
      <c r="I1" s="1215"/>
      <c r="J1" s="1216"/>
      <c r="K1" s="633" t="s">
        <v>359</v>
      </c>
      <c r="L1" s="3"/>
      <c r="M1" s="3"/>
      <c r="N1" s="3"/>
      <c r="O1" s="3"/>
      <c r="P1" s="3"/>
      <c r="Q1" s="3"/>
      <c r="R1" s="3"/>
      <c r="S1" s="3"/>
      <c r="T1" s="659"/>
      <c r="U1" s="3"/>
      <c r="V1" s="3"/>
      <c r="W1" s="3"/>
    </row>
    <row r="2" spans="1:24" ht="16.2" thickBot="1" x14ac:dyDescent="0.35">
      <c r="A2" s="1201" t="s">
        <v>932</v>
      </c>
      <c r="B2" s="1202"/>
      <c r="C2" s="1202"/>
      <c r="D2" s="1202"/>
      <c r="E2" s="1202"/>
      <c r="F2" s="1202"/>
      <c r="G2" s="1202"/>
      <c r="H2" s="1018"/>
      <c r="I2" s="1018"/>
      <c r="J2" s="1019"/>
      <c r="K2" s="633" t="s">
        <v>546</v>
      </c>
      <c r="L2" s="3"/>
      <c r="M2" s="95"/>
      <c r="N2" s="1203" t="s">
        <v>841</v>
      </c>
      <c r="O2" s="1034"/>
      <c r="P2" s="1034"/>
      <c r="Q2" s="1034"/>
      <c r="R2" s="1034"/>
      <c r="S2" s="1034"/>
      <c r="T2" s="1034"/>
      <c r="U2" s="1034"/>
      <c r="V2" s="1034"/>
      <c r="W2" s="1034"/>
      <c r="X2" s="1034"/>
    </row>
    <row r="3" spans="1:24" ht="15.6" x14ac:dyDescent="0.3">
      <c r="A3" s="1201" t="s">
        <v>933</v>
      </c>
      <c r="B3" s="1202"/>
      <c r="C3" s="1202"/>
      <c r="D3" s="1202"/>
      <c r="E3" s="1202"/>
      <c r="F3" s="1202"/>
      <c r="G3" s="1202"/>
      <c r="H3" s="1018"/>
      <c r="I3" s="1018"/>
      <c r="J3" s="1019"/>
      <c r="K3" s="633" t="s">
        <v>547</v>
      </c>
      <c r="L3" s="3"/>
      <c r="M3" s="17"/>
      <c r="N3" s="1034"/>
      <c r="O3" s="1034"/>
      <c r="P3" s="1034"/>
      <c r="Q3" s="1034"/>
      <c r="R3" s="1034"/>
      <c r="S3" s="1034"/>
      <c r="T3" s="1034"/>
      <c r="U3" s="1034"/>
      <c r="V3" s="1034"/>
      <c r="W3" s="1034"/>
      <c r="X3" s="1034"/>
    </row>
    <row r="4" spans="1:24" ht="15.6" x14ac:dyDescent="0.3">
      <c r="A4" s="1201" t="s">
        <v>1</v>
      </c>
      <c r="B4" s="1202"/>
      <c r="C4" s="1202"/>
      <c r="D4" s="1202"/>
      <c r="E4" s="1202"/>
      <c r="F4" s="1202"/>
      <c r="G4" s="1202"/>
      <c r="H4" s="1018"/>
      <c r="I4" s="1018"/>
      <c r="J4" s="1019"/>
      <c r="K4" s="633" t="s">
        <v>548</v>
      </c>
      <c r="L4" s="3"/>
      <c r="N4" s="1034"/>
      <c r="O4" s="1034"/>
      <c r="P4" s="1034"/>
      <c r="Q4" s="1034"/>
      <c r="R4" s="1034"/>
      <c r="S4" s="1034"/>
      <c r="T4" s="1034"/>
      <c r="U4" s="1034"/>
      <c r="V4" s="1034"/>
      <c r="W4" s="1034"/>
      <c r="X4" s="1034"/>
    </row>
    <row r="5" spans="1:24" ht="15.6" x14ac:dyDescent="0.3">
      <c r="A5" s="1201" t="s">
        <v>862</v>
      </c>
      <c r="B5" s="1202"/>
      <c r="C5" s="1202"/>
      <c r="D5" s="1202"/>
      <c r="E5" s="1202"/>
      <c r="F5" s="1202"/>
      <c r="G5" s="1202"/>
      <c r="H5" s="1018"/>
      <c r="I5" s="1018"/>
      <c r="J5" s="1019"/>
      <c r="K5" s="633" t="s">
        <v>549</v>
      </c>
      <c r="L5" s="3"/>
      <c r="M5" s="3"/>
    </row>
    <row r="6" spans="1:24" ht="16.2" thickBot="1" x14ac:dyDescent="0.35">
      <c r="A6" s="1201" t="s">
        <v>934</v>
      </c>
      <c r="B6" s="1202"/>
      <c r="C6" s="1202"/>
      <c r="D6" s="1202"/>
      <c r="E6" s="1202"/>
      <c r="F6" s="1202"/>
      <c r="G6" s="1202"/>
      <c r="H6" s="1018"/>
      <c r="I6" s="1018"/>
      <c r="J6" s="1019"/>
      <c r="K6" s="633" t="s">
        <v>550</v>
      </c>
      <c r="L6" s="3"/>
      <c r="M6" s="3"/>
      <c r="N6" s="1203" t="s">
        <v>760</v>
      </c>
      <c r="O6" s="1203"/>
      <c r="P6" s="1203"/>
      <c r="Q6" s="1203"/>
      <c r="R6" s="1203"/>
      <c r="S6" s="1203"/>
      <c r="T6" s="1203"/>
      <c r="U6" s="1203"/>
      <c r="V6" s="1203"/>
      <c r="W6" s="1203"/>
      <c r="X6" s="1034"/>
    </row>
    <row r="7" spans="1:24" ht="16.2" thickBot="1" x14ac:dyDescent="0.35">
      <c r="A7" s="1204" t="s">
        <v>391</v>
      </c>
      <c r="B7" s="1205"/>
      <c r="C7" s="1205"/>
      <c r="D7" s="1206"/>
      <c r="E7" s="1206"/>
      <c r="F7" s="1206"/>
      <c r="G7" s="1206"/>
      <c r="H7" s="1205"/>
      <c r="I7" s="1205"/>
      <c r="J7" s="1207"/>
      <c r="K7" s="633" t="s">
        <v>551</v>
      </c>
      <c r="M7" s="314"/>
      <c r="N7" s="1203"/>
      <c r="O7" s="1203"/>
      <c r="P7" s="1203"/>
      <c r="Q7" s="1203"/>
      <c r="R7" s="1203"/>
      <c r="S7" s="1203"/>
      <c r="T7" s="1203"/>
      <c r="U7" s="1203"/>
      <c r="V7" s="1203"/>
      <c r="W7" s="1203"/>
      <c r="X7" s="1034"/>
    </row>
    <row r="8" spans="1:24" ht="16.2" thickBot="1" x14ac:dyDescent="0.35">
      <c r="A8" s="1208" t="s">
        <v>2</v>
      </c>
      <c r="B8" s="1209"/>
      <c r="C8" s="1209"/>
      <c r="D8" s="1209"/>
      <c r="E8" s="1209"/>
      <c r="F8" s="1209"/>
      <c r="G8" s="1210"/>
      <c r="H8" s="1211" t="s">
        <v>456</v>
      </c>
      <c r="I8" s="1212"/>
      <c r="J8" s="1213"/>
      <c r="K8" s="633" t="s">
        <v>552</v>
      </c>
      <c r="M8" s="242"/>
      <c r="N8" s="1034"/>
      <c r="O8" s="1034"/>
      <c r="P8" s="1034"/>
      <c r="Q8" s="1034"/>
      <c r="R8" s="1034"/>
      <c r="S8" s="1034"/>
      <c r="T8" s="1034"/>
      <c r="U8" s="1034"/>
      <c r="V8" s="1034"/>
      <c r="W8" s="1034"/>
      <c r="X8" s="1034"/>
    </row>
    <row r="9" spans="1:24" ht="16.2" thickBot="1" x14ac:dyDescent="0.35">
      <c r="A9" s="1186"/>
      <c r="B9" s="1187"/>
      <c r="C9" s="1187"/>
      <c r="D9" s="1187"/>
      <c r="E9" s="1187"/>
      <c r="F9" s="1187"/>
      <c r="G9" s="1188"/>
      <c r="H9" s="1189"/>
      <c r="I9" s="1187"/>
      <c r="J9" s="1190"/>
      <c r="K9" s="633" t="s">
        <v>553</v>
      </c>
      <c r="N9" s="5"/>
      <c r="O9" s="5"/>
      <c r="P9" s="5"/>
    </row>
    <row r="10" spans="1:24" ht="15" customHeight="1" thickBot="1" x14ac:dyDescent="0.35">
      <c r="A10" s="1160" t="s">
        <v>3</v>
      </c>
      <c r="B10" s="1161"/>
      <c r="C10" s="1161"/>
      <c r="D10" s="1161"/>
      <c r="E10" s="1161"/>
      <c r="F10" s="1161"/>
      <c r="G10" s="1161"/>
      <c r="H10" s="1161"/>
      <c r="I10" s="1161"/>
      <c r="J10" s="1162"/>
      <c r="K10" s="633" t="s">
        <v>554</v>
      </c>
      <c r="T10" s="659" t="s">
        <v>307</v>
      </c>
    </row>
    <row r="11" spans="1:24" ht="15" thickBot="1" x14ac:dyDescent="0.35">
      <c r="A11" s="1191" t="s">
        <v>4</v>
      </c>
      <c r="B11" s="1192"/>
      <c r="C11" s="1192"/>
      <c r="D11" s="1192"/>
      <c r="E11" s="1192"/>
      <c r="F11" s="1193"/>
      <c r="G11" s="1191" t="s">
        <v>5</v>
      </c>
      <c r="H11" s="1194"/>
      <c r="I11" s="1194"/>
      <c r="J11" s="1193"/>
      <c r="T11" s="659" t="s">
        <v>78</v>
      </c>
    </row>
    <row r="12" spans="1:24" ht="15" thickBot="1" x14ac:dyDescent="0.35">
      <c r="A12" s="1195" t="s">
        <v>746</v>
      </c>
      <c r="B12" s="1196"/>
      <c r="C12" s="1196"/>
      <c r="D12" s="1196"/>
      <c r="E12" s="1196"/>
      <c r="F12" s="1197"/>
      <c r="G12" s="1198" t="str">
        <f>IF('B - Admin Funding'!F20="","",ROUND('B - Admin Funding'!F20,2))</f>
        <v/>
      </c>
      <c r="H12" s="1199"/>
      <c r="I12" s="1199"/>
      <c r="J12" s="1200"/>
      <c r="L12" s="1124" t="s">
        <v>529</v>
      </c>
      <c r="M12" s="1125"/>
      <c r="N12" s="1125"/>
      <c r="O12" s="1125"/>
      <c r="P12" s="1125"/>
      <c r="Q12" s="1126"/>
      <c r="R12" s="243"/>
    </row>
    <row r="13" spans="1:24" ht="15" thickBot="1" x14ac:dyDescent="0.35">
      <c r="A13" s="1175" t="s">
        <v>761</v>
      </c>
      <c r="B13" s="1176"/>
      <c r="C13" s="1176"/>
      <c r="D13" s="1176"/>
      <c r="E13" s="1176"/>
      <c r="F13" s="1177"/>
      <c r="G13" s="1178">
        <f>ROUND('A - Projected Reimb (Required)'!E39,2)</f>
        <v>0</v>
      </c>
      <c r="H13" s="1179"/>
      <c r="I13" s="1179"/>
      <c r="J13" s="1180"/>
      <c r="K13" s="1086" t="str">
        <f>IF(SUM(G13:H14)=G45,"J","L")</f>
        <v>J</v>
      </c>
      <c r="L13" s="1109" t="str">
        <f>IF(SUM(G13:J14)=G45,"OK - CACFP Income = CACFP Expenditures",IF(SUM(G13:J14)&lt;G45,"NOT OK - CACFP Income MUST equal CACFP Expenditures.  Please DECREASE expeditures by ","NOT OK - CACFP Income MUST equal CACFP Expenditures.  Please INCREASE expeditures by "))</f>
        <v>OK - CACFP Income = CACFP Expenditures</v>
      </c>
      <c r="M13" s="1110"/>
      <c r="N13" s="1110"/>
      <c r="O13" s="1110"/>
      <c r="P13" s="1110"/>
      <c r="Q13" s="1111"/>
      <c r="R13" s="243"/>
      <c r="T13" s="660" t="s">
        <v>359</v>
      </c>
    </row>
    <row r="14" spans="1:24" ht="16.2" customHeight="1" thickBot="1" x14ac:dyDescent="0.35">
      <c r="A14" s="1181" t="s">
        <v>762</v>
      </c>
      <c r="B14" s="1182"/>
      <c r="C14" s="1182"/>
      <c r="D14" s="1182"/>
      <c r="E14" s="1182"/>
      <c r="F14" s="1183"/>
      <c r="G14" s="1184">
        <f>ROUND('A - Projected Reimb (Required)'!E41,2)</f>
        <v>0</v>
      </c>
      <c r="H14" s="1166"/>
      <c r="I14" s="1166"/>
      <c r="J14" s="1185"/>
      <c r="K14" s="1087"/>
      <c r="L14" s="1112"/>
      <c r="M14" s="1113"/>
      <c r="N14" s="1113"/>
      <c r="O14" s="1113"/>
      <c r="P14" s="1113"/>
      <c r="Q14" s="1114"/>
      <c r="R14" s="244">
        <f>SUM(G13:J14)-SUM(G45:H45)</f>
        <v>0</v>
      </c>
      <c r="T14" s="660" t="s">
        <v>430</v>
      </c>
    </row>
    <row r="15" spans="1:24" ht="16.2" customHeight="1" x14ac:dyDescent="0.3">
      <c r="A15" s="1163" t="s">
        <v>578</v>
      </c>
      <c r="B15" s="1164"/>
      <c r="C15" s="1164"/>
      <c r="D15" s="1164"/>
      <c r="E15" s="1164"/>
      <c r="F15" s="1165"/>
      <c r="G15" s="1184">
        <f>'C - Other Inc (Required)'!M43</f>
        <v>0</v>
      </c>
      <c r="H15" s="1166"/>
      <c r="I15" s="1166"/>
      <c r="J15" s="1185"/>
      <c r="T15" s="660" t="s">
        <v>430</v>
      </c>
    </row>
    <row r="16" spans="1:24" ht="16.2" customHeight="1" x14ac:dyDescent="0.3">
      <c r="A16" s="1163" t="s">
        <v>579</v>
      </c>
      <c r="B16" s="1164"/>
      <c r="C16" s="1164"/>
      <c r="D16" s="1164"/>
      <c r="E16" s="1164"/>
      <c r="F16" s="1165"/>
      <c r="G16" s="1166">
        <f>'C - Other Inc (Required)'!M34</f>
        <v>0</v>
      </c>
      <c r="H16" s="1167"/>
      <c r="I16" s="1167"/>
      <c r="J16" s="1168"/>
      <c r="T16" s="660" t="s">
        <v>360</v>
      </c>
    </row>
    <row r="17" spans="1:20" ht="16.2" customHeight="1" thickBot="1" x14ac:dyDescent="0.35">
      <c r="A17" s="1169" t="s">
        <v>6</v>
      </c>
      <c r="B17" s="1170"/>
      <c r="C17" s="1170"/>
      <c r="D17" s="1170"/>
      <c r="E17" s="1170"/>
      <c r="F17" s="1171"/>
      <c r="G17" s="1172">
        <f>ROUND(SUM(G13:J16),2)</f>
        <v>0</v>
      </c>
      <c r="H17" s="1173"/>
      <c r="I17" s="1173"/>
      <c r="J17" s="1174"/>
      <c r="T17" s="660" t="s">
        <v>361</v>
      </c>
    </row>
    <row r="18" spans="1:20" ht="16.2" customHeight="1" thickBot="1" x14ac:dyDescent="0.35">
      <c r="A18" s="1160" t="s">
        <v>379</v>
      </c>
      <c r="B18" s="1161"/>
      <c r="C18" s="1161"/>
      <c r="D18" s="1161"/>
      <c r="E18" s="1161"/>
      <c r="F18" s="1161"/>
      <c r="G18" s="1161"/>
      <c r="H18" s="1161"/>
      <c r="I18" s="1161"/>
      <c r="J18" s="1162"/>
      <c r="T18" s="660" t="s">
        <v>362</v>
      </c>
    </row>
    <row r="19" spans="1:20" ht="16.2" customHeight="1" thickBot="1" x14ac:dyDescent="0.35">
      <c r="A19" s="1141" t="s">
        <v>380</v>
      </c>
      <c r="B19" s="1142"/>
      <c r="C19" s="1142"/>
      <c r="D19" s="1143"/>
      <c r="E19" s="1144" t="s">
        <v>525</v>
      </c>
      <c r="F19" s="1145"/>
      <c r="G19" s="1144" t="s">
        <v>526</v>
      </c>
      <c r="H19" s="1145"/>
      <c r="I19" s="1144" t="s">
        <v>382</v>
      </c>
      <c r="J19" s="1146"/>
    </row>
    <row r="20" spans="1:20" x14ac:dyDescent="0.3">
      <c r="A20" s="1118" t="s">
        <v>676</v>
      </c>
      <c r="B20" s="1119"/>
      <c r="C20" s="1119"/>
      <c r="D20" s="1120"/>
      <c r="E20" s="1138">
        <f>'N - Admin Labor'!K45</f>
        <v>0</v>
      </c>
      <c r="F20" s="1139"/>
      <c r="G20" s="1138">
        <f>'N - Admin Labor'!L45</f>
        <v>0</v>
      </c>
      <c r="H20" s="1139"/>
      <c r="I20" s="1138">
        <f>E20-G20</f>
        <v>0</v>
      </c>
      <c r="J20" s="1140"/>
    </row>
    <row r="21" spans="1:20" ht="28.95" customHeight="1" x14ac:dyDescent="0.3">
      <c r="A21" s="1118" t="s">
        <v>707</v>
      </c>
      <c r="B21" s="1119"/>
      <c r="C21" s="1119"/>
      <c r="D21" s="1120"/>
      <c r="E21" s="1138">
        <f>+'O - Admin Fringe'!G33</f>
        <v>0</v>
      </c>
      <c r="F21" s="1139"/>
      <c r="G21" s="1138">
        <f>'O - Admin Fringe'!H33</f>
        <v>0</v>
      </c>
      <c r="H21" s="1139"/>
      <c r="I21" s="1138">
        <f t="shared" ref="I21:I30" si="0">E21-G21</f>
        <v>0</v>
      </c>
      <c r="J21" s="1140"/>
    </row>
    <row r="22" spans="1:20" ht="13.5" customHeight="1" x14ac:dyDescent="0.3">
      <c r="A22" s="1118" t="s">
        <v>740</v>
      </c>
      <c r="B22" s="1119"/>
      <c r="C22" s="1119"/>
      <c r="D22" s="1120"/>
      <c r="E22" s="1138">
        <f>'P - Admin Equipment'!F17</f>
        <v>0</v>
      </c>
      <c r="F22" s="1139"/>
      <c r="G22" s="1138">
        <f>'P - Admin Equipment'!G17</f>
        <v>0</v>
      </c>
      <c r="H22" s="1139"/>
      <c r="I22" s="1138">
        <f t="shared" si="0"/>
        <v>0</v>
      </c>
      <c r="J22" s="1140"/>
      <c r="K22" s="245"/>
      <c r="L22" s="246"/>
      <c r="M22" s="246"/>
      <c r="N22" s="246"/>
      <c r="O22" s="246"/>
      <c r="P22" s="246"/>
      <c r="Q22" s="246"/>
    </row>
    <row r="23" spans="1:20" ht="13.5" customHeight="1" x14ac:dyDescent="0.3">
      <c r="A23" s="1118" t="s">
        <v>705</v>
      </c>
      <c r="B23" s="1119"/>
      <c r="C23" s="1119"/>
      <c r="D23" s="1120"/>
      <c r="E23" s="1138">
        <f>'Q - Admin Equip Depr'!I17</f>
        <v>0</v>
      </c>
      <c r="F23" s="1139"/>
      <c r="G23" s="1138">
        <f>'Q - Admin Equip Depr'!J17</f>
        <v>0</v>
      </c>
      <c r="H23" s="1139"/>
      <c r="I23" s="1138">
        <f t="shared" si="0"/>
        <v>0</v>
      </c>
      <c r="J23" s="1140"/>
    </row>
    <row r="24" spans="1:20" ht="13.5" customHeight="1" x14ac:dyDescent="0.3">
      <c r="A24" s="1118" t="s">
        <v>704</v>
      </c>
      <c r="B24" s="1119"/>
      <c r="C24" s="1119"/>
      <c r="D24" s="1120"/>
      <c r="E24" s="1138">
        <f>'R - Admin Supplies'!E26</f>
        <v>0</v>
      </c>
      <c r="F24" s="1139"/>
      <c r="G24" s="1138">
        <f>'R - Admin Supplies'!F26</f>
        <v>0</v>
      </c>
      <c r="H24" s="1139"/>
      <c r="I24" s="1138">
        <f t="shared" si="0"/>
        <v>0</v>
      </c>
      <c r="J24" s="1140"/>
    </row>
    <row r="25" spans="1:20" ht="13.5" customHeight="1" x14ac:dyDescent="0.3">
      <c r="A25" s="1118" t="s">
        <v>739</v>
      </c>
      <c r="B25" s="1119"/>
      <c r="C25" s="1119"/>
      <c r="D25" s="1120"/>
      <c r="E25" s="1138">
        <f>'S - Admin Travel'!L24</f>
        <v>0</v>
      </c>
      <c r="F25" s="1139"/>
      <c r="G25" s="1138">
        <f>'S - Admin Travel'!M24</f>
        <v>0</v>
      </c>
      <c r="H25" s="1139"/>
      <c r="I25" s="1138">
        <f t="shared" si="0"/>
        <v>0</v>
      </c>
      <c r="J25" s="1140"/>
    </row>
    <row r="26" spans="1:20" ht="13.5" customHeight="1" x14ac:dyDescent="0.3">
      <c r="A26" s="1118" t="s">
        <v>702</v>
      </c>
      <c r="B26" s="1119"/>
      <c r="C26" s="1119"/>
      <c r="D26" s="1120"/>
      <c r="E26" s="1138">
        <f>'T - Admin Training'!F16</f>
        <v>0</v>
      </c>
      <c r="F26" s="1139"/>
      <c r="G26" s="1138">
        <f>'T - Admin Training'!G16</f>
        <v>0</v>
      </c>
      <c r="H26" s="1139"/>
      <c r="I26" s="1138">
        <f t="shared" si="0"/>
        <v>0</v>
      </c>
      <c r="J26" s="1140"/>
      <c r="K26" s="56"/>
    </row>
    <row r="27" spans="1:20" ht="13.5" customHeight="1" x14ac:dyDescent="0.3">
      <c r="A27" s="1118" t="s">
        <v>700</v>
      </c>
      <c r="B27" s="1119"/>
      <c r="C27" s="1119"/>
      <c r="D27" s="1120"/>
      <c r="E27" s="1138">
        <f>'U - Admin Contracted'!H17</f>
        <v>0</v>
      </c>
      <c r="F27" s="1139"/>
      <c r="G27" s="1138">
        <f>'U - Admin Contracted'!I17</f>
        <v>0</v>
      </c>
      <c r="H27" s="1139"/>
      <c r="I27" s="1138">
        <f t="shared" si="0"/>
        <v>0</v>
      </c>
      <c r="J27" s="1140"/>
    </row>
    <row r="28" spans="1:20" ht="13.5" customHeight="1" x14ac:dyDescent="0.3">
      <c r="A28" s="1118" t="s">
        <v>697</v>
      </c>
      <c r="B28" s="1119"/>
      <c r="C28" s="1119"/>
      <c r="D28" s="1120"/>
      <c r="E28" s="1138">
        <f>'V - Communications'!I22</f>
        <v>0</v>
      </c>
      <c r="F28" s="1139"/>
      <c r="G28" s="1138">
        <f>'V - Communications'!J22</f>
        <v>0</v>
      </c>
      <c r="H28" s="1139"/>
      <c r="I28" s="1138">
        <f t="shared" si="0"/>
        <v>0</v>
      </c>
      <c r="J28" s="1140"/>
      <c r="N28" s="309"/>
    </row>
    <row r="29" spans="1:20" ht="13.5" customHeight="1" x14ac:dyDescent="0.3">
      <c r="A29" s="1118" t="s">
        <v>696</v>
      </c>
      <c r="B29" s="1119"/>
      <c r="C29" s="1119"/>
      <c r="D29" s="1120"/>
      <c r="E29" s="1138">
        <f>+'W - Insurance'!F17</f>
        <v>0</v>
      </c>
      <c r="F29" s="1139"/>
      <c r="G29" s="1138">
        <f>+'W - Insurance'!G17</f>
        <v>0</v>
      </c>
      <c r="H29" s="1139"/>
      <c r="I29" s="1138">
        <f t="shared" si="0"/>
        <v>0</v>
      </c>
      <c r="J29" s="1140"/>
    </row>
    <row r="30" spans="1:20" ht="13.5" customHeight="1" x14ac:dyDescent="0.3">
      <c r="A30" s="1118" t="s">
        <v>693</v>
      </c>
      <c r="B30" s="1119"/>
      <c r="C30" s="1119"/>
      <c r="D30" s="1120"/>
      <c r="E30" s="1138">
        <f>+'X - Other Admin Exp'!F17</f>
        <v>0</v>
      </c>
      <c r="F30" s="1139"/>
      <c r="G30" s="1138">
        <f>+'X - Other Admin Exp'!G17</f>
        <v>0</v>
      </c>
      <c r="H30" s="1139"/>
      <c r="I30" s="1138">
        <f t="shared" si="0"/>
        <v>0</v>
      </c>
      <c r="J30" s="1140"/>
    </row>
    <row r="31" spans="1:20" ht="13.5" customHeight="1" thickBot="1" x14ac:dyDescent="0.35">
      <c r="A31" s="1150" t="s">
        <v>691</v>
      </c>
      <c r="B31" s="1151"/>
      <c r="C31" s="1151"/>
      <c r="D31" s="1151"/>
      <c r="E31" s="1152">
        <f>+'Y- Indirect Costs'!G11</f>
        <v>0</v>
      </c>
      <c r="F31" s="1153"/>
      <c r="G31" s="1152">
        <f>+'Y- Indirect Costs'!H11</f>
        <v>0</v>
      </c>
      <c r="H31" s="1153"/>
      <c r="I31" s="1152">
        <f>E31-G31</f>
        <v>0</v>
      </c>
      <c r="J31" s="1154"/>
    </row>
    <row r="32" spans="1:20" ht="13.5" customHeight="1" thickBot="1" x14ac:dyDescent="0.35">
      <c r="A32" s="1155" t="s">
        <v>572</v>
      </c>
      <c r="B32" s="1156"/>
      <c r="C32" s="1156"/>
      <c r="D32" s="1156"/>
      <c r="E32" s="1157">
        <f>SUM(E20:F31)</f>
        <v>0</v>
      </c>
      <c r="F32" s="1158"/>
      <c r="G32" s="1157">
        <f>ROUND(SUM(G20:H31),2)</f>
        <v>0</v>
      </c>
      <c r="H32" s="1158"/>
      <c r="I32" s="1157">
        <f>SUM(I20:J31)</f>
        <v>0</v>
      </c>
      <c r="J32" s="1159"/>
    </row>
    <row r="33" spans="1:17" ht="15" thickBot="1" x14ac:dyDescent="0.35">
      <c r="A33" s="1141" t="s">
        <v>8</v>
      </c>
      <c r="B33" s="1142"/>
      <c r="C33" s="1142"/>
      <c r="D33" s="1143"/>
      <c r="E33" s="1144" t="s">
        <v>525</v>
      </c>
      <c r="F33" s="1145"/>
      <c r="G33" s="1144" t="s">
        <v>526</v>
      </c>
      <c r="H33" s="1145"/>
      <c r="I33" s="1144" t="s">
        <v>382</v>
      </c>
      <c r="J33" s="1146"/>
    </row>
    <row r="34" spans="1:17" ht="33.75" customHeight="1" x14ac:dyDescent="0.3">
      <c r="A34" s="1147" t="s">
        <v>573</v>
      </c>
      <c r="B34" s="1148"/>
      <c r="C34" s="1148"/>
      <c r="D34" s="1149"/>
      <c r="E34" s="1138">
        <f>'D - Food (Required)'!F23</f>
        <v>0</v>
      </c>
      <c r="F34" s="1139"/>
      <c r="G34" s="1138">
        <f>'D - Food (Required)'!G23</f>
        <v>0</v>
      </c>
      <c r="H34" s="1139"/>
      <c r="I34" s="1138">
        <f>E34-G34</f>
        <v>0</v>
      </c>
      <c r="J34" s="1140"/>
    </row>
    <row r="35" spans="1:17" ht="67.5" customHeight="1" x14ac:dyDescent="0.3">
      <c r="A35" s="1118" t="s">
        <v>574</v>
      </c>
      <c r="B35" s="1119"/>
      <c r="C35" s="1119"/>
      <c r="D35" s="1120"/>
      <c r="E35" s="1138">
        <f>'E - Non-Food Suppl. (Required)'!E16</f>
        <v>0</v>
      </c>
      <c r="F35" s="1139"/>
      <c r="G35" s="1138">
        <f>'E - Non-Food Suppl. (Required)'!F16</f>
        <v>0</v>
      </c>
      <c r="H35" s="1139"/>
      <c r="I35" s="1138">
        <f>E35-G35</f>
        <v>0</v>
      </c>
      <c r="J35" s="1140"/>
    </row>
    <row r="36" spans="1:17" ht="13.5" customHeight="1" x14ac:dyDescent="0.3">
      <c r="A36" s="1118" t="s">
        <v>575</v>
      </c>
      <c r="B36" s="1119"/>
      <c r="C36" s="1119"/>
      <c r="D36" s="1120"/>
      <c r="E36" s="1138">
        <f>+'F- Op Labor (Required)'!K45</f>
        <v>0</v>
      </c>
      <c r="F36" s="1139"/>
      <c r="G36" s="1138">
        <f>'F- Op Labor (Required)'!L45</f>
        <v>0</v>
      </c>
      <c r="H36" s="1139"/>
      <c r="I36" s="1138">
        <f t="shared" ref="I36:I43" si="1">E36-G36</f>
        <v>0</v>
      </c>
      <c r="J36" s="1140"/>
    </row>
    <row r="37" spans="1:17" ht="13.5" customHeight="1" x14ac:dyDescent="0.3">
      <c r="A37" s="1118" t="s">
        <v>576</v>
      </c>
      <c r="B37" s="1119"/>
      <c r="C37" s="1119"/>
      <c r="D37" s="1120">
        <f>IF(ISERROR(B37-C37)," ",B37-C37)</f>
        <v>0</v>
      </c>
      <c r="E37" s="1138">
        <f>'G - Rent and Utilities'!F32</f>
        <v>0</v>
      </c>
      <c r="F37" s="1139"/>
      <c r="G37" s="1138">
        <f>'G - Rent and Utilities'!F34</f>
        <v>0</v>
      </c>
      <c r="H37" s="1139"/>
      <c r="I37" s="1138">
        <f>E37-G37</f>
        <v>0</v>
      </c>
      <c r="J37" s="1140"/>
      <c r="K37" s="56"/>
    </row>
    <row r="38" spans="1:17" ht="13.5" customHeight="1" x14ac:dyDescent="0.3">
      <c r="A38" s="1118" t="s">
        <v>667</v>
      </c>
      <c r="B38" s="1119"/>
      <c r="C38" s="1119"/>
      <c r="D38" s="1120">
        <f t="shared" ref="D38:D44" si="2">IF(ISERROR(B38-C38)," ",B38-C38)</f>
        <v>0</v>
      </c>
      <c r="E38" s="1138">
        <f>+'H - Operating Fringe'!G33</f>
        <v>0</v>
      </c>
      <c r="F38" s="1139"/>
      <c r="G38" s="1138">
        <f>'H - Operating Fringe'!H33</f>
        <v>0</v>
      </c>
      <c r="H38" s="1139"/>
      <c r="I38" s="1138">
        <f t="shared" si="1"/>
        <v>0</v>
      </c>
      <c r="J38" s="1140"/>
    </row>
    <row r="39" spans="1:17" ht="13.5" customHeight="1" x14ac:dyDescent="0.3">
      <c r="A39" s="1118" t="s">
        <v>744</v>
      </c>
      <c r="B39" s="1119"/>
      <c r="C39" s="1119"/>
      <c r="D39" s="1120">
        <f t="shared" si="2"/>
        <v>0</v>
      </c>
      <c r="E39" s="1138">
        <f>'I - Operating Contracted'!F18</f>
        <v>0</v>
      </c>
      <c r="F39" s="1139"/>
      <c r="G39" s="1138">
        <f>'I - Operating Contracted'!G18</f>
        <v>0</v>
      </c>
      <c r="H39" s="1139"/>
      <c r="I39" s="1138">
        <f t="shared" si="1"/>
        <v>0</v>
      </c>
      <c r="J39" s="1140"/>
    </row>
    <row r="40" spans="1:17" ht="13.5" customHeight="1" x14ac:dyDescent="0.3">
      <c r="A40" s="1118" t="s">
        <v>743</v>
      </c>
      <c r="B40" s="1119"/>
      <c r="C40" s="1119"/>
      <c r="D40" s="1120">
        <f t="shared" si="2"/>
        <v>0</v>
      </c>
      <c r="E40" s="1138">
        <f>'J - Operating Travel'!K35</f>
        <v>0</v>
      </c>
      <c r="F40" s="1139"/>
      <c r="G40" s="1138">
        <f>'J - Operating Travel'!L35</f>
        <v>0</v>
      </c>
      <c r="H40" s="1139"/>
      <c r="I40" s="1138">
        <f t="shared" si="1"/>
        <v>0</v>
      </c>
      <c r="J40" s="1140"/>
    </row>
    <row r="41" spans="1:17" ht="13.5" customHeight="1" x14ac:dyDescent="0.3">
      <c r="A41" s="1118" t="s">
        <v>741</v>
      </c>
      <c r="B41" s="1119"/>
      <c r="C41" s="1119"/>
      <c r="D41" s="1120"/>
      <c r="E41" s="1138">
        <f>'K- Operating Equip'!F16</f>
        <v>0</v>
      </c>
      <c r="F41" s="1139"/>
      <c r="G41" s="1138">
        <f>'K- Operating Equip'!G16</f>
        <v>0</v>
      </c>
      <c r="H41" s="1139"/>
      <c r="I41" s="1138">
        <f t="shared" si="1"/>
        <v>0</v>
      </c>
      <c r="J41" s="1140"/>
    </row>
    <row r="42" spans="1:17" ht="13.5" customHeight="1" x14ac:dyDescent="0.3">
      <c r="A42" s="1118" t="s">
        <v>742</v>
      </c>
      <c r="B42" s="1119"/>
      <c r="C42" s="1119"/>
      <c r="D42" s="1120"/>
      <c r="E42" s="1138">
        <f>'L - Operating Equip Depr'!I15</f>
        <v>0</v>
      </c>
      <c r="F42" s="1139"/>
      <c r="G42" s="1138">
        <f>'L - Operating Equip Depr'!J15</f>
        <v>0</v>
      </c>
      <c r="H42" s="1139"/>
      <c r="I42" s="1138">
        <f t="shared" si="1"/>
        <v>0</v>
      </c>
      <c r="J42" s="1140"/>
    </row>
    <row r="43" spans="1:17" ht="13.5" customHeight="1" thickBot="1" x14ac:dyDescent="0.35">
      <c r="A43" s="1118" t="s">
        <v>745</v>
      </c>
      <c r="B43" s="1119"/>
      <c r="C43" s="1119"/>
      <c r="D43" s="1120"/>
      <c r="E43" s="1121">
        <f>'M - Other Operating Exp'!F17</f>
        <v>0</v>
      </c>
      <c r="F43" s="1122"/>
      <c r="G43" s="1121">
        <f>'M - Other Operating Exp'!G17</f>
        <v>0</v>
      </c>
      <c r="H43" s="1122"/>
      <c r="I43" s="1121">
        <f t="shared" si="1"/>
        <v>0</v>
      </c>
      <c r="J43" s="1123"/>
    </row>
    <row r="44" spans="1:17" ht="13.5" customHeight="1" thickBot="1" x14ac:dyDescent="0.35">
      <c r="A44" s="1127" t="s">
        <v>577</v>
      </c>
      <c r="B44" s="1128"/>
      <c r="C44" s="1128"/>
      <c r="D44" s="1128">
        <f t="shared" si="2"/>
        <v>0</v>
      </c>
      <c r="E44" s="1129">
        <f>ROUND(SUM(E34:F43),2)</f>
        <v>0</v>
      </c>
      <c r="F44" s="1130"/>
      <c r="G44" s="1129">
        <f>ROUND(SUM(G34:H43),2)</f>
        <v>0</v>
      </c>
      <c r="H44" s="1130"/>
      <c r="I44" s="1129">
        <f>SUM(I34:J43)</f>
        <v>0</v>
      </c>
      <c r="J44" s="1131"/>
    </row>
    <row r="45" spans="1:17" ht="13.5" customHeight="1" thickBot="1" x14ac:dyDescent="0.35">
      <c r="A45" s="1132" t="s">
        <v>643</v>
      </c>
      <c r="B45" s="1133"/>
      <c r="C45" s="1133"/>
      <c r="D45" s="1134"/>
      <c r="E45" s="1135">
        <f>ROUND(E32+E44,2)</f>
        <v>0</v>
      </c>
      <c r="F45" s="1136"/>
      <c r="G45" s="1135">
        <f>ROUND(G32+G44,2)</f>
        <v>0</v>
      </c>
      <c r="H45" s="1136"/>
      <c r="I45" s="1135">
        <f>I32+I44</f>
        <v>0</v>
      </c>
      <c r="J45" s="1137"/>
      <c r="L45" s="1124" t="s">
        <v>431</v>
      </c>
      <c r="M45" s="1125"/>
      <c r="N45" s="1125"/>
      <c r="O45" s="1125"/>
      <c r="P45" s="1125"/>
      <c r="Q45" s="1126"/>
    </row>
    <row r="46" spans="1:17" ht="29.25" customHeight="1" thickBot="1" x14ac:dyDescent="0.35">
      <c r="A46" s="1115" t="s">
        <v>386</v>
      </c>
      <c r="B46" s="1116"/>
      <c r="C46" s="1116"/>
      <c r="D46" s="1116"/>
      <c r="E46" s="1116"/>
      <c r="F46" s="1116"/>
      <c r="G46" s="1116"/>
      <c r="H46" s="1116"/>
      <c r="I46" s="1116"/>
      <c r="J46" s="1117"/>
      <c r="K46" s="1086" t="str">
        <f>IF(E45&gt;=G45,IF(G17&gt;=E45,"J","L"),"L")</f>
        <v>J</v>
      </c>
      <c r="L46" s="1109" t="str">
        <f>IF(E45&gt;=G45,IF(G17&gt;=E45,"OK - Total SO Income &gt; or = Total SO Expenditures","NOT OK - Total SO Income must be greater than Total SO Expenditures.  Decrease Expenditures or Increase Income."),"NOT OK - Total Annual Food Service Expense MUST be &gt; or = Annual Applied CACFP Funded.")</f>
        <v>OK - Total SO Income &gt; or = Total SO Expenditures</v>
      </c>
      <c r="M46" s="1110"/>
      <c r="N46" s="1110"/>
      <c r="O46" s="1110"/>
      <c r="P46" s="1110"/>
      <c r="Q46" s="1111"/>
    </row>
    <row r="47" spans="1:17" ht="17.399999999999999" customHeight="1" thickBot="1" x14ac:dyDescent="0.35">
      <c r="A47" s="1088" t="s">
        <v>763</v>
      </c>
      <c r="B47" s="1089"/>
      <c r="C47" s="1089"/>
      <c r="D47" s="1089"/>
      <c r="E47" s="1089"/>
      <c r="F47" s="1089"/>
      <c r="G47" s="1089"/>
      <c r="H47" s="1089"/>
      <c r="I47" s="1089"/>
      <c r="J47" s="1090"/>
      <c r="K47" s="1087"/>
      <c r="L47" s="1112"/>
      <c r="M47" s="1113"/>
      <c r="N47" s="1113"/>
      <c r="O47" s="1113"/>
      <c r="P47" s="1113"/>
      <c r="Q47" s="1114"/>
    </row>
    <row r="48" spans="1:17" ht="15" thickBot="1" x14ac:dyDescent="0.35">
      <c r="A48" s="1091"/>
      <c r="B48" s="1092"/>
      <c r="C48" s="1092"/>
      <c r="D48" s="1092"/>
      <c r="E48" s="1092"/>
      <c r="F48" s="1092"/>
      <c r="G48" s="1092"/>
      <c r="H48" s="1092"/>
      <c r="I48" s="1092"/>
      <c r="J48" s="1093"/>
    </row>
    <row r="49" spans="1:10" ht="19.95" customHeight="1" thickBot="1" x14ac:dyDescent="0.35">
      <c r="A49" s="1094"/>
      <c r="B49" s="1095"/>
      <c r="C49" s="1095"/>
      <c r="D49" s="1095"/>
      <c r="E49" s="1095"/>
      <c r="F49" s="1096"/>
      <c r="G49" s="1097"/>
      <c r="H49" s="1098"/>
      <c r="I49" s="1098"/>
      <c r="J49" s="1099"/>
    </row>
    <row r="50" spans="1:10" ht="42.75" customHeight="1" thickBot="1" x14ac:dyDescent="0.35">
      <c r="A50" s="475" t="s">
        <v>9</v>
      </c>
      <c r="B50" s="476"/>
      <c r="C50" s="477"/>
      <c r="D50" s="478"/>
      <c r="E50" s="478"/>
      <c r="F50" s="479"/>
      <c r="G50" s="480" t="s">
        <v>10</v>
      </c>
      <c r="H50" s="481"/>
      <c r="I50" s="481"/>
      <c r="J50" s="482"/>
    </row>
    <row r="51" spans="1:10" ht="15" thickBot="1" x14ac:dyDescent="0.35">
      <c r="A51" s="1100"/>
      <c r="B51" s="1101"/>
      <c r="C51" s="1101"/>
      <c r="D51" s="1101"/>
      <c r="E51" s="1101"/>
      <c r="F51" s="1101"/>
      <c r="G51" s="1102" t="s">
        <v>381</v>
      </c>
      <c r="H51" s="1103"/>
      <c r="I51" s="1103"/>
      <c r="J51" s="1104"/>
    </row>
    <row r="52" spans="1:10" ht="15" thickBot="1" x14ac:dyDescent="0.35">
      <c r="A52" s="1105" t="s">
        <v>11</v>
      </c>
      <c r="B52" s="1095"/>
      <c r="C52" s="1095"/>
      <c r="D52" s="1095"/>
      <c r="E52" s="1095"/>
      <c r="F52" s="1096"/>
      <c r="G52" s="1106"/>
      <c r="H52" s="1107"/>
      <c r="I52" s="1107"/>
      <c r="J52" s="1108"/>
    </row>
    <row r="53" spans="1:10" x14ac:dyDescent="0.3">
      <c r="A53" s="111" t="s">
        <v>475</v>
      </c>
      <c r="B53" s="18"/>
      <c r="C53" s="18"/>
      <c r="D53" s="18"/>
      <c r="E53" s="18"/>
      <c r="F53" s="18"/>
      <c r="G53" s="18"/>
      <c r="H53" s="18"/>
      <c r="I53" s="18"/>
      <c r="J53" s="19"/>
    </row>
    <row r="54" spans="1:10" ht="15" thickBot="1" x14ac:dyDescent="0.35">
      <c r="A54" s="126" t="s">
        <v>478</v>
      </c>
      <c r="B54" s="125"/>
      <c r="C54" s="125"/>
      <c r="D54" s="6"/>
      <c r="E54" s="6"/>
      <c r="F54" s="483"/>
      <c r="G54" s="6"/>
      <c r="H54" s="6"/>
      <c r="I54" s="6"/>
      <c r="J54" s="798" t="s">
        <v>936</v>
      </c>
    </row>
    <row r="55" spans="1:10" x14ac:dyDescent="0.3">
      <c r="A55" s="114" t="s">
        <v>7</v>
      </c>
      <c r="B55" s="656"/>
      <c r="C55" s="656"/>
      <c r="D55" s="655"/>
    </row>
  </sheetData>
  <sheetProtection algorithmName="SHA-512" hashValue="3q0yvXtuRVshqefNiMULLjZ9ZSijpdE5WafKOXPp0AVxlFiNnb2uU1Gd11M2yQIaMJ6Hc4foU/njqWMX8c3Leg==" saltValue="QQnf9iSvh4PGfY646iD/HQ==" spinCount="100000" sheet="1" objects="1" scenarios="1"/>
  <mergeCells count="151">
    <mergeCell ref="A4:J4"/>
    <mergeCell ref="N6:X8"/>
    <mergeCell ref="A5:J5"/>
    <mergeCell ref="A6:J6"/>
    <mergeCell ref="A7:J7"/>
    <mergeCell ref="A8:G8"/>
    <mergeCell ref="H8:J8"/>
    <mergeCell ref="A1:J1"/>
    <mergeCell ref="A2:J2"/>
    <mergeCell ref="N2:X4"/>
    <mergeCell ref="A3:J3"/>
    <mergeCell ref="A9:G9"/>
    <mergeCell ref="H9:J9"/>
    <mergeCell ref="A10:J10"/>
    <mergeCell ref="L12:Q12"/>
    <mergeCell ref="A11:F11"/>
    <mergeCell ref="G11:J11"/>
    <mergeCell ref="K13:K14"/>
    <mergeCell ref="L13:Q14"/>
    <mergeCell ref="A12:F12"/>
    <mergeCell ref="G12:J12"/>
    <mergeCell ref="A16:F16"/>
    <mergeCell ref="G16:J16"/>
    <mergeCell ref="A17:F17"/>
    <mergeCell ref="G17:J17"/>
    <mergeCell ref="A13:F13"/>
    <mergeCell ref="G13:J13"/>
    <mergeCell ref="A14:F14"/>
    <mergeCell ref="G14:J14"/>
    <mergeCell ref="A15:F15"/>
    <mergeCell ref="G15:J15"/>
    <mergeCell ref="A21:D21"/>
    <mergeCell ref="E21:F21"/>
    <mergeCell ref="G21:H21"/>
    <mergeCell ref="I21:J21"/>
    <mergeCell ref="A22:D22"/>
    <mergeCell ref="E22:F22"/>
    <mergeCell ref="G22:H22"/>
    <mergeCell ref="I22:J22"/>
    <mergeCell ref="A18:J18"/>
    <mergeCell ref="A19:D19"/>
    <mergeCell ref="E19:F19"/>
    <mergeCell ref="G19:H19"/>
    <mergeCell ref="I19:J19"/>
    <mergeCell ref="A20:D20"/>
    <mergeCell ref="E20:F20"/>
    <mergeCell ref="G20:H20"/>
    <mergeCell ref="I20:J20"/>
    <mergeCell ref="A25:D25"/>
    <mergeCell ref="E25:F25"/>
    <mergeCell ref="G25:H25"/>
    <mergeCell ref="I25:J25"/>
    <mergeCell ref="A26:D26"/>
    <mergeCell ref="E26:F26"/>
    <mergeCell ref="G26:H26"/>
    <mergeCell ref="I26:J26"/>
    <mergeCell ref="A23:D23"/>
    <mergeCell ref="E23:F23"/>
    <mergeCell ref="G23:H23"/>
    <mergeCell ref="I23:J23"/>
    <mergeCell ref="A24:D24"/>
    <mergeCell ref="E24:F24"/>
    <mergeCell ref="G24:H24"/>
    <mergeCell ref="I24:J24"/>
    <mergeCell ref="A29:D29"/>
    <mergeCell ref="E29:F29"/>
    <mergeCell ref="G29:H29"/>
    <mergeCell ref="I29:J29"/>
    <mergeCell ref="A30:D30"/>
    <mergeCell ref="E30:F30"/>
    <mergeCell ref="G30:H30"/>
    <mergeCell ref="I30:J30"/>
    <mergeCell ref="A27:D27"/>
    <mergeCell ref="E27:F27"/>
    <mergeCell ref="G27:H27"/>
    <mergeCell ref="I27:J27"/>
    <mergeCell ref="A28:D28"/>
    <mergeCell ref="E28:F28"/>
    <mergeCell ref="G28:H28"/>
    <mergeCell ref="I28:J28"/>
    <mergeCell ref="A33:D33"/>
    <mergeCell ref="E33:F33"/>
    <mergeCell ref="G33:H33"/>
    <mergeCell ref="I33:J33"/>
    <mergeCell ref="A34:D34"/>
    <mergeCell ref="E34:F34"/>
    <mergeCell ref="G34:H34"/>
    <mergeCell ref="I34:J34"/>
    <mergeCell ref="A31:D31"/>
    <mergeCell ref="E31:F31"/>
    <mergeCell ref="G31:H31"/>
    <mergeCell ref="I31:J31"/>
    <mergeCell ref="A32:D32"/>
    <mergeCell ref="E32:F32"/>
    <mergeCell ref="G32:H32"/>
    <mergeCell ref="I32:J32"/>
    <mergeCell ref="A37:D37"/>
    <mergeCell ref="E37:F37"/>
    <mergeCell ref="G37:H37"/>
    <mergeCell ref="I37:J37"/>
    <mergeCell ref="A38:D38"/>
    <mergeCell ref="E38:F38"/>
    <mergeCell ref="G38:H38"/>
    <mergeCell ref="I38:J38"/>
    <mergeCell ref="A35:D35"/>
    <mergeCell ref="E35:F35"/>
    <mergeCell ref="G35:H35"/>
    <mergeCell ref="I35:J35"/>
    <mergeCell ref="A36:D36"/>
    <mergeCell ref="E36:F36"/>
    <mergeCell ref="G36:H36"/>
    <mergeCell ref="I36:J36"/>
    <mergeCell ref="A41:D41"/>
    <mergeCell ref="E41:F41"/>
    <mergeCell ref="G41:H41"/>
    <mergeCell ref="I41:J41"/>
    <mergeCell ref="A42:D42"/>
    <mergeCell ref="E42:F42"/>
    <mergeCell ref="G42:H42"/>
    <mergeCell ref="I42:J42"/>
    <mergeCell ref="A39:D39"/>
    <mergeCell ref="E39:F39"/>
    <mergeCell ref="G39:H39"/>
    <mergeCell ref="I39:J39"/>
    <mergeCell ref="A40:D40"/>
    <mergeCell ref="E40:F40"/>
    <mergeCell ref="G40:H40"/>
    <mergeCell ref="I40:J40"/>
    <mergeCell ref="A43:D43"/>
    <mergeCell ref="E43:F43"/>
    <mergeCell ref="G43:H43"/>
    <mergeCell ref="I43:J43"/>
    <mergeCell ref="L45:Q45"/>
    <mergeCell ref="A44:D44"/>
    <mergeCell ref="E44:F44"/>
    <mergeCell ref="G44:H44"/>
    <mergeCell ref="I44:J44"/>
    <mergeCell ref="A45:D45"/>
    <mergeCell ref="E45:F45"/>
    <mergeCell ref="G45:H45"/>
    <mergeCell ref="I45:J45"/>
    <mergeCell ref="K46:K47"/>
    <mergeCell ref="A47:J48"/>
    <mergeCell ref="A49:F49"/>
    <mergeCell ref="G49:J49"/>
    <mergeCell ref="A51:F51"/>
    <mergeCell ref="G51:J51"/>
    <mergeCell ref="A52:F52"/>
    <mergeCell ref="G52:J52"/>
    <mergeCell ref="L46:Q47"/>
    <mergeCell ref="A46:J46"/>
  </mergeCells>
  <conditionalFormatting sqref="L13:Q14">
    <cfRule type="containsText" dxfId="35" priority="4" operator="containsText" text="NOT OK - CACFP Income is LESS than CACFP expenses">
      <formula>NOT(ISERROR(SEARCH("NOT OK - CACFP Income is LESS than CACFP expenses",L13)))</formula>
    </cfRule>
  </conditionalFormatting>
  <conditionalFormatting sqref="L22:Q22">
    <cfRule type="containsText" dxfId="34" priority="9" operator="containsText" text="NOT OK - CACFP Income is LESS than CACFP expenses">
      <formula>NOT(ISERROR(SEARCH("NOT OK - CACFP Income is LESS than CACFP expenses",L22)))</formula>
    </cfRule>
  </conditionalFormatting>
  <conditionalFormatting sqref="L46:Q47">
    <cfRule type="containsText" dxfId="33" priority="5" operator="containsText" text="NOT OK">
      <formula>NOT(ISERROR(SEARCH("NOT OK",L46)))</formula>
    </cfRule>
    <cfRule type="containsText" dxfId="32" priority="8" operator="containsText" text="NOT OK - CACFP Income is LESS than CACFP expenses">
      <formula>NOT(ISERROR(SEARCH("NOT OK - CACFP Income is LESS than CACFP expenses",L46)))</formula>
    </cfRule>
  </conditionalFormatting>
  <conditionalFormatting sqref="L13:Q14">
    <cfRule type="containsText" dxfId="31" priority="3" operator="containsText" text="NOT OK">
      <formula>NOT(ISERROR(SEARCH("NOT OK",L13)))</formula>
    </cfRule>
  </conditionalFormatting>
  <conditionalFormatting sqref="R14">
    <cfRule type="expression" dxfId="30" priority="2">
      <formula>$R$14&lt;&gt;0</formula>
    </cfRule>
  </conditionalFormatting>
  <conditionalFormatting sqref="I20:J45">
    <cfRule type="expression" dxfId="29" priority="1">
      <formula>I20&lt;0</formula>
    </cfRule>
  </conditionalFormatting>
  <printOptions horizontalCentered="1"/>
  <pageMargins left="0" right="0" top="0.5" bottom="0.5" header="0.3" footer="0.3"/>
  <pageSetup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0049" r:id="rId4" name="Drop Down 1">
              <controlPr defaultSize="0" autoLine="0" autoPict="0">
                <anchor moveWithCells="1">
                  <from>
                    <xdr:col>8</xdr:col>
                    <xdr:colOff>175260</xdr:colOff>
                    <xdr:row>0</xdr:row>
                    <xdr:rowOff>22860</xdr:rowOff>
                  </from>
                  <to>
                    <xdr:col>9</xdr:col>
                    <xdr:colOff>449580</xdr:colOff>
                    <xdr:row>1</xdr:row>
                    <xdr:rowOff>0</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8EA74-2101-425A-ABD7-0FCBD9BE5679}">
  <sheetPr codeName="Sheet22">
    <tabColor theme="9" tint="0.59999389629810485"/>
    <pageSetUpPr fitToPage="1"/>
  </sheetPr>
  <dimension ref="A1:K46"/>
  <sheetViews>
    <sheetView zoomScaleNormal="100" workbookViewId="0">
      <selection activeCell="A8" sqref="A8:C8"/>
    </sheetView>
  </sheetViews>
  <sheetFormatPr defaultColWidth="8.88671875" defaultRowHeight="14.4" x14ac:dyDescent="0.3"/>
  <cols>
    <col min="1" max="1" width="10.5546875" style="708" customWidth="1"/>
    <col min="2" max="3" width="13.109375" style="708" customWidth="1"/>
    <col min="4" max="4" width="17.88671875" style="708" customWidth="1"/>
    <col min="5" max="5" width="16.6640625" style="708" customWidth="1"/>
    <col min="6" max="6" width="20.88671875" style="708" customWidth="1"/>
    <col min="7" max="7" width="20.33203125" style="708" customWidth="1"/>
    <col min="8" max="16384" width="8.88671875" style="708"/>
  </cols>
  <sheetData>
    <row r="1" spans="1:7" ht="15" thickBot="1" x14ac:dyDescent="0.35">
      <c r="A1" s="705" t="s">
        <v>389</v>
      </c>
      <c r="B1" s="1675">
        <f>'Budget Summary'!A9</f>
        <v>0</v>
      </c>
      <c r="C1" s="1675"/>
      <c r="D1" s="1675"/>
      <c r="E1" s="1675"/>
      <c r="F1" s="706" t="s">
        <v>40</v>
      </c>
      <c r="G1" s="707">
        <f>'Budget Summary'!H9</f>
        <v>0</v>
      </c>
    </row>
    <row r="2" spans="1:7" s="709" customFormat="1" ht="16.2" thickBot="1" x14ac:dyDescent="0.35">
      <c r="A2" s="1676" t="s">
        <v>692</v>
      </c>
      <c r="B2" s="1677"/>
      <c r="C2" s="1677"/>
      <c r="D2" s="1677"/>
      <c r="E2" s="1677"/>
      <c r="F2" s="1677"/>
      <c r="G2" s="1678"/>
    </row>
    <row r="3" spans="1:7" ht="15" thickBot="1" x14ac:dyDescent="0.35">
      <c r="A3" s="710"/>
      <c r="B3" s="711"/>
      <c r="C3" s="711"/>
      <c r="D3" s="711"/>
      <c r="E3" s="711"/>
      <c r="F3" s="711"/>
      <c r="G3" s="712"/>
    </row>
    <row r="4" spans="1:7" ht="15" thickBot="1" x14ac:dyDescent="0.35">
      <c r="A4" s="1679" t="s">
        <v>652</v>
      </c>
      <c r="B4" s="1680"/>
      <c r="C4" s="1680"/>
      <c r="D4" s="1680"/>
      <c r="E4" s="1680"/>
      <c r="F4" s="1680"/>
      <c r="G4" s="1681"/>
    </row>
    <row r="5" spans="1:7" ht="15" thickBot="1" x14ac:dyDescent="0.35">
      <c r="A5" s="713"/>
      <c r="B5" s="714"/>
      <c r="C5" s="714"/>
      <c r="D5" s="714"/>
      <c r="E5" s="714"/>
      <c r="F5" s="714"/>
      <c r="G5" s="715"/>
    </row>
    <row r="6" spans="1:7" ht="15" thickBot="1" x14ac:dyDescent="0.35">
      <c r="A6" s="1682">
        <v>1</v>
      </c>
      <c r="B6" s="1675"/>
      <c r="C6" s="1675"/>
      <c r="D6" s="716">
        <v>2</v>
      </c>
      <c r="E6" s="717">
        <v>3</v>
      </c>
      <c r="F6" s="716"/>
      <c r="G6" s="707">
        <v>4</v>
      </c>
    </row>
    <row r="7" spans="1:7" ht="43.8" thickBot="1" x14ac:dyDescent="0.35">
      <c r="A7" s="1683" t="s">
        <v>82</v>
      </c>
      <c r="B7" s="1684"/>
      <c r="C7" s="1685"/>
      <c r="D7" s="718" t="s">
        <v>60</v>
      </c>
      <c r="E7" s="718" t="s">
        <v>83</v>
      </c>
      <c r="F7" s="718" t="s">
        <v>527</v>
      </c>
      <c r="G7" s="719" t="s">
        <v>528</v>
      </c>
    </row>
    <row r="8" spans="1:7" x14ac:dyDescent="0.3">
      <c r="A8" s="1686"/>
      <c r="B8" s="1687"/>
      <c r="C8" s="1688"/>
      <c r="D8" s="161"/>
      <c r="E8" s="379"/>
      <c r="F8" s="768" t="str">
        <f>IF(D8&lt;1,"",D8*E8)</f>
        <v/>
      </c>
      <c r="G8" s="165"/>
    </row>
    <row r="9" spans="1:7" x14ac:dyDescent="0.3">
      <c r="A9" s="1672"/>
      <c r="B9" s="1673"/>
      <c r="C9" s="1674"/>
      <c r="D9" s="327"/>
      <c r="E9" s="265"/>
      <c r="F9" s="769" t="str">
        <f t="shared" ref="F9:F16" si="0">IF(D9&lt;1,"",D9*E9)</f>
        <v/>
      </c>
      <c r="G9" s="266"/>
    </row>
    <row r="10" spans="1:7" x14ac:dyDescent="0.3">
      <c r="A10" s="1672"/>
      <c r="B10" s="1673"/>
      <c r="C10" s="1674"/>
      <c r="D10" s="327"/>
      <c r="E10" s="265"/>
      <c r="F10" s="769" t="str">
        <f t="shared" si="0"/>
        <v/>
      </c>
      <c r="G10" s="266"/>
    </row>
    <row r="11" spans="1:7" x14ac:dyDescent="0.3">
      <c r="A11" s="1672"/>
      <c r="B11" s="1673"/>
      <c r="C11" s="1674"/>
      <c r="D11" s="327"/>
      <c r="E11" s="265"/>
      <c r="F11" s="769" t="str">
        <f t="shared" si="0"/>
        <v/>
      </c>
      <c r="G11" s="266"/>
    </row>
    <row r="12" spans="1:7" x14ac:dyDescent="0.3">
      <c r="A12" s="1672"/>
      <c r="B12" s="1673"/>
      <c r="C12" s="1674"/>
      <c r="D12" s="327"/>
      <c r="E12" s="265"/>
      <c r="F12" s="769" t="str">
        <f t="shared" si="0"/>
        <v/>
      </c>
      <c r="G12" s="266"/>
    </row>
    <row r="13" spans="1:7" x14ac:dyDescent="0.3">
      <c r="A13" s="1672"/>
      <c r="B13" s="1673"/>
      <c r="C13" s="1674"/>
      <c r="D13" s="327"/>
      <c r="E13" s="265"/>
      <c r="F13" s="769" t="str">
        <f t="shared" si="0"/>
        <v/>
      </c>
      <c r="G13" s="266"/>
    </row>
    <row r="14" spans="1:7" x14ac:dyDescent="0.3">
      <c r="A14" s="1672"/>
      <c r="B14" s="1673"/>
      <c r="C14" s="1674"/>
      <c r="D14" s="327"/>
      <c r="E14" s="265"/>
      <c r="F14" s="769" t="str">
        <f t="shared" si="0"/>
        <v/>
      </c>
      <c r="G14" s="266"/>
    </row>
    <row r="15" spans="1:7" x14ac:dyDescent="0.3">
      <c r="A15" s="1672"/>
      <c r="B15" s="1673"/>
      <c r="C15" s="1674"/>
      <c r="D15" s="327"/>
      <c r="E15" s="265"/>
      <c r="F15" s="769" t="str">
        <f t="shared" si="0"/>
        <v/>
      </c>
      <c r="G15" s="266"/>
    </row>
    <row r="16" spans="1:7" ht="15" thickBot="1" x14ac:dyDescent="0.35">
      <c r="A16" s="1691"/>
      <c r="B16" s="1692"/>
      <c r="C16" s="1693"/>
      <c r="D16" s="176"/>
      <c r="E16" s="273"/>
      <c r="F16" s="770" t="str">
        <f t="shared" si="0"/>
        <v/>
      </c>
      <c r="G16" s="274"/>
    </row>
    <row r="17" spans="1:7" ht="15" thickBot="1" x14ac:dyDescent="0.35">
      <c r="A17" s="720"/>
      <c r="B17" s="721"/>
      <c r="C17" s="721"/>
      <c r="D17" s="722"/>
      <c r="E17" s="723" t="s">
        <v>21</v>
      </c>
      <c r="F17" s="724">
        <f>SUM(F8:F16)</f>
        <v>0</v>
      </c>
      <c r="G17" s="724">
        <f>SUM(G8:G16)</f>
        <v>0</v>
      </c>
    </row>
    <row r="18" spans="1:7" x14ac:dyDescent="0.3">
      <c r="A18" s="725"/>
      <c r="G18" s="726"/>
    </row>
    <row r="19" spans="1:7" ht="15" thickBot="1" x14ac:dyDescent="0.35">
      <c r="A19" s="727" t="s">
        <v>79</v>
      </c>
      <c r="B19" s="728"/>
      <c r="C19" s="728"/>
      <c r="D19" s="728"/>
      <c r="E19" s="728"/>
      <c r="F19" s="728"/>
      <c r="G19" s="729"/>
    </row>
    <row r="20" spans="1:7" x14ac:dyDescent="0.3">
      <c r="A20" s="1694" t="s">
        <v>101</v>
      </c>
      <c r="B20" s="1695"/>
      <c r="C20" s="1695"/>
      <c r="D20" s="1695"/>
      <c r="E20" s="1695"/>
      <c r="F20" s="1695"/>
      <c r="G20" s="1696"/>
    </row>
    <row r="21" spans="1:7" x14ac:dyDescent="0.3">
      <c r="A21" s="1697"/>
      <c r="B21" s="1698"/>
      <c r="C21" s="1698"/>
      <c r="D21" s="1698"/>
      <c r="E21" s="1698"/>
      <c r="F21" s="1698"/>
      <c r="G21" s="1699"/>
    </row>
    <row r="22" spans="1:7" x14ac:dyDescent="0.3">
      <c r="A22" s="1697"/>
      <c r="B22" s="1698"/>
      <c r="C22" s="1698"/>
      <c r="D22" s="1698"/>
      <c r="E22" s="1698"/>
      <c r="F22" s="1698"/>
      <c r="G22" s="1699"/>
    </row>
    <row r="23" spans="1:7" x14ac:dyDescent="0.3">
      <c r="A23" s="1697"/>
      <c r="B23" s="1698"/>
      <c r="C23" s="1698"/>
      <c r="D23" s="1698"/>
      <c r="E23" s="1698"/>
      <c r="F23" s="1698"/>
      <c r="G23" s="1699"/>
    </row>
    <row r="24" spans="1:7" ht="15" thickBot="1" x14ac:dyDescent="0.35">
      <c r="A24" s="1700"/>
      <c r="B24" s="1701"/>
      <c r="C24" s="1701"/>
      <c r="D24" s="1701"/>
      <c r="E24" s="1701"/>
      <c r="F24" s="1701"/>
      <c r="G24" s="1702"/>
    </row>
    <row r="25" spans="1:7" x14ac:dyDescent="0.3">
      <c r="A25" s="725"/>
      <c r="G25" s="726"/>
    </row>
    <row r="26" spans="1:7" x14ac:dyDescent="0.3">
      <c r="A26" s="1708" t="s">
        <v>805</v>
      </c>
      <c r="B26" s="1709"/>
      <c r="C26" s="1709"/>
      <c r="D26" s="1709"/>
      <c r="E26" s="1709"/>
      <c r="F26" s="1709"/>
      <c r="G26" s="1710"/>
    </row>
    <row r="27" spans="1:7" x14ac:dyDescent="0.3">
      <c r="A27" s="730" t="s">
        <v>57</v>
      </c>
      <c r="B27" s="722"/>
      <c r="C27" s="722"/>
      <c r="D27" s="722"/>
      <c r="E27" s="722"/>
      <c r="F27" s="722"/>
      <c r="G27" s="731"/>
    </row>
    <row r="28" spans="1:7" x14ac:dyDescent="0.3">
      <c r="A28" s="730">
        <v>1</v>
      </c>
      <c r="B28" s="732" t="s">
        <v>498</v>
      </c>
      <c r="C28" s="728"/>
      <c r="D28" s="728"/>
      <c r="E28" s="728"/>
      <c r="F28" s="722"/>
      <c r="G28" s="731"/>
    </row>
    <row r="29" spans="1:7" x14ac:dyDescent="0.3">
      <c r="A29" s="730">
        <v>2</v>
      </c>
      <c r="B29" s="733" t="s">
        <v>463</v>
      </c>
      <c r="C29" s="722"/>
      <c r="D29" s="722"/>
      <c r="E29" s="722"/>
      <c r="F29" s="722"/>
      <c r="G29" s="731"/>
    </row>
    <row r="30" spans="1:7" ht="30" customHeight="1" x14ac:dyDescent="0.3">
      <c r="A30" s="734">
        <v>3</v>
      </c>
      <c r="B30" s="1703" t="s">
        <v>806</v>
      </c>
      <c r="C30" s="1703"/>
      <c r="D30" s="1703"/>
      <c r="E30" s="1703"/>
      <c r="F30" s="1703"/>
      <c r="G30" s="1704"/>
    </row>
    <row r="31" spans="1:7" x14ac:dyDescent="0.3">
      <c r="A31" s="730">
        <v>4</v>
      </c>
      <c r="B31" s="733" t="s">
        <v>663</v>
      </c>
      <c r="C31" s="722"/>
      <c r="D31" s="722"/>
      <c r="E31" s="722"/>
      <c r="F31" s="722"/>
      <c r="G31" s="731"/>
    </row>
    <row r="32" spans="1:7" x14ac:dyDescent="0.3">
      <c r="A32" s="730"/>
      <c r="B32" s="733"/>
      <c r="C32" s="722"/>
      <c r="D32" s="722"/>
      <c r="E32" s="722"/>
      <c r="F32" s="722"/>
      <c r="G32" s="731"/>
    </row>
    <row r="33" spans="1:11" x14ac:dyDescent="0.3">
      <c r="A33" s="735" t="s">
        <v>499</v>
      </c>
      <c r="B33" s="733"/>
      <c r="C33" s="722"/>
      <c r="D33" s="722"/>
      <c r="E33" s="722"/>
      <c r="F33" s="722"/>
      <c r="G33" s="731"/>
    </row>
    <row r="34" spans="1:11" ht="15" thickBot="1" x14ac:dyDescent="0.35">
      <c r="A34" s="736"/>
      <c r="B34" s="737"/>
      <c r="C34" s="737"/>
      <c r="D34" s="737"/>
      <c r="E34" s="737"/>
      <c r="F34" s="737"/>
      <c r="G34" s="738"/>
    </row>
    <row r="35" spans="1:11" customFormat="1" x14ac:dyDescent="0.3">
      <c r="A35" s="1592" t="s">
        <v>896</v>
      </c>
      <c r="B35" s="1550"/>
      <c r="C35" s="1550"/>
      <c r="D35" s="1550"/>
      <c r="E35" s="1550"/>
      <c r="F35" s="1550"/>
      <c r="G35" s="1550"/>
      <c r="H35" s="1550"/>
      <c r="I35" s="1550"/>
      <c r="J35" s="1593"/>
      <c r="K35" s="991"/>
    </row>
    <row r="36" spans="1:11" customFormat="1" x14ac:dyDescent="0.3">
      <c r="A36" s="1"/>
      <c r="B36" s="121"/>
      <c r="C36" s="121"/>
      <c r="D36" s="121"/>
      <c r="E36" s="121"/>
      <c r="F36" s="121"/>
      <c r="G36" s="122"/>
    </row>
    <row r="37" spans="1:11" customFormat="1" x14ac:dyDescent="0.3">
      <c r="A37" s="1"/>
      <c r="B37" s="121"/>
      <c r="C37" s="121"/>
      <c r="D37" s="121"/>
      <c r="E37" s="121"/>
      <c r="F37" s="121"/>
      <c r="G37" s="122"/>
    </row>
    <row r="38" spans="1:11" customFormat="1" x14ac:dyDescent="0.3">
      <c r="A38" s="1"/>
      <c r="B38" s="121"/>
      <c r="C38" s="121"/>
      <c r="D38" s="121"/>
      <c r="E38" s="121"/>
      <c r="F38" s="121"/>
      <c r="G38" s="122"/>
    </row>
    <row r="39" spans="1:11" customFormat="1" ht="15" thickBot="1" x14ac:dyDescent="0.35">
      <c r="A39" s="12"/>
      <c r="B39" s="1711"/>
      <c r="C39" s="1711"/>
      <c r="D39" s="1711"/>
      <c r="E39" s="1711"/>
      <c r="F39" s="1711"/>
      <c r="G39" s="1712"/>
    </row>
    <row r="40" spans="1:11" customFormat="1" x14ac:dyDescent="0.3">
      <c r="A40" s="1621" t="s">
        <v>898</v>
      </c>
      <c r="B40" s="1474"/>
      <c r="C40" s="1474"/>
      <c r="D40" s="1474"/>
      <c r="E40" s="1474"/>
      <c r="F40" s="1474"/>
      <c r="G40" s="1622"/>
    </row>
    <row r="41" spans="1:11" customFormat="1" x14ac:dyDescent="0.3">
      <c r="A41" s="1"/>
      <c r="G41" s="2"/>
    </row>
    <row r="42" spans="1:11" customFormat="1" x14ac:dyDescent="0.3">
      <c r="A42" s="1"/>
      <c r="G42" s="2"/>
    </row>
    <row r="43" spans="1:11" ht="15" thickBot="1" x14ac:dyDescent="0.35">
      <c r="A43" s="739"/>
      <c r="B43" s="740"/>
      <c r="C43" s="740"/>
      <c r="D43" s="740"/>
      <c r="E43" s="740"/>
      <c r="F43" s="740"/>
      <c r="G43" s="741"/>
    </row>
    <row r="44" spans="1:11" ht="15" thickBot="1" x14ac:dyDescent="0.35">
      <c r="A44" s="1705" t="s">
        <v>69</v>
      </c>
      <c r="B44" s="1706"/>
      <c r="C44" s="1706"/>
      <c r="D44" s="1706"/>
      <c r="E44" s="1706"/>
      <c r="F44" s="1706"/>
      <c r="G44" s="1707"/>
    </row>
    <row r="45" spans="1:11" ht="15" thickBot="1" x14ac:dyDescent="0.35">
      <c r="A45" s="1689" t="s">
        <v>692</v>
      </c>
      <c r="B45" s="1690"/>
      <c r="C45" s="1690"/>
      <c r="D45" s="1690"/>
      <c r="E45" s="1690"/>
      <c r="F45" s="742"/>
      <c r="G45" s="743"/>
    </row>
    <row r="46" spans="1:11" ht="15" thickBot="1" x14ac:dyDescent="0.35">
      <c r="A46" s="744" t="s">
        <v>478</v>
      </c>
      <c r="B46" s="745"/>
      <c r="C46" s="745"/>
      <c r="D46" s="746"/>
      <c r="E46" s="746"/>
      <c r="F46" s="746"/>
      <c r="G46" s="747" t="s">
        <v>936</v>
      </c>
    </row>
  </sheetData>
  <sheetProtection algorithmName="SHA-512" hashValue="crHH7KXAZ+QCuZDh0ujOQ3Xv1keeG5mdML4bv/tFLF/K4iv4BBkHS7yF0sVYrfKf1ug3Us0XFmWdLGcyRJX6Dg==" saltValue="QGjalGWEnbWroA92zpSNlQ==" spinCount="100000" sheet="1" objects="1" scenarios="1"/>
  <mergeCells count="22">
    <mergeCell ref="A45:E45"/>
    <mergeCell ref="A15:C15"/>
    <mergeCell ref="A16:C16"/>
    <mergeCell ref="A20:G24"/>
    <mergeCell ref="B30:G30"/>
    <mergeCell ref="A44:G44"/>
    <mergeCell ref="A26:G26"/>
    <mergeCell ref="B39:G39"/>
    <mergeCell ref="A40:G40"/>
    <mergeCell ref="A35:J35"/>
    <mergeCell ref="A14:C14"/>
    <mergeCell ref="B1:E1"/>
    <mergeCell ref="A2:G2"/>
    <mergeCell ref="A4:G4"/>
    <mergeCell ref="A6:C6"/>
    <mergeCell ref="A7:C7"/>
    <mergeCell ref="A8:C8"/>
    <mergeCell ref="A9:C9"/>
    <mergeCell ref="A10:C10"/>
    <mergeCell ref="A11:C11"/>
    <mergeCell ref="A12:C12"/>
    <mergeCell ref="A13:C13"/>
  </mergeCells>
  <pageMargins left="0.7" right="0.7" top="0.75" bottom="0.75" header="0.3" footer="0.3"/>
  <pageSetup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0659" r:id="rId4" name="Check Box 3">
              <controlPr defaultSize="0" autoFill="0" autoLine="0" autoPict="0">
                <anchor moveWithCells="1">
                  <from>
                    <xdr:col>0</xdr:col>
                    <xdr:colOff>0</xdr:colOff>
                    <xdr:row>34</xdr:row>
                    <xdr:rowOff>137160</xdr:rowOff>
                  </from>
                  <to>
                    <xdr:col>3</xdr:col>
                    <xdr:colOff>1173480</xdr:colOff>
                    <xdr:row>36</xdr:row>
                    <xdr:rowOff>60960</xdr:rowOff>
                  </to>
                </anchor>
              </controlPr>
            </control>
          </mc:Choice>
        </mc:AlternateContent>
        <mc:AlternateContent xmlns:mc="http://schemas.openxmlformats.org/markup-compatibility/2006">
          <mc:Choice Requires="x14">
            <control shapeId="70660" r:id="rId5" name="Check Box 4">
              <controlPr defaultSize="0" autoFill="0" autoLine="0" autoPict="0">
                <anchor moveWithCells="1">
                  <from>
                    <xdr:col>0</xdr:col>
                    <xdr:colOff>0</xdr:colOff>
                    <xdr:row>36</xdr:row>
                    <xdr:rowOff>0</xdr:rowOff>
                  </from>
                  <to>
                    <xdr:col>1</xdr:col>
                    <xdr:colOff>601980</xdr:colOff>
                    <xdr:row>37</xdr:row>
                    <xdr:rowOff>0</xdr:rowOff>
                  </to>
                </anchor>
              </controlPr>
            </control>
          </mc:Choice>
        </mc:AlternateContent>
        <mc:AlternateContent xmlns:mc="http://schemas.openxmlformats.org/markup-compatibility/2006">
          <mc:Choice Requires="x14">
            <control shapeId="70661" r:id="rId6" name="Check Box 5">
              <controlPr defaultSize="0" autoFill="0" autoLine="0" autoPict="0">
                <anchor moveWithCells="1">
                  <from>
                    <xdr:col>0</xdr:col>
                    <xdr:colOff>0</xdr:colOff>
                    <xdr:row>36</xdr:row>
                    <xdr:rowOff>106680</xdr:rowOff>
                  </from>
                  <to>
                    <xdr:col>6</xdr:col>
                    <xdr:colOff>388620</xdr:colOff>
                    <xdr:row>39</xdr:row>
                    <xdr:rowOff>99060</xdr:rowOff>
                  </to>
                </anchor>
              </controlPr>
            </control>
          </mc:Choice>
        </mc:AlternateContent>
        <mc:AlternateContent xmlns:mc="http://schemas.openxmlformats.org/markup-compatibility/2006">
          <mc:Choice Requires="x14">
            <control shapeId="70662" r:id="rId7" name="Check Box 6">
              <controlPr defaultSize="0" autoFill="0" autoLine="0" autoPict="0">
                <anchor moveWithCells="1">
                  <from>
                    <xdr:col>0</xdr:col>
                    <xdr:colOff>7620</xdr:colOff>
                    <xdr:row>39</xdr:row>
                    <xdr:rowOff>121920</xdr:rowOff>
                  </from>
                  <to>
                    <xdr:col>6</xdr:col>
                    <xdr:colOff>335280</xdr:colOff>
                    <xdr:row>41</xdr:row>
                    <xdr:rowOff>45720</xdr:rowOff>
                  </to>
                </anchor>
              </controlPr>
            </control>
          </mc:Choice>
        </mc:AlternateContent>
        <mc:AlternateContent xmlns:mc="http://schemas.openxmlformats.org/markup-compatibility/2006">
          <mc:Choice Requires="x14">
            <control shapeId="70663" r:id="rId8" name="Check Box 7">
              <controlPr defaultSize="0" autoFill="0" autoLine="0" autoPict="0">
                <anchor moveWithCells="1">
                  <from>
                    <xdr:col>0</xdr:col>
                    <xdr:colOff>7620</xdr:colOff>
                    <xdr:row>40</xdr:row>
                    <xdr:rowOff>175260</xdr:rowOff>
                  </from>
                  <to>
                    <xdr:col>5</xdr:col>
                    <xdr:colOff>480060</xdr:colOff>
                    <xdr:row>42</xdr:row>
                    <xdr:rowOff>38100</xdr:rowOff>
                  </to>
                </anchor>
              </controlPr>
            </control>
          </mc:Choice>
        </mc:AlternateContent>
      </controls>
    </mc:Choice>
  </mc:AlternateConten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DB5FF-2403-4031-A014-0C91F83A9A1E}">
  <sheetPr codeName="Sheet30">
    <tabColor rgb="FFC6E0B4"/>
    <pageSetUpPr fitToPage="1"/>
  </sheetPr>
  <dimension ref="A1:I33"/>
  <sheetViews>
    <sheetView zoomScaleNormal="100" workbookViewId="0">
      <selection activeCell="B11" sqref="B11"/>
    </sheetView>
  </sheetViews>
  <sheetFormatPr defaultColWidth="9.109375" defaultRowHeight="14.4" x14ac:dyDescent="0.3"/>
  <cols>
    <col min="1" max="1" width="11.109375" customWidth="1"/>
    <col min="2" max="2" width="22.109375" customWidth="1"/>
    <col min="6" max="6" width="12.88671875" customWidth="1"/>
    <col min="7" max="7" width="18.6640625" customWidth="1"/>
    <col min="8" max="8" width="20.109375" customWidth="1"/>
    <col min="9" max="9" width="9.5546875" customWidth="1"/>
  </cols>
  <sheetData>
    <row r="1" spans="1:9" ht="15" thickBot="1" x14ac:dyDescent="0.35">
      <c r="A1" s="106" t="s">
        <v>389</v>
      </c>
      <c r="B1" s="1353">
        <f>'Budget Summary'!A9</f>
        <v>0</v>
      </c>
      <c r="C1" s="1353"/>
      <c r="D1" s="1353"/>
      <c r="E1" s="1353"/>
      <c r="F1" s="1353"/>
      <c r="G1" s="1353"/>
      <c r="H1" s="107" t="s">
        <v>12</v>
      </c>
      <c r="I1" s="129">
        <f>'Budget Summary'!H9</f>
        <v>0</v>
      </c>
    </row>
    <row r="2" spans="1:9" ht="15" thickBot="1" x14ac:dyDescent="0.35">
      <c r="A2" s="1656" t="s">
        <v>689</v>
      </c>
      <c r="B2" s="1657"/>
      <c r="C2" s="1657"/>
      <c r="D2" s="1657"/>
      <c r="E2" s="1657"/>
      <c r="F2" s="1657"/>
      <c r="G2" s="1657"/>
      <c r="H2" s="1657"/>
      <c r="I2" s="1658"/>
    </row>
    <row r="3" spans="1:9" x14ac:dyDescent="0.3">
      <c r="A3" s="1713"/>
      <c r="B3" s="1714"/>
      <c r="C3" s="1714"/>
      <c r="D3" s="1714"/>
      <c r="E3" s="1714"/>
      <c r="F3" s="1714"/>
      <c r="G3" s="1714"/>
      <c r="H3" s="1714"/>
      <c r="I3" s="286"/>
    </row>
    <row r="4" spans="1:9" ht="15" thickBot="1" x14ac:dyDescent="0.35">
      <c r="A4" s="113" t="s">
        <v>446</v>
      </c>
      <c r="B4" s="114"/>
      <c r="C4" s="114"/>
      <c r="D4" s="114"/>
      <c r="E4" s="114"/>
      <c r="F4" s="114"/>
      <c r="G4" s="114"/>
      <c r="H4" s="114"/>
      <c r="I4" s="2"/>
    </row>
    <row r="5" spans="1:9" ht="63" customHeight="1" thickBot="1" x14ac:dyDescent="0.35">
      <c r="A5" s="1715" t="s">
        <v>861</v>
      </c>
      <c r="B5" s="1716"/>
      <c r="C5" s="1716"/>
      <c r="D5" s="1716"/>
      <c r="E5" s="1716"/>
      <c r="F5" s="1716"/>
      <c r="G5" s="1716"/>
      <c r="H5" s="1716"/>
      <c r="I5" s="1717"/>
    </row>
    <row r="6" spans="1:9" x14ac:dyDescent="0.3">
      <c r="A6" s="287"/>
      <c r="B6" s="288"/>
      <c r="C6" s="288"/>
      <c r="D6" s="288"/>
      <c r="E6" s="288"/>
      <c r="F6" s="288"/>
      <c r="G6" s="288"/>
      <c r="H6" s="288"/>
      <c r="I6" s="289"/>
    </row>
    <row r="7" spans="1:9" ht="15" thickBot="1" x14ac:dyDescent="0.35">
      <c r="A7" s="1"/>
      <c r="I7" s="2"/>
    </row>
    <row r="8" spans="1:9" ht="15" thickBot="1" x14ac:dyDescent="0.35">
      <c r="A8" s="249"/>
      <c r="B8" s="1721" t="s">
        <v>447</v>
      </c>
      <c r="C8" s="1722"/>
      <c r="D8" s="1722"/>
      <c r="E8" s="1722"/>
      <c r="F8" s="1722"/>
      <c r="G8" s="1722"/>
      <c r="H8" s="1723"/>
      <c r="I8" s="290"/>
    </row>
    <row r="9" spans="1:9" ht="15" thickBot="1" x14ac:dyDescent="0.35">
      <c r="A9" s="249"/>
      <c r="B9" s="291">
        <v>1</v>
      </c>
      <c r="C9" s="1721">
        <v>2</v>
      </c>
      <c r="D9" s="1722"/>
      <c r="E9" s="1723"/>
      <c r="F9" s="291">
        <v>3</v>
      </c>
      <c r="G9" s="291"/>
      <c r="H9" s="292">
        <v>4</v>
      </c>
      <c r="I9" s="290"/>
    </row>
    <row r="10" spans="1:9" ht="43.95" customHeight="1" thickBot="1" x14ac:dyDescent="0.35">
      <c r="A10" s="249"/>
      <c r="B10" s="293" t="s">
        <v>448</v>
      </c>
      <c r="C10" s="1724" t="s">
        <v>819</v>
      </c>
      <c r="D10" s="1725"/>
      <c r="E10" s="1726"/>
      <c r="F10" s="293" t="s">
        <v>449</v>
      </c>
      <c r="G10" s="293" t="s">
        <v>450</v>
      </c>
      <c r="H10" s="293" t="s">
        <v>438</v>
      </c>
      <c r="I10" s="290"/>
    </row>
    <row r="11" spans="1:9" ht="15" customHeight="1" thickBot="1" x14ac:dyDescent="0.35">
      <c r="A11" s="1"/>
      <c r="B11" s="294"/>
      <c r="C11" s="1727"/>
      <c r="D11" s="1728"/>
      <c r="E11" s="1729"/>
      <c r="F11" s="759"/>
      <c r="G11" s="295">
        <f>IF(AND(B11="de minimus rate",C11*F11&gt;25000),25000,C11*F11)</f>
        <v>0</v>
      </c>
      <c r="H11" s="296"/>
      <c r="I11" s="2"/>
    </row>
    <row r="12" spans="1:9" x14ac:dyDescent="0.3">
      <c r="A12" s="1"/>
      <c r="B12" s="1730" t="s">
        <v>7</v>
      </c>
      <c r="C12" s="1730"/>
      <c r="D12" s="1730"/>
      <c r="E12" s="297" t="s">
        <v>7</v>
      </c>
      <c r="F12" s="298"/>
      <c r="G12" s="288"/>
      <c r="I12" s="2"/>
    </row>
    <row r="13" spans="1:9" x14ac:dyDescent="0.3">
      <c r="A13" s="1734" t="s">
        <v>807</v>
      </c>
      <c r="B13" s="1735"/>
      <c r="C13" s="1735"/>
      <c r="D13" s="1735"/>
      <c r="E13" s="1735"/>
      <c r="F13" s="1735"/>
      <c r="G13" s="1735"/>
      <c r="H13" s="1735"/>
      <c r="I13" s="1736"/>
    </row>
    <row r="14" spans="1:9" x14ac:dyDescent="0.3">
      <c r="A14" s="275">
        <v>1</v>
      </c>
      <c r="B14" s="1718" t="s">
        <v>718</v>
      </c>
      <c r="C14" s="1718"/>
      <c r="D14" s="1718"/>
      <c r="E14" s="1718"/>
      <c r="F14" s="1718"/>
      <c r="G14" s="1718"/>
      <c r="H14" s="1718"/>
      <c r="I14" s="251"/>
    </row>
    <row r="15" spans="1:9" x14ac:dyDescent="0.3">
      <c r="A15" s="275">
        <v>2</v>
      </c>
      <c r="B15" s="780" t="s">
        <v>721</v>
      </c>
      <c r="C15" s="780"/>
      <c r="D15" s="780"/>
      <c r="E15" s="780"/>
      <c r="F15" s="780"/>
      <c r="G15" s="780"/>
      <c r="H15" s="780"/>
      <c r="I15" s="251"/>
    </row>
    <row r="16" spans="1:9" x14ac:dyDescent="0.3">
      <c r="A16" s="275">
        <v>3</v>
      </c>
      <c r="B16" s="780" t="s">
        <v>719</v>
      </c>
      <c r="C16" s="780"/>
      <c r="D16" s="780"/>
      <c r="E16" s="780"/>
      <c r="F16" s="780"/>
      <c r="G16" s="780"/>
      <c r="H16" s="780"/>
      <c r="I16" s="251"/>
    </row>
    <row r="17" spans="1:9" x14ac:dyDescent="0.3">
      <c r="A17" s="275">
        <v>4</v>
      </c>
      <c r="B17" s="780" t="s">
        <v>720</v>
      </c>
      <c r="C17" s="780"/>
      <c r="D17" s="780"/>
      <c r="E17" s="780"/>
      <c r="F17" s="780"/>
      <c r="G17" s="780"/>
      <c r="H17" s="780"/>
      <c r="I17" s="251"/>
    </row>
    <row r="18" spans="1:9" x14ac:dyDescent="0.3">
      <c r="A18" s="275"/>
      <c r="B18" s="299"/>
      <c r="C18" s="299"/>
      <c r="D18" s="299"/>
      <c r="E18" s="299"/>
      <c r="F18" s="299"/>
      <c r="G18" s="299"/>
      <c r="H18" s="299"/>
      <c r="I18" s="251"/>
    </row>
    <row r="19" spans="1:9" x14ac:dyDescent="0.3">
      <c r="A19" s="236" t="s">
        <v>451</v>
      </c>
      <c r="B19" s="299"/>
      <c r="C19" s="299"/>
      <c r="D19" s="299"/>
      <c r="E19" s="299"/>
      <c r="F19" s="299"/>
      <c r="G19" s="299"/>
      <c r="H19" s="299"/>
      <c r="I19" s="251"/>
    </row>
    <row r="20" spans="1:9" x14ac:dyDescent="0.3">
      <c r="A20" s="236"/>
      <c r="B20" s="299" t="s">
        <v>452</v>
      </c>
      <c r="C20" s="299"/>
      <c r="D20" s="299"/>
      <c r="E20" s="299"/>
      <c r="F20" s="299"/>
      <c r="G20" s="299"/>
      <c r="H20" s="299"/>
      <c r="I20" s="251"/>
    </row>
    <row r="21" spans="1:9" x14ac:dyDescent="0.3">
      <c r="A21" s="686"/>
      <c r="B21" s="688"/>
      <c r="C21" s="688"/>
      <c r="D21" s="688"/>
      <c r="E21" s="688"/>
      <c r="F21" s="688"/>
      <c r="G21" s="688"/>
      <c r="H21" s="688"/>
      <c r="I21" s="687"/>
    </row>
    <row r="22" spans="1:9" ht="28.95" customHeight="1" thickBot="1" x14ac:dyDescent="0.35">
      <c r="A22" s="123"/>
      <c r="B22" s="1719" t="s">
        <v>610</v>
      </c>
      <c r="C22" s="1719"/>
      <c r="D22" s="1719"/>
      <c r="E22" s="1719"/>
      <c r="F22" s="1719"/>
      <c r="G22" s="1719"/>
      <c r="H22" s="1719"/>
      <c r="I22" s="1720"/>
    </row>
    <row r="23" spans="1:9" x14ac:dyDescent="0.3">
      <c r="A23" s="487" t="s">
        <v>429</v>
      </c>
      <c r="B23" s="116"/>
      <c r="C23" s="300"/>
      <c r="D23" s="300"/>
      <c r="E23" s="300"/>
      <c r="F23" s="301"/>
      <c r="G23" s="301"/>
      <c r="H23" s="301"/>
      <c r="I23" s="19"/>
    </row>
    <row r="24" spans="1:9" x14ac:dyDescent="0.3">
      <c r="A24" s="1592" t="s">
        <v>896</v>
      </c>
      <c r="B24" s="1593"/>
      <c r="C24" s="1593"/>
      <c r="D24" s="1593"/>
      <c r="E24" s="1593"/>
      <c r="F24" s="1593"/>
      <c r="G24" s="1593"/>
      <c r="H24" s="1593"/>
      <c r="I24" s="1551"/>
    </row>
    <row r="25" spans="1:9" x14ac:dyDescent="0.3">
      <c r="A25" s="928"/>
      <c r="B25" s="896"/>
      <c r="C25" s="929"/>
      <c r="D25" s="929"/>
      <c r="E25" s="929"/>
      <c r="F25" s="930"/>
      <c r="G25" s="930"/>
      <c r="H25" s="930"/>
      <c r="I25" s="2"/>
    </row>
    <row r="26" spans="1:9" x14ac:dyDescent="0.3">
      <c r="A26" s="928"/>
      <c r="B26" s="896"/>
      <c r="C26" s="929"/>
      <c r="D26" s="929"/>
      <c r="E26" s="929"/>
      <c r="F26" s="930"/>
      <c r="G26" s="930"/>
      <c r="H26" s="930"/>
      <c r="I26" s="2"/>
    </row>
    <row r="27" spans="1:9" x14ac:dyDescent="0.3">
      <c r="A27" s="858" t="s">
        <v>897</v>
      </c>
      <c r="B27" s="896"/>
      <c r="C27" s="929"/>
      <c r="D27" s="929"/>
      <c r="E27" s="929"/>
      <c r="F27" s="930"/>
      <c r="G27" s="930"/>
      <c r="H27" s="930"/>
      <c r="I27" s="2"/>
    </row>
    <row r="28" spans="1:9" x14ac:dyDescent="0.3">
      <c r="A28" s="928"/>
      <c r="B28" s="896"/>
      <c r="C28" s="929"/>
      <c r="D28" s="929"/>
      <c r="E28" s="929"/>
      <c r="F28" s="930"/>
      <c r="G28" s="930"/>
      <c r="H28" s="930"/>
      <c r="I28" s="2"/>
    </row>
    <row r="29" spans="1:9" x14ac:dyDescent="0.3">
      <c r="A29" s="928"/>
      <c r="B29" s="896"/>
      <c r="C29" s="929"/>
      <c r="D29" s="929"/>
      <c r="E29" s="929"/>
      <c r="F29" s="930"/>
      <c r="G29" s="930"/>
      <c r="H29" s="930"/>
      <c r="I29" s="2"/>
    </row>
    <row r="30" spans="1:9" ht="15" thickBot="1" x14ac:dyDescent="0.35">
      <c r="A30" s="303"/>
      <c r="B30" s="135"/>
      <c r="C30" s="304"/>
      <c r="D30" s="304"/>
      <c r="E30" s="304"/>
      <c r="F30" s="305"/>
      <c r="G30" s="305"/>
      <c r="H30" s="305"/>
      <c r="I30" s="13"/>
    </row>
    <row r="31" spans="1:9" ht="15" thickBot="1" x14ac:dyDescent="0.35">
      <c r="A31" s="1731" t="s">
        <v>58</v>
      </c>
      <c r="B31" s="1732"/>
      <c r="C31" s="1732"/>
      <c r="D31" s="1732"/>
      <c r="E31" s="1732"/>
      <c r="F31" s="1732"/>
      <c r="G31" s="1732"/>
      <c r="H31" s="1732"/>
      <c r="I31" s="1733"/>
    </row>
    <row r="32" spans="1:9" ht="15" thickBot="1" x14ac:dyDescent="0.35">
      <c r="A32" s="1391" t="s">
        <v>690</v>
      </c>
      <c r="B32" s="1392"/>
      <c r="C32" s="1392"/>
      <c r="D32" s="578"/>
      <c r="E32" s="578"/>
      <c r="F32" s="580"/>
      <c r="G32" s="580"/>
      <c r="H32" s="580"/>
      <c r="I32" s="581"/>
    </row>
    <row r="33" spans="1:9" ht="15" thickBot="1" x14ac:dyDescent="0.35">
      <c r="A33" s="574" t="s">
        <v>478</v>
      </c>
      <c r="B33" s="575"/>
      <c r="C33" s="575"/>
      <c r="D33" s="575"/>
      <c r="E33" s="575"/>
      <c r="F33" s="573"/>
      <c r="G33" s="573"/>
      <c r="H33" s="573"/>
      <c r="I33" s="576" t="s">
        <v>936</v>
      </c>
    </row>
  </sheetData>
  <sheetProtection algorithmName="SHA-512" hashValue="/WmoiOVHqoaP4HhhI6ooUwWRj0TgjNPpStRXtQUCmDjU8JBLWJjsYhCR8gbvrJnJbppbR1pMvXS7DAiMng055Q==" saltValue="Gd8bOj+P4QGi9B3+car2qw==" spinCount="100000" sheet="1" objects="1" scenarios="1"/>
  <mergeCells count="16">
    <mergeCell ref="B14:H14"/>
    <mergeCell ref="A32:C32"/>
    <mergeCell ref="B22:I22"/>
    <mergeCell ref="B8:H8"/>
    <mergeCell ref="C9:E9"/>
    <mergeCell ref="C10:E10"/>
    <mergeCell ref="C11:E11"/>
    <mergeCell ref="B12:D12"/>
    <mergeCell ref="A31:I31"/>
    <mergeCell ref="A13:I13"/>
    <mergeCell ref="A24:I24"/>
    <mergeCell ref="B1:G1"/>
    <mergeCell ref="A2:I2"/>
    <mergeCell ref="A3:F3"/>
    <mergeCell ref="G3:H3"/>
    <mergeCell ref="A5:I5"/>
  </mergeCells>
  <dataValidations count="2">
    <dataValidation type="decimal" operator="lessThanOrEqual" allowBlank="1" showInputMessage="1" showErrorMessage="1" error="The maximum de minimus amount is $25,000." sqref="G11" xr:uid="{28293C96-C34A-4768-97A5-026C6719361D}">
      <formula1>25000</formula1>
    </dataValidation>
    <dataValidation type="list" allowBlank="1" showInputMessage="1" showErrorMessage="1" sqref="B11" xr:uid="{00362E34-9807-4D58-990C-E282493E5971}">
      <formula1>#REF!</formula1>
    </dataValidation>
  </dataValidations>
  <printOptions horizontalCentered="1"/>
  <pageMargins left="0.5" right="0.5" top="0.75" bottom="0.75" header="0.3" footer="0.3"/>
  <pageSetup scale="9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2225" r:id="rId4" name="Check Box 1">
              <controlPr defaultSize="0" autoFill="0" autoLine="0" autoPict="0">
                <anchor moveWithCells="1">
                  <from>
                    <xdr:col>0</xdr:col>
                    <xdr:colOff>0</xdr:colOff>
                    <xdr:row>23</xdr:row>
                    <xdr:rowOff>137160</xdr:rowOff>
                  </from>
                  <to>
                    <xdr:col>3</xdr:col>
                    <xdr:colOff>609600</xdr:colOff>
                    <xdr:row>25</xdr:row>
                    <xdr:rowOff>22860</xdr:rowOff>
                  </to>
                </anchor>
              </controlPr>
            </control>
          </mc:Choice>
        </mc:AlternateContent>
        <mc:AlternateContent xmlns:mc="http://schemas.openxmlformats.org/markup-compatibility/2006">
          <mc:Choice Requires="x14">
            <control shapeId="52226" r:id="rId5" name="Check Box 2">
              <controlPr defaultSize="0" autoFill="0" autoLine="0" autoPict="0">
                <anchor moveWithCells="1">
                  <from>
                    <xdr:col>0</xdr:col>
                    <xdr:colOff>0</xdr:colOff>
                    <xdr:row>25</xdr:row>
                    <xdr:rowOff>22860</xdr:rowOff>
                  </from>
                  <to>
                    <xdr:col>6</xdr:col>
                    <xdr:colOff>975360</xdr:colOff>
                    <xdr:row>26</xdr:row>
                    <xdr:rowOff>22860</xdr:rowOff>
                  </to>
                </anchor>
              </controlPr>
            </control>
          </mc:Choice>
        </mc:AlternateContent>
        <mc:AlternateContent xmlns:mc="http://schemas.openxmlformats.org/markup-compatibility/2006">
          <mc:Choice Requires="x14">
            <control shapeId="52229" r:id="rId6" name="Check Box 5">
              <controlPr defaultSize="0" autoFill="0" autoLine="0" autoPict="0">
                <anchor moveWithCells="1">
                  <from>
                    <xdr:col>0</xdr:col>
                    <xdr:colOff>0</xdr:colOff>
                    <xdr:row>26</xdr:row>
                    <xdr:rowOff>137160</xdr:rowOff>
                  </from>
                  <to>
                    <xdr:col>3</xdr:col>
                    <xdr:colOff>609600</xdr:colOff>
                    <xdr:row>28</xdr:row>
                    <xdr:rowOff>22860</xdr:rowOff>
                  </to>
                </anchor>
              </controlPr>
            </control>
          </mc:Choice>
        </mc:AlternateContent>
        <mc:AlternateContent xmlns:mc="http://schemas.openxmlformats.org/markup-compatibility/2006">
          <mc:Choice Requires="x14">
            <control shapeId="52230" r:id="rId7" name="Check Box 6">
              <controlPr defaultSize="0" autoFill="0" autoLine="0" autoPict="0">
                <anchor moveWithCells="1">
                  <from>
                    <xdr:col>0</xdr:col>
                    <xdr:colOff>0</xdr:colOff>
                    <xdr:row>28</xdr:row>
                    <xdr:rowOff>22860</xdr:rowOff>
                  </from>
                  <to>
                    <xdr:col>6</xdr:col>
                    <xdr:colOff>975360</xdr:colOff>
                    <xdr:row>29</xdr:row>
                    <xdr:rowOff>22860</xdr:rowOff>
                  </to>
                </anchor>
              </controlPr>
            </control>
          </mc:Choice>
        </mc:AlternateContent>
      </controls>
    </mc:Choice>
  </mc:AlternateConten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CE428-1775-40F5-AA8B-819F51DD1316}">
  <sheetPr codeName="Sheet32">
    <tabColor theme="6" tint="0.39997558519241921"/>
    <pageSetUpPr fitToPage="1"/>
  </sheetPr>
  <dimension ref="A1:F37"/>
  <sheetViews>
    <sheetView workbookViewId="0">
      <selection activeCell="B7" sqref="B7"/>
    </sheetView>
  </sheetViews>
  <sheetFormatPr defaultColWidth="8.88671875" defaultRowHeight="14.4" x14ac:dyDescent="0.3"/>
  <cols>
    <col min="1" max="1" width="28.6640625" style="980" customWidth="1"/>
    <col min="2" max="2" width="47.6640625" style="980" customWidth="1"/>
    <col min="3" max="3" width="25.44140625" style="980" customWidth="1"/>
    <col min="4" max="4" width="33" style="980" customWidth="1"/>
    <col min="5" max="16384" width="8.88671875" style="980"/>
  </cols>
  <sheetData>
    <row r="1" spans="1:6" ht="15" thickBot="1" x14ac:dyDescent="0.35"/>
    <row r="2" spans="1:6" ht="43.2" customHeight="1" x14ac:dyDescent="0.4">
      <c r="A2" s="1740" t="s">
        <v>142</v>
      </c>
      <c r="B2" s="1741"/>
      <c r="C2" s="1741"/>
      <c r="D2" s="1742"/>
      <c r="E2" s="933"/>
      <c r="F2" s="934"/>
    </row>
    <row r="3" spans="1:6" ht="16.2" customHeight="1" x14ac:dyDescent="0.3">
      <c r="A3" s="15"/>
      <c r="D3" s="981"/>
    </row>
    <row r="4" spans="1:6" ht="65.25" customHeight="1" x14ac:dyDescent="0.3">
      <c r="A4" s="1743" t="s">
        <v>902</v>
      </c>
      <c r="B4" s="1744"/>
      <c r="C4" s="1744"/>
      <c r="D4" s="1745"/>
    </row>
    <row r="5" spans="1:6" ht="16.2" customHeight="1" x14ac:dyDescent="0.3">
      <c r="A5" s="935" t="s">
        <v>903</v>
      </c>
      <c r="B5" s="936"/>
      <c r="C5" s="936"/>
      <c r="D5" s="937"/>
    </row>
    <row r="6" spans="1:6" ht="16.2" customHeight="1" x14ac:dyDescent="0.3">
      <c r="A6" s="938"/>
      <c r="B6" s="936"/>
      <c r="C6" s="936"/>
      <c r="D6" s="937"/>
    </row>
    <row r="7" spans="1:6" ht="18" customHeight="1" x14ac:dyDescent="0.3">
      <c r="A7" s="939" t="s">
        <v>904</v>
      </c>
      <c r="B7" s="993"/>
      <c r="C7" s="940" t="s">
        <v>143</v>
      </c>
      <c r="D7" s="995"/>
    </row>
    <row r="8" spans="1:6" ht="18" customHeight="1" x14ac:dyDescent="0.3">
      <c r="A8" s="941" t="s">
        <v>144</v>
      </c>
      <c r="B8" s="994"/>
      <c r="C8" s="942" t="s">
        <v>145</v>
      </c>
      <c r="D8" s="996"/>
    </row>
    <row r="9" spans="1:6" ht="18" customHeight="1" x14ac:dyDescent="0.3">
      <c r="A9" s="941" t="s">
        <v>146</v>
      </c>
      <c r="B9" s="994"/>
      <c r="C9" s="943"/>
      <c r="D9" s="944"/>
    </row>
    <row r="10" spans="1:6" ht="18" customHeight="1" x14ac:dyDescent="0.3">
      <c r="A10" s="1746" t="s">
        <v>939</v>
      </c>
      <c r="B10" s="1747"/>
      <c r="C10" s="1747" t="s">
        <v>147</v>
      </c>
      <c r="D10" s="1748"/>
    </row>
    <row r="11" spans="1:6" ht="18" customHeight="1" x14ac:dyDescent="0.3">
      <c r="A11" s="1749" t="s">
        <v>905</v>
      </c>
      <c r="B11" s="1750"/>
      <c r="C11" s="1750"/>
      <c r="D11" s="1751"/>
    </row>
    <row r="12" spans="1:6" ht="49.2" customHeight="1" x14ac:dyDescent="0.3">
      <c r="A12" s="1752"/>
      <c r="B12" s="1753"/>
      <c r="C12" s="1753"/>
      <c r="D12" s="1754"/>
    </row>
    <row r="13" spans="1:6" ht="27.6" customHeight="1" x14ac:dyDescent="0.3">
      <c r="A13" s="1755" t="s">
        <v>906</v>
      </c>
      <c r="B13" s="1756"/>
      <c r="C13" s="1756"/>
      <c r="D13" s="1757"/>
    </row>
    <row r="14" spans="1:6" ht="18.600000000000001" customHeight="1" x14ac:dyDescent="0.3">
      <c r="A14" s="1758" t="s">
        <v>907</v>
      </c>
      <c r="B14" s="1759"/>
      <c r="C14" s="1759"/>
      <c r="D14" s="1760"/>
    </row>
    <row r="15" spans="1:6" ht="45.6" customHeight="1" x14ac:dyDescent="0.3">
      <c r="A15" s="1752"/>
      <c r="B15" s="1753"/>
      <c r="C15" s="1753"/>
      <c r="D15" s="1754"/>
    </row>
    <row r="16" spans="1:6" ht="45" customHeight="1" x14ac:dyDescent="0.3">
      <c r="A16" s="1737" t="s">
        <v>908</v>
      </c>
      <c r="B16" s="1738"/>
      <c r="C16" s="1738"/>
      <c r="D16" s="1739"/>
    </row>
    <row r="17" spans="1:4" ht="45.6" customHeight="1" x14ac:dyDescent="0.3">
      <c r="A17" s="1752"/>
      <c r="B17" s="1753"/>
      <c r="C17" s="1753"/>
      <c r="D17" s="1754"/>
    </row>
    <row r="18" spans="1:4" ht="27" customHeight="1" x14ac:dyDescent="0.3">
      <c r="A18" s="1737" t="s">
        <v>909</v>
      </c>
      <c r="B18" s="1738"/>
      <c r="C18" s="1738"/>
      <c r="D18" s="1739"/>
    </row>
    <row r="19" spans="1:4" ht="45.6" customHeight="1" x14ac:dyDescent="0.3">
      <c r="A19" s="1752"/>
      <c r="B19" s="1753"/>
      <c r="C19" s="1753"/>
      <c r="D19" s="1754"/>
    </row>
    <row r="20" spans="1:4" x14ac:dyDescent="0.3">
      <c r="A20" s="945"/>
      <c r="B20" s="946"/>
      <c r="C20" s="946"/>
      <c r="D20" s="947"/>
    </row>
    <row r="21" spans="1:4" ht="18" customHeight="1" x14ac:dyDescent="0.3">
      <c r="A21" s="948"/>
      <c r="B21" s="949"/>
      <c r="C21" s="949"/>
      <c r="D21" s="950"/>
    </row>
    <row r="22" spans="1:4" ht="15" thickBot="1" x14ac:dyDescent="0.35">
      <c r="A22" s="945"/>
      <c r="B22" s="946"/>
      <c r="C22" s="946"/>
      <c r="D22" s="947"/>
    </row>
    <row r="23" spans="1:4" ht="21" customHeight="1" thickBot="1" x14ac:dyDescent="0.35">
      <c r="A23" s="997" t="s">
        <v>148</v>
      </c>
      <c r="B23" s="983"/>
      <c r="C23" s="998" t="s">
        <v>149</v>
      </c>
      <c r="D23" s="984"/>
    </row>
    <row r="24" spans="1:4" ht="16.2" customHeight="1" x14ac:dyDescent="0.3">
      <c r="A24" s="952"/>
      <c r="B24" s="953"/>
      <c r="C24" s="953"/>
      <c r="D24" s="954"/>
    </row>
    <row r="25" spans="1:4" ht="23.4" customHeight="1" x14ac:dyDescent="0.3">
      <c r="A25" s="1768" t="s">
        <v>910</v>
      </c>
      <c r="B25" s="1769"/>
      <c r="C25" s="1769"/>
      <c r="D25" s="1770"/>
    </row>
    <row r="26" spans="1:4" ht="22.2" customHeight="1" x14ac:dyDescent="0.3">
      <c r="A26" s="1771" t="s">
        <v>911</v>
      </c>
      <c r="B26" s="1772"/>
      <c r="C26" s="1772"/>
      <c r="D26" s="1773"/>
    </row>
    <row r="27" spans="1:4" ht="18" customHeight="1" x14ac:dyDescent="0.3">
      <c r="A27" s="955"/>
      <c r="B27" s="956"/>
      <c r="C27" s="956"/>
      <c r="D27" s="957"/>
    </row>
    <row r="28" spans="1:4" ht="18" customHeight="1" x14ac:dyDescent="0.3">
      <c r="A28" s="958" t="s">
        <v>912</v>
      </c>
      <c r="B28" s="1774"/>
      <c r="C28" s="1775"/>
      <c r="D28" s="1776"/>
    </row>
    <row r="29" spans="1:4" ht="18" customHeight="1" x14ac:dyDescent="0.3">
      <c r="A29" s="959"/>
      <c r="B29" s="960"/>
      <c r="C29" s="960"/>
      <c r="D29" s="961"/>
    </row>
    <row r="30" spans="1:4" ht="18" customHeight="1" x14ac:dyDescent="0.3">
      <c r="A30" s="1777" t="s">
        <v>913</v>
      </c>
      <c r="B30" s="1778"/>
      <c r="C30" s="1778"/>
      <c r="D30" s="1779"/>
    </row>
    <row r="31" spans="1:4" ht="18" customHeight="1" x14ac:dyDescent="0.3">
      <c r="A31" s="1780"/>
      <c r="B31" s="1781"/>
      <c r="C31" s="1781"/>
      <c r="D31" s="1782"/>
    </row>
    <row r="32" spans="1:4" ht="18" customHeight="1" x14ac:dyDescent="0.3">
      <c r="A32" s="1783"/>
      <c r="B32" s="1784"/>
      <c r="C32" s="1784"/>
      <c r="D32" s="1785"/>
    </row>
    <row r="33" spans="1:4" ht="18" customHeight="1" x14ac:dyDescent="0.3">
      <c r="A33" s="1786"/>
      <c r="B33" s="1787"/>
      <c r="C33" s="1787"/>
      <c r="D33" s="1788"/>
    </row>
    <row r="34" spans="1:4" ht="18" customHeight="1" thickBot="1" x14ac:dyDescent="0.35">
      <c r="A34" s="1761"/>
      <c r="B34" s="1762"/>
      <c r="C34" s="1762"/>
      <c r="D34" s="1763"/>
    </row>
    <row r="35" spans="1:4" ht="22.2" customHeight="1" thickBot="1" x14ac:dyDescent="0.35">
      <c r="A35" s="1764" t="s">
        <v>914</v>
      </c>
      <c r="B35" s="1765"/>
      <c r="C35" s="982"/>
      <c r="D35" s="951" t="s">
        <v>149</v>
      </c>
    </row>
    <row r="36" spans="1:4" x14ac:dyDescent="0.3">
      <c r="A36" s="936"/>
      <c r="B36" s="936"/>
      <c r="C36" s="936"/>
      <c r="D36" s="962"/>
    </row>
    <row r="37" spans="1:4" ht="28.95" customHeight="1" x14ac:dyDescent="0.3">
      <c r="A37" s="1766" t="s">
        <v>915</v>
      </c>
      <c r="B37" s="1766"/>
      <c r="C37" s="1766"/>
      <c r="D37" s="1767"/>
    </row>
  </sheetData>
  <sheetProtection algorithmName="SHA-512" hashValue="LZLDthvVscQuvNLmqI+T2gCaYzjpZGxoKHR4KZddoCCJck+DHg4akZEseKl8Sm2iNAy5R7nlgEa7OHAakDhfmg==" saltValue="nBqCLkSjASsqlrQr1wXz6A==" spinCount="100000" sheet="1" objects="1" scenarios="1"/>
  <mergeCells count="21">
    <mergeCell ref="A34:D34"/>
    <mergeCell ref="A35:B35"/>
    <mergeCell ref="A37:D37"/>
    <mergeCell ref="A19:D19"/>
    <mergeCell ref="A25:D25"/>
    <mergeCell ref="A26:D26"/>
    <mergeCell ref="B28:D28"/>
    <mergeCell ref="A30:D30"/>
    <mergeCell ref="A31:D33"/>
    <mergeCell ref="A18:D18"/>
    <mergeCell ref="A2:D2"/>
    <mergeCell ref="A4:D4"/>
    <mergeCell ref="A10:B10"/>
    <mergeCell ref="C10:D10"/>
    <mergeCell ref="A11:D11"/>
    <mergeCell ref="A12:D12"/>
    <mergeCell ref="A13:D13"/>
    <mergeCell ref="A14:D14"/>
    <mergeCell ref="A15:D15"/>
    <mergeCell ref="A16:D16"/>
    <mergeCell ref="A17:D17"/>
  </mergeCells>
  <pageMargins left="0.7" right="0.7" top="0.75" bottom="0.75" header="0.3" footer="0.3"/>
  <pageSetup scale="72"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2929" r:id="rId4" name="Check Box 1">
              <controlPr defaultSize="0" autoFill="0" autoLine="0" autoPict="0">
                <anchor moveWithCells="1">
                  <from>
                    <xdr:col>2</xdr:col>
                    <xdr:colOff>198120</xdr:colOff>
                    <xdr:row>8</xdr:row>
                    <xdr:rowOff>0</xdr:rowOff>
                  </from>
                  <to>
                    <xdr:col>2</xdr:col>
                    <xdr:colOff>1516380</xdr:colOff>
                    <xdr:row>9</xdr:row>
                    <xdr:rowOff>7620</xdr:rowOff>
                  </to>
                </anchor>
              </controlPr>
            </control>
          </mc:Choice>
        </mc:AlternateContent>
        <mc:AlternateContent xmlns:mc="http://schemas.openxmlformats.org/markup-compatibility/2006">
          <mc:Choice Requires="x14">
            <control shapeId="252930" r:id="rId5" name="Check Box 2">
              <controlPr defaultSize="0" autoFill="0" autoLine="0" autoPict="0">
                <anchor moveWithCells="1">
                  <from>
                    <xdr:col>3</xdr:col>
                    <xdr:colOff>137160</xdr:colOff>
                    <xdr:row>7</xdr:row>
                    <xdr:rowOff>220980</xdr:rowOff>
                  </from>
                  <to>
                    <xdr:col>3</xdr:col>
                    <xdr:colOff>2179320</xdr:colOff>
                    <xdr:row>9</xdr:row>
                    <xdr:rowOff>38100</xdr:rowOff>
                  </to>
                </anchor>
              </controlPr>
            </control>
          </mc:Choice>
        </mc:AlternateContent>
        <mc:AlternateContent xmlns:mc="http://schemas.openxmlformats.org/markup-compatibility/2006">
          <mc:Choice Requires="x14">
            <control shapeId="252931" r:id="rId6" name="Check Box 3">
              <controlPr defaultSize="0" autoFill="0" autoLine="0" autoPict="0">
                <anchor moveWithCells="1">
                  <from>
                    <xdr:col>0</xdr:col>
                    <xdr:colOff>144780</xdr:colOff>
                    <xdr:row>20</xdr:row>
                    <xdr:rowOff>22860</xdr:rowOff>
                  </from>
                  <to>
                    <xdr:col>3</xdr:col>
                    <xdr:colOff>1737360</xdr:colOff>
                    <xdr:row>20</xdr:row>
                    <xdr:rowOff>175260</xdr:rowOff>
                  </to>
                </anchor>
              </controlPr>
            </control>
          </mc:Choice>
        </mc:AlternateContent>
        <mc:AlternateContent xmlns:mc="http://schemas.openxmlformats.org/markup-compatibility/2006">
          <mc:Choice Requires="x14">
            <control shapeId="252932" r:id="rId7" name="Check Box 4">
              <controlPr defaultSize="0" autoFill="0" autoLine="0" autoPict="0">
                <anchor moveWithCells="1">
                  <from>
                    <xdr:col>0</xdr:col>
                    <xdr:colOff>335280</xdr:colOff>
                    <xdr:row>25</xdr:row>
                    <xdr:rowOff>266700</xdr:rowOff>
                  </from>
                  <to>
                    <xdr:col>1</xdr:col>
                    <xdr:colOff>419100</xdr:colOff>
                    <xdr:row>27</xdr:row>
                    <xdr:rowOff>38100</xdr:rowOff>
                  </to>
                </anchor>
              </controlPr>
            </control>
          </mc:Choice>
        </mc:AlternateContent>
        <mc:AlternateContent xmlns:mc="http://schemas.openxmlformats.org/markup-compatibility/2006">
          <mc:Choice Requires="x14">
            <control shapeId="252933" r:id="rId8" name="Check Box 5">
              <controlPr defaultSize="0" autoFill="0" autoLine="0" autoPict="0">
                <anchor moveWithCells="1">
                  <from>
                    <xdr:col>1</xdr:col>
                    <xdr:colOff>2042160</xdr:colOff>
                    <xdr:row>25</xdr:row>
                    <xdr:rowOff>266700</xdr:rowOff>
                  </from>
                  <to>
                    <xdr:col>2</xdr:col>
                    <xdr:colOff>807720</xdr:colOff>
                    <xdr:row>27</xdr:row>
                    <xdr:rowOff>38100</xdr:rowOff>
                  </to>
                </anchor>
              </controlPr>
            </control>
          </mc:Choice>
        </mc:AlternateContent>
        <mc:AlternateContent xmlns:mc="http://schemas.openxmlformats.org/markup-compatibility/2006">
          <mc:Choice Requires="x14">
            <control shapeId="252934" r:id="rId9" name="Check Box 6">
              <controlPr defaultSize="0" autoFill="0" autoLine="0" autoPict="0">
                <anchor moveWithCells="1">
                  <from>
                    <xdr:col>3</xdr:col>
                    <xdr:colOff>76200</xdr:colOff>
                    <xdr:row>25</xdr:row>
                    <xdr:rowOff>274320</xdr:rowOff>
                  </from>
                  <to>
                    <xdr:col>3</xdr:col>
                    <xdr:colOff>2125980</xdr:colOff>
                    <xdr:row>27</xdr:row>
                    <xdr:rowOff>38100</xdr:rowOff>
                  </to>
                </anchor>
              </controlPr>
            </control>
          </mc:Choice>
        </mc:AlternateContent>
      </controls>
    </mc:Choice>
  </mc:AlternateConten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7EC4E-2728-45A7-87A6-AF4CA072C855}">
  <sheetPr codeName="Sheet9">
    <tabColor theme="6" tint="0.39997558519241921"/>
    <pageSetUpPr fitToPage="1"/>
  </sheetPr>
  <dimension ref="A1:G52"/>
  <sheetViews>
    <sheetView topLeftCell="B1" zoomScaleNormal="100" workbookViewId="0">
      <selection activeCell="A2" sqref="A2:G2"/>
    </sheetView>
  </sheetViews>
  <sheetFormatPr defaultColWidth="9.109375" defaultRowHeight="14.4" x14ac:dyDescent="0.3"/>
  <cols>
    <col min="1" max="1" width="33" style="963" customWidth="1"/>
    <col min="2" max="2" width="16.5546875" style="963" customWidth="1"/>
    <col min="3" max="3" width="15.44140625" style="963" customWidth="1"/>
    <col min="4" max="4" width="50.44140625" style="963" customWidth="1"/>
    <col min="5" max="5" width="15.33203125" style="963" customWidth="1"/>
    <col min="6" max="6" width="23.109375" style="963" customWidth="1"/>
    <col min="7" max="7" width="19.6640625" style="963" customWidth="1"/>
    <col min="8" max="256" width="9.109375" style="963"/>
    <col min="257" max="257" width="33" style="963" customWidth="1"/>
    <col min="258" max="258" width="16.5546875" style="963" customWidth="1"/>
    <col min="259" max="259" width="15.44140625" style="963" customWidth="1"/>
    <col min="260" max="260" width="50.44140625" style="963" customWidth="1"/>
    <col min="261" max="261" width="15.33203125" style="963" customWidth="1"/>
    <col min="262" max="262" width="23.109375" style="963" customWidth="1"/>
    <col min="263" max="263" width="19.6640625" style="963" customWidth="1"/>
    <col min="264" max="512" width="9.109375" style="963"/>
    <col min="513" max="513" width="33" style="963" customWidth="1"/>
    <col min="514" max="514" width="16.5546875" style="963" customWidth="1"/>
    <col min="515" max="515" width="15.44140625" style="963" customWidth="1"/>
    <col min="516" max="516" width="50.44140625" style="963" customWidth="1"/>
    <col min="517" max="517" width="15.33203125" style="963" customWidth="1"/>
    <col min="518" max="518" width="23.109375" style="963" customWidth="1"/>
    <col min="519" max="519" width="19.6640625" style="963" customWidth="1"/>
    <col min="520" max="768" width="9.109375" style="963"/>
    <col min="769" max="769" width="33" style="963" customWidth="1"/>
    <col min="770" max="770" width="16.5546875" style="963" customWidth="1"/>
    <col min="771" max="771" width="15.44140625" style="963" customWidth="1"/>
    <col min="772" max="772" width="50.44140625" style="963" customWidth="1"/>
    <col min="773" max="773" width="15.33203125" style="963" customWidth="1"/>
    <col min="774" max="774" width="23.109375" style="963" customWidth="1"/>
    <col min="775" max="775" width="19.6640625" style="963" customWidth="1"/>
    <col min="776" max="1024" width="9.109375" style="963"/>
    <col min="1025" max="1025" width="33" style="963" customWidth="1"/>
    <col min="1026" max="1026" width="16.5546875" style="963" customWidth="1"/>
    <col min="1027" max="1027" width="15.44140625" style="963" customWidth="1"/>
    <col min="1028" max="1028" width="50.44140625" style="963" customWidth="1"/>
    <col min="1029" max="1029" width="15.33203125" style="963" customWidth="1"/>
    <col min="1030" max="1030" width="23.109375" style="963" customWidth="1"/>
    <col min="1031" max="1031" width="19.6640625" style="963" customWidth="1"/>
    <col min="1032" max="1280" width="9.109375" style="963"/>
    <col min="1281" max="1281" width="33" style="963" customWidth="1"/>
    <col min="1282" max="1282" width="16.5546875" style="963" customWidth="1"/>
    <col min="1283" max="1283" width="15.44140625" style="963" customWidth="1"/>
    <col min="1284" max="1284" width="50.44140625" style="963" customWidth="1"/>
    <col min="1285" max="1285" width="15.33203125" style="963" customWidth="1"/>
    <col min="1286" max="1286" width="23.109375" style="963" customWidth="1"/>
    <col min="1287" max="1287" width="19.6640625" style="963" customWidth="1"/>
    <col min="1288" max="1536" width="9.109375" style="963"/>
    <col min="1537" max="1537" width="33" style="963" customWidth="1"/>
    <col min="1538" max="1538" width="16.5546875" style="963" customWidth="1"/>
    <col min="1539" max="1539" width="15.44140625" style="963" customWidth="1"/>
    <col min="1540" max="1540" width="50.44140625" style="963" customWidth="1"/>
    <col min="1541" max="1541" width="15.33203125" style="963" customWidth="1"/>
    <col min="1542" max="1542" width="23.109375" style="963" customWidth="1"/>
    <col min="1543" max="1543" width="19.6640625" style="963" customWidth="1"/>
    <col min="1544" max="1792" width="9.109375" style="963"/>
    <col min="1793" max="1793" width="33" style="963" customWidth="1"/>
    <col min="1794" max="1794" width="16.5546875" style="963" customWidth="1"/>
    <col min="1795" max="1795" width="15.44140625" style="963" customWidth="1"/>
    <col min="1796" max="1796" width="50.44140625" style="963" customWidth="1"/>
    <col min="1797" max="1797" width="15.33203125" style="963" customWidth="1"/>
    <col min="1798" max="1798" width="23.109375" style="963" customWidth="1"/>
    <col min="1799" max="1799" width="19.6640625" style="963" customWidth="1"/>
    <col min="1800" max="2048" width="9.109375" style="963"/>
    <col min="2049" max="2049" width="33" style="963" customWidth="1"/>
    <col min="2050" max="2050" width="16.5546875" style="963" customWidth="1"/>
    <col min="2051" max="2051" width="15.44140625" style="963" customWidth="1"/>
    <col min="2052" max="2052" width="50.44140625" style="963" customWidth="1"/>
    <col min="2053" max="2053" width="15.33203125" style="963" customWidth="1"/>
    <col min="2054" max="2054" width="23.109375" style="963" customWidth="1"/>
    <col min="2055" max="2055" width="19.6640625" style="963" customWidth="1"/>
    <col min="2056" max="2304" width="9.109375" style="963"/>
    <col min="2305" max="2305" width="33" style="963" customWidth="1"/>
    <col min="2306" max="2306" width="16.5546875" style="963" customWidth="1"/>
    <col min="2307" max="2307" width="15.44140625" style="963" customWidth="1"/>
    <col min="2308" max="2308" width="50.44140625" style="963" customWidth="1"/>
    <col min="2309" max="2309" width="15.33203125" style="963" customWidth="1"/>
    <col min="2310" max="2310" width="23.109375" style="963" customWidth="1"/>
    <col min="2311" max="2311" width="19.6640625" style="963" customWidth="1"/>
    <col min="2312" max="2560" width="9.109375" style="963"/>
    <col min="2561" max="2561" width="33" style="963" customWidth="1"/>
    <col min="2562" max="2562" width="16.5546875" style="963" customWidth="1"/>
    <col min="2563" max="2563" width="15.44140625" style="963" customWidth="1"/>
    <col min="2564" max="2564" width="50.44140625" style="963" customWidth="1"/>
    <col min="2565" max="2565" width="15.33203125" style="963" customWidth="1"/>
    <col min="2566" max="2566" width="23.109375" style="963" customWidth="1"/>
    <col min="2567" max="2567" width="19.6640625" style="963" customWidth="1"/>
    <col min="2568" max="2816" width="9.109375" style="963"/>
    <col min="2817" max="2817" width="33" style="963" customWidth="1"/>
    <col min="2818" max="2818" width="16.5546875" style="963" customWidth="1"/>
    <col min="2819" max="2819" width="15.44140625" style="963" customWidth="1"/>
    <col min="2820" max="2820" width="50.44140625" style="963" customWidth="1"/>
    <col min="2821" max="2821" width="15.33203125" style="963" customWidth="1"/>
    <col min="2822" max="2822" width="23.109375" style="963" customWidth="1"/>
    <col min="2823" max="2823" width="19.6640625" style="963" customWidth="1"/>
    <col min="2824" max="3072" width="9.109375" style="963"/>
    <col min="3073" max="3073" width="33" style="963" customWidth="1"/>
    <col min="3074" max="3074" width="16.5546875" style="963" customWidth="1"/>
    <col min="3075" max="3075" width="15.44140625" style="963" customWidth="1"/>
    <col min="3076" max="3076" width="50.44140625" style="963" customWidth="1"/>
    <col min="3077" max="3077" width="15.33203125" style="963" customWidth="1"/>
    <col min="3078" max="3078" width="23.109375" style="963" customWidth="1"/>
    <col min="3079" max="3079" width="19.6640625" style="963" customWidth="1"/>
    <col min="3080" max="3328" width="9.109375" style="963"/>
    <col min="3329" max="3329" width="33" style="963" customWidth="1"/>
    <col min="3330" max="3330" width="16.5546875" style="963" customWidth="1"/>
    <col min="3331" max="3331" width="15.44140625" style="963" customWidth="1"/>
    <col min="3332" max="3332" width="50.44140625" style="963" customWidth="1"/>
    <col min="3333" max="3333" width="15.33203125" style="963" customWidth="1"/>
    <col min="3334" max="3334" width="23.109375" style="963" customWidth="1"/>
    <col min="3335" max="3335" width="19.6640625" style="963" customWidth="1"/>
    <col min="3336" max="3584" width="9.109375" style="963"/>
    <col min="3585" max="3585" width="33" style="963" customWidth="1"/>
    <col min="3586" max="3586" width="16.5546875" style="963" customWidth="1"/>
    <col min="3587" max="3587" width="15.44140625" style="963" customWidth="1"/>
    <col min="3588" max="3588" width="50.44140625" style="963" customWidth="1"/>
    <col min="3589" max="3589" width="15.33203125" style="963" customWidth="1"/>
    <col min="3590" max="3590" width="23.109375" style="963" customWidth="1"/>
    <col min="3591" max="3591" width="19.6640625" style="963" customWidth="1"/>
    <col min="3592" max="3840" width="9.109375" style="963"/>
    <col min="3841" max="3841" width="33" style="963" customWidth="1"/>
    <col min="3842" max="3842" width="16.5546875" style="963" customWidth="1"/>
    <col min="3843" max="3843" width="15.44140625" style="963" customWidth="1"/>
    <col min="3844" max="3844" width="50.44140625" style="963" customWidth="1"/>
    <col min="3845" max="3845" width="15.33203125" style="963" customWidth="1"/>
    <col min="3846" max="3846" width="23.109375" style="963" customWidth="1"/>
    <col min="3847" max="3847" width="19.6640625" style="963" customWidth="1"/>
    <col min="3848" max="4096" width="9.109375" style="963"/>
    <col min="4097" max="4097" width="33" style="963" customWidth="1"/>
    <col min="4098" max="4098" width="16.5546875" style="963" customWidth="1"/>
    <col min="4099" max="4099" width="15.44140625" style="963" customWidth="1"/>
    <col min="4100" max="4100" width="50.44140625" style="963" customWidth="1"/>
    <col min="4101" max="4101" width="15.33203125" style="963" customWidth="1"/>
    <col min="4102" max="4102" width="23.109375" style="963" customWidth="1"/>
    <col min="4103" max="4103" width="19.6640625" style="963" customWidth="1"/>
    <col min="4104" max="4352" width="9.109375" style="963"/>
    <col min="4353" max="4353" width="33" style="963" customWidth="1"/>
    <col min="4354" max="4354" width="16.5546875" style="963" customWidth="1"/>
    <col min="4355" max="4355" width="15.44140625" style="963" customWidth="1"/>
    <col min="4356" max="4356" width="50.44140625" style="963" customWidth="1"/>
    <col min="4357" max="4357" width="15.33203125" style="963" customWidth="1"/>
    <col min="4358" max="4358" width="23.109375" style="963" customWidth="1"/>
    <col min="4359" max="4359" width="19.6640625" style="963" customWidth="1"/>
    <col min="4360" max="4608" width="9.109375" style="963"/>
    <col min="4609" max="4609" width="33" style="963" customWidth="1"/>
    <col min="4610" max="4610" width="16.5546875" style="963" customWidth="1"/>
    <col min="4611" max="4611" width="15.44140625" style="963" customWidth="1"/>
    <col min="4612" max="4612" width="50.44140625" style="963" customWidth="1"/>
    <col min="4613" max="4613" width="15.33203125" style="963" customWidth="1"/>
    <col min="4614" max="4614" width="23.109375" style="963" customWidth="1"/>
    <col min="4615" max="4615" width="19.6640625" style="963" customWidth="1"/>
    <col min="4616" max="4864" width="9.109375" style="963"/>
    <col min="4865" max="4865" width="33" style="963" customWidth="1"/>
    <col min="4866" max="4866" width="16.5546875" style="963" customWidth="1"/>
    <col min="4867" max="4867" width="15.44140625" style="963" customWidth="1"/>
    <col min="4868" max="4868" width="50.44140625" style="963" customWidth="1"/>
    <col min="4869" max="4869" width="15.33203125" style="963" customWidth="1"/>
    <col min="4870" max="4870" width="23.109375" style="963" customWidth="1"/>
    <col min="4871" max="4871" width="19.6640625" style="963" customWidth="1"/>
    <col min="4872" max="5120" width="9.109375" style="963"/>
    <col min="5121" max="5121" width="33" style="963" customWidth="1"/>
    <col min="5122" max="5122" width="16.5546875" style="963" customWidth="1"/>
    <col min="5123" max="5123" width="15.44140625" style="963" customWidth="1"/>
    <col min="5124" max="5124" width="50.44140625" style="963" customWidth="1"/>
    <col min="5125" max="5125" width="15.33203125" style="963" customWidth="1"/>
    <col min="5126" max="5126" width="23.109375" style="963" customWidth="1"/>
    <col min="5127" max="5127" width="19.6640625" style="963" customWidth="1"/>
    <col min="5128" max="5376" width="9.109375" style="963"/>
    <col min="5377" max="5377" width="33" style="963" customWidth="1"/>
    <col min="5378" max="5378" width="16.5546875" style="963" customWidth="1"/>
    <col min="5379" max="5379" width="15.44140625" style="963" customWidth="1"/>
    <col min="5380" max="5380" width="50.44140625" style="963" customWidth="1"/>
    <col min="5381" max="5381" width="15.33203125" style="963" customWidth="1"/>
    <col min="5382" max="5382" width="23.109375" style="963" customWidth="1"/>
    <col min="5383" max="5383" width="19.6640625" style="963" customWidth="1"/>
    <col min="5384" max="5632" width="9.109375" style="963"/>
    <col min="5633" max="5633" width="33" style="963" customWidth="1"/>
    <col min="5634" max="5634" width="16.5546875" style="963" customWidth="1"/>
    <col min="5635" max="5635" width="15.44140625" style="963" customWidth="1"/>
    <col min="5636" max="5636" width="50.44140625" style="963" customWidth="1"/>
    <col min="5637" max="5637" width="15.33203125" style="963" customWidth="1"/>
    <col min="5638" max="5638" width="23.109375" style="963" customWidth="1"/>
    <col min="5639" max="5639" width="19.6640625" style="963" customWidth="1"/>
    <col min="5640" max="5888" width="9.109375" style="963"/>
    <col min="5889" max="5889" width="33" style="963" customWidth="1"/>
    <col min="5890" max="5890" width="16.5546875" style="963" customWidth="1"/>
    <col min="5891" max="5891" width="15.44140625" style="963" customWidth="1"/>
    <col min="5892" max="5892" width="50.44140625" style="963" customWidth="1"/>
    <col min="5893" max="5893" width="15.33203125" style="963" customWidth="1"/>
    <col min="5894" max="5894" width="23.109375" style="963" customWidth="1"/>
    <col min="5895" max="5895" width="19.6640625" style="963" customWidth="1"/>
    <col min="5896" max="6144" width="9.109375" style="963"/>
    <col min="6145" max="6145" width="33" style="963" customWidth="1"/>
    <col min="6146" max="6146" width="16.5546875" style="963" customWidth="1"/>
    <col min="6147" max="6147" width="15.44140625" style="963" customWidth="1"/>
    <col min="6148" max="6148" width="50.44140625" style="963" customWidth="1"/>
    <col min="6149" max="6149" width="15.33203125" style="963" customWidth="1"/>
    <col min="6150" max="6150" width="23.109375" style="963" customWidth="1"/>
    <col min="6151" max="6151" width="19.6640625" style="963" customWidth="1"/>
    <col min="6152" max="6400" width="9.109375" style="963"/>
    <col min="6401" max="6401" width="33" style="963" customWidth="1"/>
    <col min="6402" max="6402" width="16.5546875" style="963" customWidth="1"/>
    <col min="6403" max="6403" width="15.44140625" style="963" customWidth="1"/>
    <col min="6404" max="6404" width="50.44140625" style="963" customWidth="1"/>
    <col min="6405" max="6405" width="15.33203125" style="963" customWidth="1"/>
    <col min="6406" max="6406" width="23.109375" style="963" customWidth="1"/>
    <col min="6407" max="6407" width="19.6640625" style="963" customWidth="1"/>
    <col min="6408" max="6656" width="9.109375" style="963"/>
    <col min="6657" max="6657" width="33" style="963" customWidth="1"/>
    <col min="6658" max="6658" width="16.5546875" style="963" customWidth="1"/>
    <col min="6659" max="6659" width="15.44140625" style="963" customWidth="1"/>
    <col min="6660" max="6660" width="50.44140625" style="963" customWidth="1"/>
    <col min="6661" max="6661" width="15.33203125" style="963" customWidth="1"/>
    <col min="6662" max="6662" width="23.109375" style="963" customWidth="1"/>
    <col min="6663" max="6663" width="19.6640625" style="963" customWidth="1"/>
    <col min="6664" max="6912" width="9.109375" style="963"/>
    <col min="6913" max="6913" width="33" style="963" customWidth="1"/>
    <col min="6914" max="6914" width="16.5546875" style="963" customWidth="1"/>
    <col min="6915" max="6915" width="15.44140625" style="963" customWidth="1"/>
    <col min="6916" max="6916" width="50.44140625" style="963" customWidth="1"/>
    <col min="6917" max="6917" width="15.33203125" style="963" customWidth="1"/>
    <col min="6918" max="6918" width="23.109375" style="963" customWidth="1"/>
    <col min="6919" max="6919" width="19.6640625" style="963" customWidth="1"/>
    <col min="6920" max="7168" width="9.109375" style="963"/>
    <col min="7169" max="7169" width="33" style="963" customWidth="1"/>
    <col min="7170" max="7170" width="16.5546875" style="963" customWidth="1"/>
    <col min="7171" max="7171" width="15.44140625" style="963" customWidth="1"/>
    <col min="7172" max="7172" width="50.44140625" style="963" customWidth="1"/>
    <col min="7173" max="7173" width="15.33203125" style="963" customWidth="1"/>
    <col min="7174" max="7174" width="23.109375" style="963" customWidth="1"/>
    <col min="7175" max="7175" width="19.6640625" style="963" customWidth="1"/>
    <col min="7176" max="7424" width="9.109375" style="963"/>
    <col min="7425" max="7425" width="33" style="963" customWidth="1"/>
    <col min="7426" max="7426" width="16.5546875" style="963" customWidth="1"/>
    <col min="7427" max="7427" width="15.44140625" style="963" customWidth="1"/>
    <col min="7428" max="7428" width="50.44140625" style="963" customWidth="1"/>
    <col min="7429" max="7429" width="15.33203125" style="963" customWidth="1"/>
    <col min="7430" max="7430" width="23.109375" style="963" customWidth="1"/>
    <col min="7431" max="7431" width="19.6640625" style="963" customWidth="1"/>
    <col min="7432" max="7680" width="9.109375" style="963"/>
    <col min="7681" max="7681" width="33" style="963" customWidth="1"/>
    <col min="7682" max="7682" width="16.5546875" style="963" customWidth="1"/>
    <col min="7683" max="7683" width="15.44140625" style="963" customWidth="1"/>
    <col min="7684" max="7684" width="50.44140625" style="963" customWidth="1"/>
    <col min="7685" max="7685" width="15.33203125" style="963" customWidth="1"/>
    <col min="7686" max="7686" width="23.109375" style="963" customWidth="1"/>
    <col min="7687" max="7687" width="19.6640625" style="963" customWidth="1"/>
    <col min="7688" max="7936" width="9.109375" style="963"/>
    <col min="7937" max="7937" width="33" style="963" customWidth="1"/>
    <col min="7938" max="7938" width="16.5546875" style="963" customWidth="1"/>
    <col min="7939" max="7939" width="15.44140625" style="963" customWidth="1"/>
    <col min="7940" max="7940" width="50.44140625" style="963" customWidth="1"/>
    <col min="7941" max="7941" width="15.33203125" style="963" customWidth="1"/>
    <col min="7942" max="7942" width="23.109375" style="963" customWidth="1"/>
    <col min="7943" max="7943" width="19.6640625" style="963" customWidth="1"/>
    <col min="7944" max="8192" width="9.109375" style="963"/>
    <col min="8193" max="8193" width="33" style="963" customWidth="1"/>
    <col min="8194" max="8194" width="16.5546875" style="963" customWidth="1"/>
    <col min="8195" max="8195" width="15.44140625" style="963" customWidth="1"/>
    <col min="8196" max="8196" width="50.44140625" style="963" customWidth="1"/>
    <col min="8197" max="8197" width="15.33203125" style="963" customWidth="1"/>
    <col min="8198" max="8198" width="23.109375" style="963" customWidth="1"/>
    <col min="8199" max="8199" width="19.6640625" style="963" customWidth="1"/>
    <col min="8200" max="8448" width="9.109375" style="963"/>
    <col min="8449" max="8449" width="33" style="963" customWidth="1"/>
    <col min="8450" max="8450" width="16.5546875" style="963" customWidth="1"/>
    <col min="8451" max="8451" width="15.44140625" style="963" customWidth="1"/>
    <col min="8452" max="8452" width="50.44140625" style="963" customWidth="1"/>
    <col min="8453" max="8453" width="15.33203125" style="963" customWidth="1"/>
    <col min="8454" max="8454" width="23.109375" style="963" customWidth="1"/>
    <col min="8455" max="8455" width="19.6640625" style="963" customWidth="1"/>
    <col min="8456" max="8704" width="9.109375" style="963"/>
    <col min="8705" max="8705" width="33" style="963" customWidth="1"/>
    <col min="8706" max="8706" width="16.5546875" style="963" customWidth="1"/>
    <col min="8707" max="8707" width="15.44140625" style="963" customWidth="1"/>
    <col min="8708" max="8708" width="50.44140625" style="963" customWidth="1"/>
    <col min="8709" max="8709" width="15.33203125" style="963" customWidth="1"/>
    <col min="8710" max="8710" width="23.109375" style="963" customWidth="1"/>
    <col min="8711" max="8711" width="19.6640625" style="963" customWidth="1"/>
    <col min="8712" max="8960" width="9.109375" style="963"/>
    <col min="8961" max="8961" width="33" style="963" customWidth="1"/>
    <col min="8962" max="8962" width="16.5546875" style="963" customWidth="1"/>
    <col min="8963" max="8963" width="15.44140625" style="963" customWidth="1"/>
    <col min="8964" max="8964" width="50.44140625" style="963" customWidth="1"/>
    <col min="8965" max="8965" width="15.33203125" style="963" customWidth="1"/>
    <col min="8966" max="8966" width="23.109375" style="963" customWidth="1"/>
    <col min="8967" max="8967" width="19.6640625" style="963" customWidth="1"/>
    <col min="8968" max="9216" width="9.109375" style="963"/>
    <col min="9217" max="9217" width="33" style="963" customWidth="1"/>
    <col min="9218" max="9218" width="16.5546875" style="963" customWidth="1"/>
    <col min="9219" max="9219" width="15.44140625" style="963" customWidth="1"/>
    <col min="9220" max="9220" width="50.44140625" style="963" customWidth="1"/>
    <col min="9221" max="9221" width="15.33203125" style="963" customWidth="1"/>
    <col min="9222" max="9222" width="23.109375" style="963" customWidth="1"/>
    <col min="9223" max="9223" width="19.6640625" style="963" customWidth="1"/>
    <col min="9224" max="9472" width="9.109375" style="963"/>
    <col min="9473" max="9473" width="33" style="963" customWidth="1"/>
    <col min="9474" max="9474" width="16.5546875" style="963" customWidth="1"/>
    <col min="9475" max="9475" width="15.44140625" style="963" customWidth="1"/>
    <col min="9476" max="9476" width="50.44140625" style="963" customWidth="1"/>
    <col min="9477" max="9477" width="15.33203125" style="963" customWidth="1"/>
    <col min="9478" max="9478" width="23.109375" style="963" customWidth="1"/>
    <col min="9479" max="9479" width="19.6640625" style="963" customWidth="1"/>
    <col min="9480" max="9728" width="9.109375" style="963"/>
    <col min="9729" max="9729" width="33" style="963" customWidth="1"/>
    <col min="9730" max="9730" width="16.5546875" style="963" customWidth="1"/>
    <col min="9731" max="9731" width="15.44140625" style="963" customWidth="1"/>
    <col min="9732" max="9732" width="50.44140625" style="963" customWidth="1"/>
    <col min="9733" max="9733" width="15.33203125" style="963" customWidth="1"/>
    <col min="9734" max="9734" width="23.109375" style="963" customWidth="1"/>
    <col min="9735" max="9735" width="19.6640625" style="963" customWidth="1"/>
    <col min="9736" max="9984" width="9.109375" style="963"/>
    <col min="9985" max="9985" width="33" style="963" customWidth="1"/>
    <col min="9986" max="9986" width="16.5546875" style="963" customWidth="1"/>
    <col min="9987" max="9987" width="15.44140625" style="963" customWidth="1"/>
    <col min="9988" max="9988" width="50.44140625" style="963" customWidth="1"/>
    <col min="9989" max="9989" width="15.33203125" style="963" customWidth="1"/>
    <col min="9990" max="9990" width="23.109375" style="963" customWidth="1"/>
    <col min="9991" max="9991" width="19.6640625" style="963" customWidth="1"/>
    <col min="9992" max="10240" width="9.109375" style="963"/>
    <col min="10241" max="10241" width="33" style="963" customWidth="1"/>
    <col min="10242" max="10242" width="16.5546875" style="963" customWidth="1"/>
    <col min="10243" max="10243" width="15.44140625" style="963" customWidth="1"/>
    <col min="10244" max="10244" width="50.44140625" style="963" customWidth="1"/>
    <col min="10245" max="10245" width="15.33203125" style="963" customWidth="1"/>
    <col min="10246" max="10246" width="23.109375" style="963" customWidth="1"/>
    <col min="10247" max="10247" width="19.6640625" style="963" customWidth="1"/>
    <col min="10248" max="10496" width="9.109375" style="963"/>
    <col min="10497" max="10497" width="33" style="963" customWidth="1"/>
    <col min="10498" max="10498" width="16.5546875" style="963" customWidth="1"/>
    <col min="10499" max="10499" width="15.44140625" style="963" customWidth="1"/>
    <col min="10500" max="10500" width="50.44140625" style="963" customWidth="1"/>
    <col min="10501" max="10501" width="15.33203125" style="963" customWidth="1"/>
    <col min="10502" max="10502" width="23.109375" style="963" customWidth="1"/>
    <col min="10503" max="10503" width="19.6640625" style="963" customWidth="1"/>
    <col min="10504" max="10752" width="9.109375" style="963"/>
    <col min="10753" max="10753" width="33" style="963" customWidth="1"/>
    <col min="10754" max="10754" width="16.5546875" style="963" customWidth="1"/>
    <col min="10755" max="10755" width="15.44140625" style="963" customWidth="1"/>
    <col min="10756" max="10756" width="50.44140625" style="963" customWidth="1"/>
    <col min="10757" max="10757" width="15.33203125" style="963" customWidth="1"/>
    <col min="10758" max="10758" width="23.109375" style="963" customWidth="1"/>
    <col min="10759" max="10759" width="19.6640625" style="963" customWidth="1"/>
    <col min="10760" max="11008" width="9.109375" style="963"/>
    <col min="11009" max="11009" width="33" style="963" customWidth="1"/>
    <col min="11010" max="11010" width="16.5546875" style="963" customWidth="1"/>
    <col min="11011" max="11011" width="15.44140625" style="963" customWidth="1"/>
    <col min="11012" max="11012" width="50.44140625" style="963" customWidth="1"/>
    <col min="11013" max="11013" width="15.33203125" style="963" customWidth="1"/>
    <col min="11014" max="11014" width="23.109375" style="963" customWidth="1"/>
    <col min="11015" max="11015" width="19.6640625" style="963" customWidth="1"/>
    <col min="11016" max="11264" width="9.109375" style="963"/>
    <col min="11265" max="11265" width="33" style="963" customWidth="1"/>
    <col min="11266" max="11266" width="16.5546875" style="963" customWidth="1"/>
    <col min="11267" max="11267" width="15.44140625" style="963" customWidth="1"/>
    <col min="11268" max="11268" width="50.44140625" style="963" customWidth="1"/>
    <col min="11269" max="11269" width="15.33203125" style="963" customWidth="1"/>
    <col min="11270" max="11270" width="23.109375" style="963" customWidth="1"/>
    <col min="11271" max="11271" width="19.6640625" style="963" customWidth="1"/>
    <col min="11272" max="11520" width="9.109375" style="963"/>
    <col min="11521" max="11521" width="33" style="963" customWidth="1"/>
    <col min="11522" max="11522" width="16.5546875" style="963" customWidth="1"/>
    <col min="11523" max="11523" width="15.44140625" style="963" customWidth="1"/>
    <col min="11524" max="11524" width="50.44140625" style="963" customWidth="1"/>
    <col min="11525" max="11525" width="15.33203125" style="963" customWidth="1"/>
    <col min="11526" max="11526" width="23.109375" style="963" customWidth="1"/>
    <col min="11527" max="11527" width="19.6640625" style="963" customWidth="1"/>
    <col min="11528" max="11776" width="9.109375" style="963"/>
    <col min="11777" max="11777" width="33" style="963" customWidth="1"/>
    <col min="11778" max="11778" width="16.5546875" style="963" customWidth="1"/>
    <col min="11779" max="11779" width="15.44140625" style="963" customWidth="1"/>
    <col min="11780" max="11780" width="50.44140625" style="963" customWidth="1"/>
    <col min="11781" max="11781" width="15.33203125" style="963" customWidth="1"/>
    <col min="11782" max="11782" width="23.109375" style="963" customWidth="1"/>
    <col min="11783" max="11783" width="19.6640625" style="963" customWidth="1"/>
    <col min="11784" max="12032" width="9.109375" style="963"/>
    <col min="12033" max="12033" width="33" style="963" customWidth="1"/>
    <col min="12034" max="12034" width="16.5546875" style="963" customWidth="1"/>
    <col min="12035" max="12035" width="15.44140625" style="963" customWidth="1"/>
    <col min="12036" max="12036" width="50.44140625" style="963" customWidth="1"/>
    <col min="12037" max="12037" width="15.33203125" style="963" customWidth="1"/>
    <col min="12038" max="12038" width="23.109375" style="963" customWidth="1"/>
    <col min="12039" max="12039" width="19.6640625" style="963" customWidth="1"/>
    <col min="12040" max="12288" width="9.109375" style="963"/>
    <col min="12289" max="12289" width="33" style="963" customWidth="1"/>
    <col min="12290" max="12290" width="16.5546875" style="963" customWidth="1"/>
    <col min="12291" max="12291" width="15.44140625" style="963" customWidth="1"/>
    <col min="12292" max="12292" width="50.44140625" style="963" customWidth="1"/>
    <col min="12293" max="12293" width="15.33203125" style="963" customWidth="1"/>
    <col min="12294" max="12294" width="23.109375" style="963" customWidth="1"/>
    <col min="12295" max="12295" width="19.6640625" style="963" customWidth="1"/>
    <col min="12296" max="12544" width="9.109375" style="963"/>
    <col min="12545" max="12545" width="33" style="963" customWidth="1"/>
    <col min="12546" max="12546" width="16.5546875" style="963" customWidth="1"/>
    <col min="12547" max="12547" width="15.44140625" style="963" customWidth="1"/>
    <col min="12548" max="12548" width="50.44140625" style="963" customWidth="1"/>
    <col min="12549" max="12549" width="15.33203125" style="963" customWidth="1"/>
    <col min="12550" max="12550" width="23.109375" style="963" customWidth="1"/>
    <col min="12551" max="12551" width="19.6640625" style="963" customWidth="1"/>
    <col min="12552" max="12800" width="9.109375" style="963"/>
    <col min="12801" max="12801" width="33" style="963" customWidth="1"/>
    <col min="12802" max="12802" width="16.5546875" style="963" customWidth="1"/>
    <col min="12803" max="12803" width="15.44140625" style="963" customWidth="1"/>
    <col min="12804" max="12804" width="50.44140625" style="963" customWidth="1"/>
    <col min="12805" max="12805" width="15.33203125" style="963" customWidth="1"/>
    <col min="12806" max="12806" width="23.109375" style="963" customWidth="1"/>
    <col min="12807" max="12807" width="19.6640625" style="963" customWidth="1"/>
    <col min="12808" max="13056" width="9.109375" style="963"/>
    <col min="13057" max="13057" width="33" style="963" customWidth="1"/>
    <col min="13058" max="13058" width="16.5546875" style="963" customWidth="1"/>
    <col min="13059" max="13059" width="15.44140625" style="963" customWidth="1"/>
    <col min="13060" max="13060" width="50.44140625" style="963" customWidth="1"/>
    <col min="13061" max="13061" width="15.33203125" style="963" customWidth="1"/>
    <col min="13062" max="13062" width="23.109375" style="963" customWidth="1"/>
    <col min="13063" max="13063" width="19.6640625" style="963" customWidth="1"/>
    <col min="13064" max="13312" width="9.109375" style="963"/>
    <col min="13313" max="13313" width="33" style="963" customWidth="1"/>
    <col min="13314" max="13314" width="16.5546875" style="963" customWidth="1"/>
    <col min="13315" max="13315" width="15.44140625" style="963" customWidth="1"/>
    <col min="13316" max="13316" width="50.44140625" style="963" customWidth="1"/>
    <col min="13317" max="13317" width="15.33203125" style="963" customWidth="1"/>
    <col min="13318" max="13318" width="23.109375" style="963" customWidth="1"/>
    <col min="13319" max="13319" width="19.6640625" style="963" customWidth="1"/>
    <col min="13320" max="13568" width="9.109375" style="963"/>
    <col min="13569" max="13569" width="33" style="963" customWidth="1"/>
    <col min="13570" max="13570" width="16.5546875" style="963" customWidth="1"/>
    <col min="13571" max="13571" width="15.44140625" style="963" customWidth="1"/>
    <col min="13572" max="13572" width="50.44140625" style="963" customWidth="1"/>
    <col min="13573" max="13573" width="15.33203125" style="963" customWidth="1"/>
    <col min="13574" max="13574" width="23.109375" style="963" customWidth="1"/>
    <col min="13575" max="13575" width="19.6640625" style="963" customWidth="1"/>
    <col min="13576" max="13824" width="9.109375" style="963"/>
    <col min="13825" max="13825" width="33" style="963" customWidth="1"/>
    <col min="13826" max="13826" width="16.5546875" style="963" customWidth="1"/>
    <col min="13827" max="13827" width="15.44140625" style="963" customWidth="1"/>
    <col min="13828" max="13828" width="50.44140625" style="963" customWidth="1"/>
    <col min="13829" max="13829" width="15.33203125" style="963" customWidth="1"/>
    <col min="13830" max="13830" width="23.109375" style="963" customWidth="1"/>
    <col min="13831" max="13831" width="19.6640625" style="963" customWidth="1"/>
    <col min="13832" max="14080" width="9.109375" style="963"/>
    <col min="14081" max="14081" width="33" style="963" customWidth="1"/>
    <col min="14082" max="14082" width="16.5546875" style="963" customWidth="1"/>
    <col min="14083" max="14083" width="15.44140625" style="963" customWidth="1"/>
    <col min="14084" max="14084" width="50.44140625" style="963" customWidth="1"/>
    <col min="14085" max="14085" width="15.33203125" style="963" customWidth="1"/>
    <col min="14086" max="14086" width="23.109375" style="963" customWidth="1"/>
    <col min="14087" max="14087" width="19.6640625" style="963" customWidth="1"/>
    <col min="14088" max="14336" width="9.109375" style="963"/>
    <col min="14337" max="14337" width="33" style="963" customWidth="1"/>
    <col min="14338" max="14338" width="16.5546875" style="963" customWidth="1"/>
    <col min="14339" max="14339" width="15.44140625" style="963" customWidth="1"/>
    <col min="14340" max="14340" width="50.44140625" style="963" customWidth="1"/>
    <col min="14341" max="14341" width="15.33203125" style="963" customWidth="1"/>
    <col min="14342" max="14342" width="23.109375" style="963" customWidth="1"/>
    <col min="14343" max="14343" width="19.6640625" style="963" customWidth="1"/>
    <col min="14344" max="14592" width="9.109375" style="963"/>
    <col min="14593" max="14593" width="33" style="963" customWidth="1"/>
    <col min="14594" max="14594" width="16.5546875" style="963" customWidth="1"/>
    <col min="14595" max="14595" width="15.44140625" style="963" customWidth="1"/>
    <col min="14596" max="14596" width="50.44140625" style="963" customWidth="1"/>
    <col min="14597" max="14597" width="15.33203125" style="963" customWidth="1"/>
    <col min="14598" max="14598" width="23.109375" style="963" customWidth="1"/>
    <col min="14599" max="14599" width="19.6640625" style="963" customWidth="1"/>
    <col min="14600" max="14848" width="9.109375" style="963"/>
    <col min="14849" max="14849" width="33" style="963" customWidth="1"/>
    <col min="14850" max="14850" width="16.5546875" style="963" customWidth="1"/>
    <col min="14851" max="14851" width="15.44140625" style="963" customWidth="1"/>
    <col min="14852" max="14852" width="50.44140625" style="963" customWidth="1"/>
    <col min="14853" max="14853" width="15.33203125" style="963" customWidth="1"/>
    <col min="14854" max="14854" width="23.109375" style="963" customWidth="1"/>
    <col min="14855" max="14855" width="19.6640625" style="963" customWidth="1"/>
    <col min="14856" max="15104" width="9.109375" style="963"/>
    <col min="15105" max="15105" width="33" style="963" customWidth="1"/>
    <col min="15106" max="15106" width="16.5546875" style="963" customWidth="1"/>
    <col min="15107" max="15107" width="15.44140625" style="963" customWidth="1"/>
    <col min="15108" max="15108" width="50.44140625" style="963" customWidth="1"/>
    <col min="15109" max="15109" width="15.33203125" style="963" customWidth="1"/>
    <col min="15110" max="15110" width="23.109375" style="963" customWidth="1"/>
    <col min="15111" max="15111" width="19.6640625" style="963" customWidth="1"/>
    <col min="15112" max="15360" width="9.109375" style="963"/>
    <col min="15361" max="15361" width="33" style="963" customWidth="1"/>
    <col min="15362" max="15362" width="16.5546875" style="963" customWidth="1"/>
    <col min="15363" max="15363" width="15.44140625" style="963" customWidth="1"/>
    <col min="15364" max="15364" width="50.44140625" style="963" customWidth="1"/>
    <col min="15365" max="15365" width="15.33203125" style="963" customWidth="1"/>
    <col min="15366" max="15366" width="23.109375" style="963" customWidth="1"/>
    <col min="15367" max="15367" width="19.6640625" style="963" customWidth="1"/>
    <col min="15368" max="15616" width="9.109375" style="963"/>
    <col min="15617" max="15617" width="33" style="963" customWidth="1"/>
    <col min="15618" max="15618" width="16.5546875" style="963" customWidth="1"/>
    <col min="15619" max="15619" width="15.44140625" style="963" customWidth="1"/>
    <col min="15620" max="15620" width="50.44140625" style="963" customWidth="1"/>
    <col min="15621" max="15621" width="15.33203125" style="963" customWidth="1"/>
    <col min="15622" max="15622" width="23.109375" style="963" customWidth="1"/>
    <col min="15623" max="15623" width="19.6640625" style="963" customWidth="1"/>
    <col min="15624" max="15872" width="9.109375" style="963"/>
    <col min="15873" max="15873" width="33" style="963" customWidth="1"/>
    <col min="15874" max="15874" width="16.5546875" style="963" customWidth="1"/>
    <col min="15875" max="15875" width="15.44140625" style="963" customWidth="1"/>
    <col min="15876" max="15876" width="50.44140625" style="963" customWidth="1"/>
    <col min="15877" max="15877" width="15.33203125" style="963" customWidth="1"/>
    <col min="15878" max="15878" width="23.109375" style="963" customWidth="1"/>
    <col min="15879" max="15879" width="19.6640625" style="963" customWidth="1"/>
    <col min="15880" max="16128" width="9.109375" style="963"/>
    <col min="16129" max="16129" width="33" style="963" customWidth="1"/>
    <col min="16130" max="16130" width="16.5546875" style="963" customWidth="1"/>
    <col min="16131" max="16131" width="15.44140625" style="963" customWidth="1"/>
    <col min="16132" max="16132" width="50.44140625" style="963" customWidth="1"/>
    <col min="16133" max="16133" width="15.33203125" style="963" customWidth="1"/>
    <col min="16134" max="16134" width="23.109375" style="963" customWidth="1"/>
    <col min="16135" max="16135" width="19.6640625" style="963" customWidth="1"/>
    <col min="16136" max="16384" width="9.109375" style="963"/>
  </cols>
  <sheetData>
    <row r="1" spans="1:7" ht="15" thickBot="1" x14ac:dyDescent="0.35"/>
    <row r="2" spans="1:7" ht="24" thickBot="1" x14ac:dyDescent="0.5">
      <c r="A2" s="1789" t="s">
        <v>916</v>
      </c>
      <c r="B2" s="1790"/>
      <c r="C2" s="1790"/>
      <c r="D2" s="1790"/>
      <c r="E2" s="1790"/>
      <c r="F2" s="1790"/>
      <c r="G2" s="1791"/>
    </row>
    <row r="3" spans="1:7" ht="15" thickBot="1" x14ac:dyDescent="0.35">
      <c r="A3" s="964"/>
      <c r="B3" s="964"/>
      <c r="C3" s="964"/>
      <c r="D3" s="965" t="s">
        <v>917</v>
      </c>
      <c r="E3" s="964"/>
      <c r="F3" s="964"/>
      <c r="G3" s="964"/>
    </row>
    <row r="4" spans="1:7" ht="24" thickBot="1" x14ac:dyDescent="0.5">
      <c r="A4" s="1789" t="s">
        <v>183</v>
      </c>
      <c r="B4" s="1790"/>
      <c r="C4" s="1790"/>
      <c r="D4" s="1790"/>
      <c r="E4" s="1790"/>
      <c r="F4" s="1790"/>
      <c r="G4" s="1791"/>
    </row>
    <row r="5" spans="1:7" ht="54.6" thickBot="1" x14ac:dyDescent="0.35">
      <c r="A5" s="966" t="s">
        <v>918</v>
      </c>
      <c r="B5" s="967" t="s">
        <v>184</v>
      </c>
      <c r="C5" s="967" t="s">
        <v>185</v>
      </c>
      <c r="D5" s="967" t="s">
        <v>919</v>
      </c>
      <c r="E5" s="967" t="s">
        <v>186</v>
      </c>
      <c r="F5" s="967" t="s">
        <v>920</v>
      </c>
      <c r="G5" s="967" t="s">
        <v>921</v>
      </c>
    </row>
    <row r="6" spans="1:7" ht="31.8" thickBot="1" x14ac:dyDescent="0.35">
      <c r="A6" s="931" t="s">
        <v>187</v>
      </c>
      <c r="B6" s="968" t="s">
        <v>188</v>
      </c>
      <c r="C6" s="968">
        <v>19</v>
      </c>
      <c r="D6" s="969" t="s">
        <v>189</v>
      </c>
      <c r="E6" s="968" t="s">
        <v>190</v>
      </c>
      <c r="F6" s="968"/>
      <c r="G6" s="968"/>
    </row>
    <row r="7" spans="1:7" ht="47.4" thickBot="1" x14ac:dyDescent="0.35">
      <c r="A7" s="931" t="s">
        <v>191</v>
      </c>
      <c r="B7" s="968" t="s">
        <v>192</v>
      </c>
      <c r="C7" s="968">
        <v>21</v>
      </c>
      <c r="D7" s="969" t="s">
        <v>193</v>
      </c>
      <c r="E7" s="968" t="s">
        <v>7</v>
      </c>
      <c r="F7" s="968" t="s">
        <v>190</v>
      </c>
      <c r="G7" s="968"/>
    </row>
    <row r="8" spans="1:7" ht="31.8" thickBot="1" x14ac:dyDescent="0.35">
      <c r="A8" s="931" t="s">
        <v>194</v>
      </c>
      <c r="B8" s="970" t="s">
        <v>195</v>
      </c>
      <c r="C8" s="968">
        <v>22</v>
      </c>
      <c r="D8" s="969" t="s">
        <v>196</v>
      </c>
      <c r="E8" s="968"/>
      <c r="F8" s="968" t="s">
        <v>190</v>
      </c>
      <c r="G8" s="968"/>
    </row>
    <row r="9" spans="1:7" ht="94.2" thickBot="1" x14ac:dyDescent="0.35">
      <c r="A9" s="931" t="s">
        <v>197</v>
      </c>
      <c r="B9" s="968" t="s">
        <v>198</v>
      </c>
      <c r="C9" s="968">
        <v>26</v>
      </c>
      <c r="D9" s="969" t="s">
        <v>199</v>
      </c>
      <c r="E9" s="968"/>
      <c r="F9" s="968" t="s">
        <v>190</v>
      </c>
      <c r="G9" s="968"/>
    </row>
    <row r="10" spans="1:7" ht="47.4" thickBot="1" x14ac:dyDescent="0.35">
      <c r="A10" s="931" t="s">
        <v>200</v>
      </c>
      <c r="B10" s="968" t="s">
        <v>201</v>
      </c>
      <c r="C10" s="968">
        <v>28</v>
      </c>
      <c r="D10" s="969" t="s">
        <v>202</v>
      </c>
      <c r="E10" s="968"/>
      <c r="F10" s="968" t="s">
        <v>190</v>
      </c>
      <c r="G10" s="968"/>
    </row>
    <row r="11" spans="1:7" ht="31.8" thickBot="1" x14ac:dyDescent="0.35">
      <c r="A11" s="931"/>
      <c r="B11" s="968" t="s">
        <v>203</v>
      </c>
      <c r="C11" s="968">
        <v>28</v>
      </c>
      <c r="D11" s="969" t="s">
        <v>204</v>
      </c>
      <c r="E11" s="968"/>
      <c r="F11" s="968" t="s">
        <v>190</v>
      </c>
      <c r="G11" s="968"/>
    </row>
    <row r="12" spans="1:7" ht="47.4" thickBot="1" x14ac:dyDescent="0.35">
      <c r="A12" s="931"/>
      <c r="B12" s="968" t="s">
        <v>205</v>
      </c>
      <c r="C12" s="968">
        <v>29</v>
      </c>
      <c r="D12" s="969" t="s">
        <v>206</v>
      </c>
      <c r="E12" s="968"/>
      <c r="F12" s="968" t="s">
        <v>190</v>
      </c>
      <c r="G12" s="968"/>
    </row>
    <row r="13" spans="1:7" ht="16.2" thickBot="1" x14ac:dyDescent="0.35">
      <c r="A13" s="931"/>
      <c r="B13" s="968" t="s">
        <v>207</v>
      </c>
      <c r="C13" s="968">
        <v>30</v>
      </c>
      <c r="D13" s="969" t="s">
        <v>208</v>
      </c>
      <c r="E13" s="968"/>
      <c r="F13" s="968" t="s">
        <v>190</v>
      </c>
      <c r="G13" s="968"/>
    </row>
    <row r="14" spans="1:7" ht="31.8" thickBot="1" x14ac:dyDescent="0.35">
      <c r="A14" s="931" t="s">
        <v>209</v>
      </c>
      <c r="B14" s="968">
        <v>14</v>
      </c>
      <c r="C14" s="968">
        <v>32</v>
      </c>
      <c r="D14" s="969" t="s">
        <v>210</v>
      </c>
      <c r="E14" s="968"/>
      <c r="F14" s="968" t="s">
        <v>190</v>
      </c>
      <c r="G14" s="968"/>
    </row>
    <row r="15" spans="1:7" ht="47.4" thickBot="1" x14ac:dyDescent="0.35">
      <c r="A15" s="931" t="s">
        <v>211</v>
      </c>
      <c r="B15" s="968" t="s">
        <v>212</v>
      </c>
      <c r="C15" s="968">
        <v>34</v>
      </c>
      <c r="D15" s="969" t="s">
        <v>213</v>
      </c>
      <c r="E15" s="968"/>
      <c r="F15" s="968" t="s">
        <v>190</v>
      </c>
      <c r="G15" s="968"/>
    </row>
    <row r="16" spans="1:7" ht="94.2" thickBot="1" x14ac:dyDescent="0.35">
      <c r="A16" s="931" t="s">
        <v>214</v>
      </c>
      <c r="B16" s="968" t="s">
        <v>215</v>
      </c>
      <c r="C16" s="968">
        <v>35</v>
      </c>
      <c r="D16" s="969" t="s">
        <v>216</v>
      </c>
      <c r="E16" s="968"/>
      <c r="F16" s="968" t="s">
        <v>190</v>
      </c>
      <c r="G16" s="968"/>
    </row>
    <row r="17" spans="1:7" ht="94.2" thickBot="1" x14ac:dyDescent="0.35">
      <c r="A17" s="931" t="s">
        <v>217</v>
      </c>
      <c r="B17" s="968" t="s">
        <v>218</v>
      </c>
      <c r="C17" s="968">
        <v>37</v>
      </c>
      <c r="D17" s="969" t="s">
        <v>219</v>
      </c>
      <c r="E17" s="968"/>
      <c r="F17" s="968" t="s">
        <v>190</v>
      </c>
      <c r="G17" s="968"/>
    </row>
    <row r="18" spans="1:7" ht="63" thickBot="1" x14ac:dyDescent="0.35">
      <c r="A18" s="931"/>
      <c r="B18" s="968" t="s">
        <v>220</v>
      </c>
      <c r="C18" s="968">
        <v>37</v>
      </c>
      <c r="D18" s="969" t="s">
        <v>221</v>
      </c>
      <c r="E18" s="968"/>
      <c r="F18" s="968" t="s">
        <v>190</v>
      </c>
      <c r="G18" s="968"/>
    </row>
    <row r="19" spans="1:7" ht="78.599999999999994" thickBot="1" x14ac:dyDescent="0.35">
      <c r="A19" s="931"/>
      <c r="B19" s="968" t="s">
        <v>222</v>
      </c>
      <c r="C19" s="968">
        <v>37</v>
      </c>
      <c r="D19" s="969" t="s">
        <v>223</v>
      </c>
      <c r="E19" s="968"/>
      <c r="F19" s="968"/>
      <c r="G19" s="968"/>
    </row>
    <row r="20" spans="1:7" ht="94.2" thickBot="1" x14ac:dyDescent="0.35">
      <c r="A20" s="931"/>
      <c r="B20" s="968" t="s">
        <v>224</v>
      </c>
      <c r="C20" s="968">
        <v>37</v>
      </c>
      <c r="D20" s="969" t="s">
        <v>225</v>
      </c>
      <c r="E20" s="968"/>
      <c r="F20" s="968" t="s">
        <v>190</v>
      </c>
      <c r="G20" s="968"/>
    </row>
    <row r="21" spans="1:7" ht="47.4" thickBot="1" x14ac:dyDescent="0.35">
      <c r="A21" s="931" t="s">
        <v>226</v>
      </c>
      <c r="B21" s="968" t="s">
        <v>227</v>
      </c>
      <c r="C21" s="968">
        <v>38</v>
      </c>
      <c r="D21" s="969" t="s">
        <v>228</v>
      </c>
      <c r="E21" s="968"/>
      <c r="F21" s="968" t="s">
        <v>190</v>
      </c>
      <c r="G21" s="968"/>
    </row>
    <row r="22" spans="1:7" ht="47.4" thickBot="1" x14ac:dyDescent="0.35">
      <c r="A22" s="931"/>
      <c r="B22" s="968" t="s">
        <v>229</v>
      </c>
      <c r="C22" s="968">
        <v>38</v>
      </c>
      <c r="D22" s="969" t="s">
        <v>230</v>
      </c>
      <c r="E22" s="968"/>
      <c r="F22" s="968" t="s">
        <v>190</v>
      </c>
      <c r="G22" s="968"/>
    </row>
    <row r="23" spans="1:7" ht="94.2" thickBot="1" x14ac:dyDescent="0.35">
      <c r="A23" s="931"/>
      <c r="B23" s="968" t="s">
        <v>231</v>
      </c>
      <c r="C23" s="968">
        <v>38</v>
      </c>
      <c r="D23" s="969" t="s">
        <v>232</v>
      </c>
      <c r="E23" s="968"/>
      <c r="F23" s="968" t="s">
        <v>190</v>
      </c>
      <c r="G23" s="968"/>
    </row>
    <row r="24" spans="1:7" ht="63" thickBot="1" x14ac:dyDescent="0.35">
      <c r="A24" s="931"/>
      <c r="B24" s="968" t="s">
        <v>233</v>
      </c>
      <c r="C24" s="968">
        <v>40</v>
      </c>
      <c r="D24" s="969" t="s">
        <v>234</v>
      </c>
      <c r="E24" s="968"/>
      <c r="F24" s="968" t="s">
        <v>190</v>
      </c>
      <c r="G24" s="968"/>
    </row>
    <row r="25" spans="1:7" ht="63" thickBot="1" x14ac:dyDescent="0.35">
      <c r="A25" s="931"/>
      <c r="B25" s="968" t="s">
        <v>235</v>
      </c>
      <c r="C25" s="968">
        <v>40</v>
      </c>
      <c r="D25" s="969" t="s">
        <v>236</v>
      </c>
      <c r="E25" s="968"/>
      <c r="F25" s="968" t="s">
        <v>190</v>
      </c>
      <c r="G25" s="968"/>
    </row>
    <row r="26" spans="1:7" ht="47.4" thickBot="1" x14ac:dyDescent="0.35">
      <c r="A26" s="931" t="s">
        <v>237</v>
      </c>
      <c r="B26" s="968" t="s">
        <v>238</v>
      </c>
      <c r="C26" s="968">
        <v>48</v>
      </c>
      <c r="D26" s="969" t="s">
        <v>239</v>
      </c>
      <c r="E26" s="968"/>
      <c r="F26" s="968" t="s">
        <v>190</v>
      </c>
      <c r="G26" s="968"/>
    </row>
    <row r="27" spans="1:7" ht="47.4" thickBot="1" x14ac:dyDescent="0.35">
      <c r="A27" s="931"/>
      <c r="B27" s="968" t="s">
        <v>240</v>
      </c>
      <c r="C27" s="968">
        <v>48</v>
      </c>
      <c r="D27" s="969" t="s">
        <v>241</v>
      </c>
      <c r="E27" s="968"/>
      <c r="F27" s="968" t="s">
        <v>190</v>
      </c>
      <c r="G27" s="968"/>
    </row>
    <row r="28" spans="1:7" ht="63" thickBot="1" x14ac:dyDescent="0.35">
      <c r="A28" s="931"/>
      <c r="B28" s="968" t="s">
        <v>242</v>
      </c>
      <c r="C28" s="968">
        <v>48</v>
      </c>
      <c r="D28" s="969" t="s">
        <v>243</v>
      </c>
      <c r="E28" s="968"/>
      <c r="F28" s="968" t="s">
        <v>190</v>
      </c>
      <c r="G28" s="968"/>
    </row>
    <row r="29" spans="1:7" ht="78.599999999999994" thickBot="1" x14ac:dyDescent="0.35">
      <c r="A29" s="931"/>
      <c r="B29" s="968" t="s">
        <v>244</v>
      </c>
      <c r="C29" s="968">
        <v>7</v>
      </c>
      <c r="D29" s="969" t="s">
        <v>245</v>
      </c>
      <c r="E29" s="968"/>
      <c r="F29" s="968" t="s">
        <v>190</v>
      </c>
      <c r="G29" s="968"/>
    </row>
    <row r="30" spans="1:7" ht="47.4" thickBot="1" x14ac:dyDescent="0.35">
      <c r="A30" s="931" t="s">
        <v>246</v>
      </c>
      <c r="B30" s="968" t="s">
        <v>247</v>
      </c>
      <c r="C30" s="968">
        <v>50</v>
      </c>
      <c r="D30" s="969" t="s">
        <v>248</v>
      </c>
      <c r="E30" s="968"/>
      <c r="F30" s="968" t="s">
        <v>190</v>
      </c>
      <c r="G30" s="968"/>
    </row>
    <row r="31" spans="1:7" ht="31.8" thickBot="1" x14ac:dyDescent="0.35">
      <c r="A31" s="931"/>
      <c r="B31" s="968" t="s">
        <v>249</v>
      </c>
      <c r="C31" s="968">
        <v>52</v>
      </c>
      <c r="D31" s="969" t="s">
        <v>250</v>
      </c>
      <c r="E31" s="968"/>
      <c r="F31" s="968" t="s">
        <v>190</v>
      </c>
      <c r="G31" s="968"/>
    </row>
    <row r="32" spans="1:7" ht="78.599999999999994" thickBot="1" x14ac:dyDescent="0.35">
      <c r="A32" s="931" t="s">
        <v>251</v>
      </c>
      <c r="B32" s="968" t="s">
        <v>252</v>
      </c>
      <c r="C32" s="968">
        <v>52</v>
      </c>
      <c r="D32" s="969" t="s">
        <v>253</v>
      </c>
      <c r="E32" s="968"/>
      <c r="F32" s="968" t="s">
        <v>190</v>
      </c>
      <c r="G32" s="968"/>
    </row>
    <row r="33" spans="1:7" ht="125.4" thickBot="1" x14ac:dyDescent="0.35">
      <c r="A33" s="931" t="s">
        <v>254</v>
      </c>
      <c r="B33" s="968" t="s">
        <v>255</v>
      </c>
      <c r="C33" s="968">
        <v>53</v>
      </c>
      <c r="D33" s="969" t="s">
        <v>256</v>
      </c>
      <c r="E33" s="968"/>
      <c r="F33" s="968" t="s">
        <v>190</v>
      </c>
      <c r="G33" s="968"/>
    </row>
    <row r="34" spans="1:7" ht="31.8" thickBot="1" x14ac:dyDescent="0.35">
      <c r="A34" s="931"/>
      <c r="B34" s="968" t="s">
        <v>257</v>
      </c>
      <c r="C34" s="968">
        <v>55</v>
      </c>
      <c r="D34" s="969" t="s">
        <v>258</v>
      </c>
      <c r="E34" s="968"/>
      <c r="F34" s="968" t="s">
        <v>190</v>
      </c>
      <c r="G34" s="968"/>
    </row>
    <row r="35" spans="1:7" ht="47.4" thickBot="1" x14ac:dyDescent="0.35">
      <c r="A35" s="931" t="s">
        <v>259</v>
      </c>
      <c r="B35" s="968" t="s">
        <v>260</v>
      </c>
      <c r="C35" s="968">
        <v>56</v>
      </c>
      <c r="D35" s="969" t="s">
        <v>261</v>
      </c>
      <c r="E35" s="968"/>
      <c r="F35" s="968" t="s">
        <v>190</v>
      </c>
      <c r="G35" s="968"/>
    </row>
    <row r="36" spans="1:7" ht="63" thickBot="1" x14ac:dyDescent="0.35">
      <c r="A36" s="931"/>
      <c r="B36" s="968" t="s">
        <v>262</v>
      </c>
      <c r="C36" s="968">
        <v>56</v>
      </c>
      <c r="D36" s="969" t="s">
        <v>263</v>
      </c>
      <c r="E36" s="968"/>
      <c r="F36" s="968" t="s">
        <v>190</v>
      </c>
      <c r="G36" s="968"/>
    </row>
    <row r="37" spans="1:7" ht="47.4" thickBot="1" x14ac:dyDescent="0.35">
      <c r="A37" s="931" t="s">
        <v>264</v>
      </c>
      <c r="B37" s="968">
        <v>26</v>
      </c>
      <c r="C37" s="968">
        <v>58</v>
      </c>
      <c r="D37" s="969" t="s">
        <v>265</v>
      </c>
      <c r="E37" s="968"/>
      <c r="F37" s="968" t="s">
        <v>190</v>
      </c>
      <c r="G37" s="968"/>
    </row>
    <row r="38" spans="1:7" ht="31.8" thickBot="1" x14ac:dyDescent="0.35">
      <c r="A38" s="931" t="s">
        <v>266</v>
      </c>
      <c r="B38" s="968">
        <v>27</v>
      </c>
      <c r="C38" s="968">
        <v>58</v>
      </c>
      <c r="D38" s="969" t="s">
        <v>267</v>
      </c>
      <c r="E38" s="968"/>
      <c r="F38" s="968" t="s">
        <v>268</v>
      </c>
      <c r="G38" s="968"/>
    </row>
    <row r="39" spans="1:7" ht="31.8" thickBot="1" x14ac:dyDescent="0.35">
      <c r="A39" s="931" t="s">
        <v>269</v>
      </c>
      <c r="B39" s="968" t="s">
        <v>270</v>
      </c>
      <c r="C39" s="968">
        <v>59</v>
      </c>
      <c r="D39" s="969" t="s">
        <v>271</v>
      </c>
      <c r="E39" s="968" t="s">
        <v>272</v>
      </c>
      <c r="F39" s="968"/>
      <c r="G39" s="968"/>
    </row>
    <row r="40" spans="1:7" ht="47.4" thickBot="1" x14ac:dyDescent="0.35">
      <c r="A40" s="931"/>
      <c r="B40" s="968" t="s">
        <v>273</v>
      </c>
      <c r="C40" s="968">
        <v>59</v>
      </c>
      <c r="D40" s="969" t="s">
        <v>274</v>
      </c>
      <c r="E40" s="968"/>
      <c r="F40" s="968" t="s">
        <v>190</v>
      </c>
      <c r="G40" s="968"/>
    </row>
    <row r="41" spans="1:7" ht="47.4" thickBot="1" x14ac:dyDescent="0.35">
      <c r="A41" s="931" t="s">
        <v>275</v>
      </c>
      <c r="B41" s="968" t="s">
        <v>276</v>
      </c>
      <c r="C41" s="968">
        <v>60</v>
      </c>
      <c r="D41" s="969" t="s">
        <v>277</v>
      </c>
      <c r="E41" s="968"/>
      <c r="F41" s="968"/>
      <c r="G41" s="968" t="s">
        <v>190</v>
      </c>
    </row>
    <row r="42" spans="1:7" ht="31.8" thickBot="1" x14ac:dyDescent="0.35">
      <c r="A42" s="931" t="s">
        <v>278</v>
      </c>
      <c r="B42" s="968" t="s">
        <v>279</v>
      </c>
      <c r="C42" s="968">
        <v>61</v>
      </c>
      <c r="D42" s="969" t="s">
        <v>280</v>
      </c>
      <c r="E42" s="968" t="s">
        <v>190</v>
      </c>
      <c r="F42" s="968"/>
      <c r="G42" s="968"/>
    </row>
    <row r="43" spans="1:7" ht="31.8" thickBot="1" x14ac:dyDescent="0.35">
      <c r="A43" s="931"/>
      <c r="B43" s="968" t="s">
        <v>281</v>
      </c>
      <c r="C43" s="968">
        <v>62</v>
      </c>
      <c r="D43" s="969" t="s">
        <v>282</v>
      </c>
      <c r="E43" s="968" t="s">
        <v>190</v>
      </c>
      <c r="F43" s="968"/>
      <c r="G43" s="968"/>
    </row>
    <row r="44" spans="1:7" ht="31.8" thickBot="1" x14ac:dyDescent="0.35">
      <c r="A44" s="931"/>
      <c r="B44" s="968" t="s">
        <v>283</v>
      </c>
      <c r="C44" s="968">
        <v>62</v>
      </c>
      <c r="D44" s="969" t="s">
        <v>284</v>
      </c>
      <c r="E44" s="968" t="s">
        <v>190</v>
      </c>
      <c r="F44" s="968"/>
      <c r="G44" s="968"/>
    </row>
    <row r="45" spans="1:7" ht="31.8" thickBot="1" x14ac:dyDescent="0.35">
      <c r="A45" s="931" t="s">
        <v>285</v>
      </c>
      <c r="B45" s="968">
        <v>32</v>
      </c>
      <c r="C45" s="968">
        <v>64</v>
      </c>
      <c r="D45" s="969" t="s">
        <v>286</v>
      </c>
      <c r="E45" s="968"/>
      <c r="F45" s="968" t="s">
        <v>190</v>
      </c>
      <c r="G45" s="968"/>
    </row>
    <row r="46" spans="1:7" ht="31.8" thickBot="1" x14ac:dyDescent="0.35">
      <c r="A46" s="931" t="s">
        <v>287</v>
      </c>
      <c r="B46" s="968">
        <v>33</v>
      </c>
      <c r="C46" s="968">
        <v>64</v>
      </c>
      <c r="D46" s="969" t="s">
        <v>288</v>
      </c>
      <c r="E46" s="968" t="s">
        <v>190</v>
      </c>
      <c r="F46" s="968"/>
      <c r="G46" s="968"/>
    </row>
    <row r="47" spans="1:7" ht="63" thickBot="1" x14ac:dyDescent="0.35">
      <c r="A47" s="931" t="s">
        <v>289</v>
      </c>
      <c r="B47" s="968" t="s">
        <v>290</v>
      </c>
      <c r="C47" s="968">
        <v>65</v>
      </c>
      <c r="D47" s="969" t="s">
        <v>291</v>
      </c>
      <c r="E47" s="968" t="s">
        <v>190</v>
      </c>
      <c r="F47" s="968"/>
      <c r="G47" s="968"/>
    </row>
    <row r="48" spans="1:7" ht="47.4" thickBot="1" x14ac:dyDescent="0.35">
      <c r="A48" s="931"/>
      <c r="B48" s="968" t="s">
        <v>292</v>
      </c>
      <c r="C48" s="968">
        <v>65</v>
      </c>
      <c r="D48" s="969" t="s">
        <v>293</v>
      </c>
      <c r="E48" s="968" t="s">
        <v>190</v>
      </c>
      <c r="F48" s="968"/>
      <c r="G48" s="968"/>
    </row>
    <row r="49" spans="1:7" ht="63" thickBot="1" x14ac:dyDescent="0.35">
      <c r="A49" s="931"/>
      <c r="B49" s="968" t="s">
        <v>294</v>
      </c>
      <c r="C49" s="968">
        <v>65</v>
      </c>
      <c r="D49" s="969" t="s">
        <v>295</v>
      </c>
      <c r="E49" s="968"/>
      <c r="F49" s="968" t="s">
        <v>190</v>
      </c>
      <c r="G49" s="968"/>
    </row>
    <row r="50" spans="1:7" ht="94.2" thickBot="1" x14ac:dyDescent="0.35">
      <c r="A50" s="931" t="s">
        <v>296</v>
      </c>
      <c r="B50" s="968" t="s">
        <v>297</v>
      </c>
      <c r="C50" s="968">
        <v>68</v>
      </c>
      <c r="D50" s="969" t="s">
        <v>298</v>
      </c>
      <c r="E50" s="968"/>
      <c r="F50" s="968" t="s">
        <v>190</v>
      </c>
      <c r="G50" s="968"/>
    </row>
    <row r="51" spans="1:7" ht="31.8" thickBot="1" x14ac:dyDescent="0.35">
      <c r="A51" s="931" t="s">
        <v>299</v>
      </c>
      <c r="B51" s="968" t="s">
        <v>300</v>
      </c>
      <c r="C51" s="968">
        <v>71</v>
      </c>
      <c r="D51" s="969" t="s">
        <v>301</v>
      </c>
      <c r="E51" s="968"/>
      <c r="F51" s="968" t="s">
        <v>190</v>
      </c>
      <c r="G51" s="968"/>
    </row>
    <row r="52" spans="1:7" ht="31.8" thickBot="1" x14ac:dyDescent="0.35">
      <c r="A52" s="931" t="s">
        <v>302</v>
      </c>
      <c r="B52" s="968">
        <v>39</v>
      </c>
      <c r="C52" s="968">
        <v>72</v>
      </c>
      <c r="D52" s="969" t="s">
        <v>303</v>
      </c>
      <c r="E52" s="968" t="s">
        <v>190</v>
      </c>
      <c r="F52" s="968"/>
      <c r="G52" s="968"/>
    </row>
  </sheetData>
  <sheetProtection algorithmName="SHA-512" hashValue="wSQsvhq2sa6/wjmIVNnGgYm9DrBFwGkjHdq6c/2Imj1tdHHl8Bh131m4ZcrYCn4f2nQ3N41oMFVB8X00ZQ5p5Q==" saltValue="9Duw2n6p7sBvk3knBYXqNQ==" spinCount="100000" sheet="1" objects="1" scenarios="1"/>
  <mergeCells count="2">
    <mergeCell ref="A2:G2"/>
    <mergeCell ref="A4:G4"/>
  </mergeCells>
  <hyperlinks>
    <hyperlink ref="D3" r:id="rId1" xr:uid="{844AB239-4009-4A8B-BE69-7D916BE37BD4}"/>
  </hyperlinks>
  <printOptions horizontalCentered="1"/>
  <pageMargins left="0.45" right="0.45" top="0.5" bottom="0.25" header="0.3" footer="0.3"/>
  <pageSetup scale="59" fitToHeight="0" orientation="portrait"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F6213-83CD-4399-99A5-7199384C1ED2}">
  <sheetPr codeName="Sheet31">
    <tabColor rgb="FF99CCFF"/>
  </sheetPr>
  <dimension ref="B1:S37"/>
  <sheetViews>
    <sheetView showGridLines="0" topLeftCell="A14" workbookViewId="0">
      <selection activeCell="D4" sqref="D4"/>
    </sheetView>
  </sheetViews>
  <sheetFormatPr defaultColWidth="9.109375" defaultRowHeight="14.4" x14ac:dyDescent="0.3"/>
  <cols>
    <col min="1" max="1" width="2.88671875" style="828" customWidth="1"/>
    <col min="2" max="2" width="11.44140625" style="828" customWidth="1"/>
    <col min="3" max="3" width="5.109375" style="828" customWidth="1"/>
    <col min="4" max="4" width="11" style="828" customWidth="1"/>
    <col min="5" max="18" width="9.109375" style="828"/>
    <col min="19" max="19" width="19.5546875" style="828" customWidth="1"/>
    <col min="20" max="16384" width="9.109375" style="828"/>
  </cols>
  <sheetData>
    <row r="1" spans="2:19" x14ac:dyDescent="0.3">
      <c r="B1" s="828" t="s">
        <v>828</v>
      </c>
    </row>
    <row r="3" spans="2:19" ht="15" thickBot="1" x14ac:dyDescent="0.35">
      <c r="B3" s="828" t="s">
        <v>821</v>
      </c>
    </row>
    <row r="4" spans="2:19" ht="15" thickBot="1" x14ac:dyDescent="0.35">
      <c r="C4" s="829" t="s">
        <v>822</v>
      </c>
      <c r="D4" s="830"/>
    </row>
    <row r="5" spans="2:19" ht="15" thickBot="1" x14ac:dyDescent="0.35"/>
    <row r="6" spans="2:19" ht="15" thickBot="1" x14ac:dyDescent="0.35">
      <c r="C6" s="829" t="s">
        <v>712</v>
      </c>
      <c r="D6" s="831"/>
    </row>
    <row r="8" spans="2:19" ht="15" thickBot="1" x14ac:dyDescent="0.35"/>
    <row r="9" spans="2:19" ht="15" customHeight="1" x14ac:dyDescent="0.3">
      <c r="D9" s="1221" t="s">
        <v>823</v>
      </c>
      <c r="E9" s="1222"/>
      <c r="F9" s="1222"/>
      <c r="G9" s="1222"/>
      <c r="H9" s="1222"/>
      <c r="I9" s="1222"/>
      <c r="J9" s="1222"/>
      <c r="K9" s="1222"/>
      <c r="L9" s="1222"/>
      <c r="M9" s="1222"/>
      <c r="N9" s="1222"/>
      <c r="O9" s="1222"/>
      <c r="P9" s="1222"/>
      <c r="Q9" s="1222"/>
      <c r="R9" s="1222"/>
      <c r="S9" s="1223"/>
    </row>
    <row r="10" spans="2:19" ht="15" thickBot="1" x14ac:dyDescent="0.35">
      <c r="D10" s="1224"/>
      <c r="E10" s="1225"/>
      <c r="F10" s="1225"/>
      <c r="G10" s="1225"/>
      <c r="H10" s="1225"/>
      <c r="I10" s="1225"/>
      <c r="J10" s="1225"/>
      <c r="K10" s="1225"/>
      <c r="L10" s="1225"/>
      <c r="M10" s="1225"/>
      <c r="N10" s="1225"/>
      <c r="O10" s="1225"/>
      <c r="P10" s="1225"/>
      <c r="Q10" s="1225"/>
      <c r="R10" s="1225"/>
      <c r="S10" s="1226"/>
    </row>
    <row r="11" spans="2:19" x14ac:dyDescent="0.3">
      <c r="D11" s="832"/>
      <c r="E11" s="833"/>
      <c r="F11" s="833"/>
      <c r="G11" s="833"/>
      <c r="H11" s="833"/>
      <c r="I11" s="833"/>
      <c r="J11" s="833"/>
      <c r="K11" s="833"/>
      <c r="L11" s="833"/>
      <c r="M11" s="833"/>
      <c r="N11" s="833"/>
      <c r="O11" s="833"/>
      <c r="P11" s="833"/>
      <c r="Q11" s="833"/>
      <c r="R11" s="833"/>
      <c r="S11" s="834"/>
    </row>
    <row r="12" spans="2:19" x14ac:dyDescent="0.3">
      <c r="D12" s="1227" t="s">
        <v>824</v>
      </c>
      <c r="E12" s="1220"/>
      <c r="F12" s="1220"/>
      <c r="G12" s="1220"/>
      <c r="J12" s="1220" t="s">
        <v>827</v>
      </c>
      <c r="K12" s="1220"/>
      <c r="L12" s="1220"/>
      <c r="M12" s="1220"/>
      <c r="O12" s="1220" t="s">
        <v>826</v>
      </c>
      <c r="P12" s="1220"/>
      <c r="Q12" s="1220"/>
      <c r="R12" s="1220"/>
      <c r="S12" s="835"/>
    </row>
    <row r="13" spans="2:19" x14ac:dyDescent="0.3">
      <c r="D13" s="836"/>
      <c r="S13" s="835"/>
    </row>
    <row r="14" spans="2:19" x14ac:dyDescent="0.3">
      <c r="D14" s="836"/>
      <c r="S14" s="835"/>
    </row>
    <row r="15" spans="2:19" x14ac:dyDescent="0.3">
      <c r="D15" s="836"/>
      <c r="S15" s="835"/>
    </row>
    <row r="16" spans="2:19" x14ac:dyDescent="0.3">
      <c r="D16" s="836"/>
      <c r="S16" s="835"/>
    </row>
    <row r="17" spans="4:19" x14ac:dyDescent="0.3">
      <c r="D17" s="9"/>
      <c r="S17" s="835"/>
    </row>
    <row r="18" spans="4:19" x14ac:dyDescent="0.3">
      <c r="D18" s="836"/>
      <c r="P18" s="8"/>
      <c r="S18" s="835"/>
    </row>
    <row r="19" spans="4:19" x14ac:dyDescent="0.3">
      <c r="D19" s="836"/>
      <c r="J19" s="8"/>
      <c r="S19" s="835"/>
    </row>
    <row r="20" spans="4:19" x14ac:dyDescent="0.3">
      <c r="D20" s="836"/>
      <c r="S20" s="835"/>
    </row>
    <row r="21" spans="4:19" x14ac:dyDescent="0.3">
      <c r="D21" s="836"/>
      <c r="P21" s="8"/>
      <c r="S21" s="835"/>
    </row>
    <row r="22" spans="4:19" x14ac:dyDescent="0.3">
      <c r="D22" s="836"/>
      <c r="S22" s="835"/>
    </row>
    <row r="23" spans="4:19" x14ac:dyDescent="0.3">
      <c r="D23" s="836"/>
      <c r="S23" s="835"/>
    </row>
    <row r="24" spans="4:19" x14ac:dyDescent="0.3">
      <c r="D24" s="836"/>
      <c r="P24" s="8"/>
      <c r="S24" s="835"/>
    </row>
    <row r="25" spans="4:19" x14ac:dyDescent="0.3">
      <c r="D25" s="9"/>
      <c r="O25" s="1220"/>
      <c r="P25" s="1220"/>
      <c r="Q25" s="1220"/>
      <c r="R25" s="1220"/>
      <c r="S25" s="835"/>
    </row>
    <row r="26" spans="4:19" x14ac:dyDescent="0.3">
      <c r="D26" s="836"/>
      <c r="O26" s="1220"/>
      <c r="P26" s="1220"/>
      <c r="Q26" s="1220"/>
      <c r="R26" s="1220"/>
      <c r="S26" s="835"/>
    </row>
    <row r="27" spans="4:19" x14ac:dyDescent="0.3">
      <c r="D27" s="836"/>
      <c r="O27" s="1220"/>
      <c r="P27" s="1220"/>
      <c r="Q27" s="1220"/>
      <c r="R27" s="1220"/>
      <c r="S27" s="835"/>
    </row>
    <row r="28" spans="4:19" x14ac:dyDescent="0.3">
      <c r="D28" s="836"/>
      <c r="S28" s="835"/>
    </row>
    <row r="29" spans="4:19" x14ac:dyDescent="0.3">
      <c r="D29" s="836"/>
      <c r="S29" s="835"/>
    </row>
    <row r="30" spans="4:19" x14ac:dyDescent="0.3">
      <c r="D30" s="836"/>
      <c r="J30" s="828" t="s">
        <v>617</v>
      </c>
      <c r="O30" s="1220" t="s">
        <v>825</v>
      </c>
      <c r="P30" s="1220"/>
      <c r="Q30" s="1220"/>
      <c r="R30" s="1220"/>
      <c r="S30" s="835"/>
    </row>
    <row r="31" spans="4:19" x14ac:dyDescent="0.3">
      <c r="D31" s="836"/>
      <c r="S31" s="835"/>
    </row>
    <row r="32" spans="4:19" x14ac:dyDescent="0.3">
      <c r="D32" s="836"/>
      <c r="S32" s="835"/>
    </row>
    <row r="33" spans="4:19" x14ac:dyDescent="0.3">
      <c r="D33" s="836"/>
      <c r="S33" s="835"/>
    </row>
    <row r="34" spans="4:19" x14ac:dyDescent="0.3">
      <c r="D34" s="836"/>
      <c r="S34" s="835"/>
    </row>
    <row r="35" spans="4:19" x14ac:dyDescent="0.3">
      <c r="D35" s="836"/>
      <c r="S35" s="835"/>
    </row>
    <row r="36" spans="4:19" ht="15" thickBot="1" x14ac:dyDescent="0.35">
      <c r="D36" s="852" t="s">
        <v>893</v>
      </c>
      <c r="S36" s="835"/>
    </row>
    <row r="37" spans="4:19" ht="52.2" customHeight="1" thickBot="1" x14ac:dyDescent="0.35">
      <c r="D37" s="1217" t="s">
        <v>894</v>
      </c>
      <c r="E37" s="1218"/>
      <c r="F37" s="1218"/>
      <c r="G37" s="1218"/>
      <c r="H37" s="1218"/>
      <c r="I37" s="1218"/>
      <c r="J37" s="1218"/>
      <c r="K37" s="1218"/>
      <c r="L37" s="1218"/>
      <c r="M37" s="1218"/>
      <c r="N37" s="1218"/>
      <c r="O37" s="1218"/>
      <c r="P37" s="1218"/>
      <c r="Q37" s="1218"/>
      <c r="R37" s="1218"/>
      <c r="S37" s="1219"/>
    </row>
  </sheetData>
  <sheetProtection algorithmName="SHA-512" hashValue="nqOcn0Gflvy+Lf9+dswtiDbTWFW6UMeXbR2y7eLedfvsgQrLOR0F0adS8aI4g3/jlt4WQC7NWWJTfncWcjY0mw==" saltValue="hAg9hZ/F+GI1YPzBrhtx8w==" spinCount="100000" sheet="1" objects="1" scenarios="1" pivotTables="0"/>
  <mergeCells count="9">
    <mergeCell ref="D37:S37"/>
    <mergeCell ref="O30:R30"/>
    <mergeCell ref="O27:R27"/>
    <mergeCell ref="O26:R26"/>
    <mergeCell ref="D9:S10"/>
    <mergeCell ref="D12:G12"/>
    <mergeCell ref="J12:M12"/>
    <mergeCell ref="O12:R12"/>
    <mergeCell ref="O25:R25"/>
  </mergeCells>
  <pageMargins left="0.7" right="0.7" top="0.75" bottom="0.75" header="0.3" footer="0.3"/>
  <drawing r:id="rId1"/>
  <legacyDrawing r:id="rId2"/>
  <controls>
    <mc:AlternateContent xmlns:mc="http://schemas.openxmlformats.org/markup-compatibility/2006">
      <mc:Choice Requires="x14">
        <control shapeId="197661" r:id="rId3" name="CheckBox29">
          <controlPr defaultSize="0" autoLine="0" r:id="rId4">
            <anchor moveWithCells="1">
              <from>
                <xdr:col>14</xdr:col>
                <xdr:colOff>22860</xdr:colOff>
                <xdr:row>31</xdr:row>
                <xdr:rowOff>137160</xdr:rowOff>
              </from>
              <to>
                <xdr:col>18</xdr:col>
                <xdr:colOff>327660</xdr:colOff>
                <xdr:row>33</xdr:row>
                <xdr:rowOff>38100</xdr:rowOff>
              </to>
            </anchor>
          </controlPr>
        </control>
      </mc:Choice>
      <mc:Fallback>
        <control shapeId="197661" r:id="rId3" name="CheckBox29"/>
      </mc:Fallback>
    </mc:AlternateContent>
    <mc:AlternateContent xmlns:mc="http://schemas.openxmlformats.org/markup-compatibility/2006">
      <mc:Choice Requires="x14">
        <control shapeId="197660" r:id="rId5" name="CheckBox28">
          <controlPr defaultSize="0" autoLine="0" r:id="rId6">
            <anchor moveWithCells="1">
              <from>
                <xdr:col>14</xdr:col>
                <xdr:colOff>22860</xdr:colOff>
                <xdr:row>30</xdr:row>
                <xdr:rowOff>83820</xdr:rowOff>
              </from>
              <to>
                <xdr:col>16</xdr:col>
                <xdr:colOff>327660</xdr:colOff>
                <xdr:row>31</xdr:row>
                <xdr:rowOff>167640</xdr:rowOff>
              </to>
            </anchor>
          </controlPr>
        </control>
      </mc:Choice>
      <mc:Fallback>
        <control shapeId="197660" r:id="rId5" name="CheckBox28"/>
      </mc:Fallback>
    </mc:AlternateContent>
    <mc:AlternateContent xmlns:mc="http://schemas.openxmlformats.org/markup-compatibility/2006">
      <mc:Choice Requires="x14">
        <control shapeId="197659" r:id="rId7" name="CheckBox27">
          <controlPr defaultSize="0" autoLine="0" r:id="rId8">
            <anchor moveWithCells="1">
              <from>
                <xdr:col>9</xdr:col>
                <xdr:colOff>22860</xdr:colOff>
                <xdr:row>30</xdr:row>
                <xdr:rowOff>99060</xdr:rowOff>
              </from>
              <to>
                <xdr:col>12</xdr:col>
                <xdr:colOff>160020</xdr:colOff>
                <xdr:row>32</xdr:row>
                <xdr:rowOff>0</xdr:rowOff>
              </to>
            </anchor>
          </controlPr>
        </control>
      </mc:Choice>
      <mc:Fallback>
        <control shapeId="197659" r:id="rId7" name="CheckBox27"/>
      </mc:Fallback>
    </mc:AlternateContent>
    <mc:AlternateContent xmlns:mc="http://schemas.openxmlformats.org/markup-compatibility/2006">
      <mc:Choice Requires="x14">
        <control shapeId="197658" r:id="rId9" name="CheckBox26">
          <controlPr defaultSize="0" autoLine="0" r:id="rId10">
            <anchor moveWithCells="1">
              <from>
                <xdr:col>9</xdr:col>
                <xdr:colOff>30480</xdr:colOff>
                <xdr:row>26</xdr:row>
                <xdr:rowOff>7620</xdr:rowOff>
              </from>
              <to>
                <xdr:col>13</xdr:col>
                <xdr:colOff>22860</xdr:colOff>
                <xdr:row>27</xdr:row>
                <xdr:rowOff>91440</xdr:rowOff>
              </to>
            </anchor>
          </controlPr>
        </control>
      </mc:Choice>
      <mc:Fallback>
        <control shapeId="197658" r:id="rId9" name="CheckBox26"/>
      </mc:Fallback>
    </mc:AlternateContent>
    <mc:AlternateContent xmlns:mc="http://schemas.openxmlformats.org/markup-compatibility/2006">
      <mc:Choice Requires="x14">
        <control shapeId="197657" r:id="rId11" name="CheckBox25">
          <controlPr defaultSize="0" autoLine="0" r:id="rId12">
            <anchor moveWithCells="1">
              <from>
                <xdr:col>9</xdr:col>
                <xdr:colOff>30480</xdr:colOff>
                <xdr:row>24</xdr:row>
                <xdr:rowOff>121920</xdr:rowOff>
              </from>
              <to>
                <xdr:col>12</xdr:col>
                <xdr:colOff>358140</xdr:colOff>
                <xdr:row>26</xdr:row>
                <xdr:rowOff>22860</xdr:rowOff>
              </to>
            </anchor>
          </controlPr>
        </control>
      </mc:Choice>
      <mc:Fallback>
        <control shapeId="197657" r:id="rId11" name="CheckBox25"/>
      </mc:Fallback>
    </mc:AlternateContent>
    <mc:AlternateContent xmlns:mc="http://schemas.openxmlformats.org/markup-compatibility/2006">
      <mc:Choice Requires="x14">
        <control shapeId="197656" r:id="rId13" name="CheckBox24">
          <controlPr defaultSize="0" autoLine="0" r:id="rId14">
            <anchor moveWithCells="1">
              <from>
                <xdr:col>9</xdr:col>
                <xdr:colOff>22860</xdr:colOff>
                <xdr:row>23</xdr:row>
                <xdr:rowOff>68580</xdr:rowOff>
              </from>
              <to>
                <xdr:col>12</xdr:col>
                <xdr:colOff>502920</xdr:colOff>
                <xdr:row>24</xdr:row>
                <xdr:rowOff>152400</xdr:rowOff>
              </to>
            </anchor>
          </controlPr>
        </control>
      </mc:Choice>
      <mc:Fallback>
        <control shapeId="197656" r:id="rId13" name="CheckBox24"/>
      </mc:Fallback>
    </mc:AlternateContent>
    <mc:AlternateContent xmlns:mc="http://schemas.openxmlformats.org/markup-compatibility/2006">
      <mc:Choice Requires="x14">
        <control shapeId="197655" r:id="rId15" name="CheckBox23">
          <controlPr defaultSize="0" autoLine="0" r:id="rId16">
            <anchor moveWithCells="1">
              <from>
                <xdr:col>9</xdr:col>
                <xdr:colOff>30480</xdr:colOff>
                <xdr:row>22</xdr:row>
                <xdr:rowOff>0</xdr:rowOff>
              </from>
              <to>
                <xdr:col>12</xdr:col>
                <xdr:colOff>563880</xdr:colOff>
                <xdr:row>23</xdr:row>
                <xdr:rowOff>83820</xdr:rowOff>
              </to>
            </anchor>
          </controlPr>
        </control>
      </mc:Choice>
      <mc:Fallback>
        <control shapeId="197655" r:id="rId15" name="CheckBox23"/>
      </mc:Fallback>
    </mc:AlternateContent>
    <mc:AlternateContent xmlns:mc="http://schemas.openxmlformats.org/markup-compatibility/2006">
      <mc:Choice Requires="x14">
        <control shapeId="197654" r:id="rId17" name="CheckBox22">
          <controlPr defaultSize="0" autoLine="0" r:id="rId18">
            <anchor moveWithCells="1">
              <from>
                <xdr:col>9</xdr:col>
                <xdr:colOff>30480</xdr:colOff>
                <xdr:row>20</xdr:row>
                <xdr:rowOff>114300</xdr:rowOff>
              </from>
              <to>
                <xdr:col>12</xdr:col>
                <xdr:colOff>472440</xdr:colOff>
                <xdr:row>22</xdr:row>
                <xdr:rowOff>15240</xdr:rowOff>
              </to>
            </anchor>
          </controlPr>
        </control>
      </mc:Choice>
      <mc:Fallback>
        <control shapeId="197654" r:id="rId17" name="CheckBox22"/>
      </mc:Fallback>
    </mc:AlternateContent>
    <mc:AlternateContent xmlns:mc="http://schemas.openxmlformats.org/markup-compatibility/2006">
      <mc:Choice Requires="x14">
        <control shapeId="197633" r:id="rId19" name="CheckBox1">
          <controlPr defaultSize="0" autoLine="0" r:id="rId20">
            <anchor moveWithCells="1">
              <from>
                <xdr:col>3</xdr:col>
                <xdr:colOff>22860</xdr:colOff>
                <xdr:row>13</xdr:row>
                <xdr:rowOff>0</xdr:rowOff>
              </from>
              <to>
                <xdr:col>8</xdr:col>
                <xdr:colOff>76200</xdr:colOff>
                <xdr:row>14</xdr:row>
                <xdr:rowOff>83820</xdr:rowOff>
              </to>
            </anchor>
          </controlPr>
        </control>
      </mc:Choice>
      <mc:Fallback>
        <control shapeId="197633" r:id="rId19" name="CheckBox1"/>
      </mc:Fallback>
    </mc:AlternateContent>
    <mc:AlternateContent xmlns:mc="http://schemas.openxmlformats.org/markup-compatibility/2006">
      <mc:Choice Requires="x14">
        <control shapeId="197634" r:id="rId21" name="CheckBox2">
          <controlPr defaultSize="0" autoLine="0" r:id="rId22">
            <anchor moveWithCells="1">
              <from>
                <xdr:col>3</xdr:col>
                <xdr:colOff>30480</xdr:colOff>
                <xdr:row>14</xdr:row>
                <xdr:rowOff>45720</xdr:rowOff>
              </from>
              <to>
                <xdr:col>6</xdr:col>
                <xdr:colOff>76200</xdr:colOff>
                <xdr:row>15</xdr:row>
                <xdr:rowOff>129540</xdr:rowOff>
              </to>
            </anchor>
          </controlPr>
        </control>
      </mc:Choice>
      <mc:Fallback>
        <control shapeId="197634" r:id="rId21" name="CheckBox2"/>
      </mc:Fallback>
    </mc:AlternateContent>
    <mc:AlternateContent xmlns:mc="http://schemas.openxmlformats.org/markup-compatibility/2006">
      <mc:Choice Requires="x14">
        <control shapeId="197635" r:id="rId23" name="CheckBox3">
          <controlPr defaultSize="0" autoLine="0" r:id="rId24">
            <anchor moveWithCells="1">
              <from>
                <xdr:col>3</xdr:col>
                <xdr:colOff>30480</xdr:colOff>
                <xdr:row>15</xdr:row>
                <xdr:rowOff>137160</xdr:rowOff>
              </from>
              <to>
                <xdr:col>6</xdr:col>
                <xdr:colOff>335280</xdr:colOff>
                <xdr:row>17</xdr:row>
                <xdr:rowOff>22860</xdr:rowOff>
              </to>
            </anchor>
          </controlPr>
        </control>
      </mc:Choice>
      <mc:Fallback>
        <control shapeId="197635" r:id="rId23" name="CheckBox3"/>
      </mc:Fallback>
    </mc:AlternateContent>
    <mc:AlternateContent xmlns:mc="http://schemas.openxmlformats.org/markup-compatibility/2006">
      <mc:Choice Requires="x14">
        <control shapeId="197636" r:id="rId25" name="CheckBox4">
          <controlPr defaultSize="0" autoLine="0" autoPict="0" r:id="rId26">
            <anchor moveWithCells="1">
              <from>
                <xdr:col>3</xdr:col>
                <xdr:colOff>30480</xdr:colOff>
                <xdr:row>17</xdr:row>
                <xdr:rowOff>7620</xdr:rowOff>
              </from>
              <to>
                <xdr:col>8</xdr:col>
                <xdr:colOff>114300</xdr:colOff>
                <xdr:row>18</xdr:row>
                <xdr:rowOff>83820</xdr:rowOff>
              </to>
            </anchor>
          </controlPr>
        </control>
      </mc:Choice>
      <mc:Fallback>
        <control shapeId="197636" r:id="rId25" name="CheckBox4"/>
      </mc:Fallback>
    </mc:AlternateContent>
    <mc:AlternateContent xmlns:mc="http://schemas.openxmlformats.org/markup-compatibility/2006">
      <mc:Choice Requires="x14">
        <control shapeId="197637" r:id="rId27" name="CheckBox5">
          <controlPr defaultSize="0" autoLine="0" r:id="rId28">
            <anchor moveWithCells="1">
              <from>
                <xdr:col>14</xdr:col>
                <xdr:colOff>22860</xdr:colOff>
                <xdr:row>13</xdr:row>
                <xdr:rowOff>0</xdr:rowOff>
              </from>
              <to>
                <xdr:col>16</xdr:col>
                <xdr:colOff>449580</xdr:colOff>
                <xdr:row>14</xdr:row>
                <xdr:rowOff>83820</xdr:rowOff>
              </to>
            </anchor>
          </controlPr>
        </control>
      </mc:Choice>
      <mc:Fallback>
        <control shapeId="197637" r:id="rId27" name="CheckBox5"/>
      </mc:Fallback>
    </mc:AlternateContent>
    <mc:AlternateContent xmlns:mc="http://schemas.openxmlformats.org/markup-compatibility/2006">
      <mc:Choice Requires="x14">
        <control shapeId="197638" r:id="rId29" name="CheckBox6">
          <controlPr defaultSize="0" autoLine="0" r:id="rId30">
            <anchor moveWithCells="1">
              <from>
                <xdr:col>14</xdr:col>
                <xdr:colOff>22860</xdr:colOff>
                <xdr:row>14</xdr:row>
                <xdr:rowOff>38100</xdr:rowOff>
              </from>
              <to>
                <xdr:col>17</xdr:col>
                <xdr:colOff>388620</xdr:colOff>
                <xdr:row>15</xdr:row>
                <xdr:rowOff>121920</xdr:rowOff>
              </to>
            </anchor>
          </controlPr>
        </control>
      </mc:Choice>
      <mc:Fallback>
        <control shapeId="197638" r:id="rId29" name="CheckBox6"/>
      </mc:Fallback>
    </mc:AlternateContent>
    <mc:AlternateContent xmlns:mc="http://schemas.openxmlformats.org/markup-compatibility/2006">
      <mc:Choice Requires="x14">
        <control shapeId="197639" r:id="rId31" name="CheckBox7">
          <controlPr defaultSize="0" autoLine="0" r:id="rId32">
            <anchor moveWithCells="1">
              <from>
                <xdr:col>14</xdr:col>
                <xdr:colOff>22860</xdr:colOff>
                <xdr:row>15</xdr:row>
                <xdr:rowOff>99060</xdr:rowOff>
              </from>
              <to>
                <xdr:col>16</xdr:col>
                <xdr:colOff>556260</xdr:colOff>
                <xdr:row>17</xdr:row>
                <xdr:rowOff>0</xdr:rowOff>
              </to>
            </anchor>
          </controlPr>
        </control>
      </mc:Choice>
      <mc:Fallback>
        <control shapeId="197639" r:id="rId31" name="CheckBox7"/>
      </mc:Fallback>
    </mc:AlternateContent>
    <mc:AlternateContent xmlns:mc="http://schemas.openxmlformats.org/markup-compatibility/2006">
      <mc:Choice Requires="x14">
        <control shapeId="197640" r:id="rId33" name="CheckBox8">
          <controlPr defaultSize="0" autoLine="0" r:id="rId34">
            <anchor moveWithCells="1">
              <from>
                <xdr:col>14</xdr:col>
                <xdr:colOff>30480</xdr:colOff>
                <xdr:row>16</xdr:row>
                <xdr:rowOff>152400</xdr:rowOff>
              </from>
              <to>
                <xdr:col>17</xdr:col>
                <xdr:colOff>396240</xdr:colOff>
                <xdr:row>18</xdr:row>
                <xdr:rowOff>53340</xdr:rowOff>
              </to>
            </anchor>
          </controlPr>
        </control>
      </mc:Choice>
      <mc:Fallback>
        <control shapeId="197640" r:id="rId33" name="CheckBox8"/>
      </mc:Fallback>
    </mc:AlternateContent>
    <mc:AlternateContent xmlns:mc="http://schemas.openxmlformats.org/markup-compatibility/2006">
      <mc:Choice Requires="x14">
        <control shapeId="197641" r:id="rId35" name="CheckBox9">
          <controlPr defaultSize="0" autoLine="0" r:id="rId36">
            <anchor moveWithCells="1">
              <from>
                <xdr:col>14</xdr:col>
                <xdr:colOff>30480</xdr:colOff>
                <xdr:row>18</xdr:row>
                <xdr:rowOff>22860</xdr:rowOff>
              </from>
              <to>
                <xdr:col>18</xdr:col>
                <xdr:colOff>464820</xdr:colOff>
                <xdr:row>19</xdr:row>
                <xdr:rowOff>106680</xdr:rowOff>
              </to>
            </anchor>
          </controlPr>
        </control>
      </mc:Choice>
      <mc:Fallback>
        <control shapeId="197641" r:id="rId35" name="CheckBox9"/>
      </mc:Fallback>
    </mc:AlternateContent>
    <mc:AlternateContent xmlns:mc="http://schemas.openxmlformats.org/markup-compatibility/2006">
      <mc:Choice Requires="x14">
        <control shapeId="197642" r:id="rId37" name="CheckBox10">
          <controlPr defaultSize="0" autoLine="0" r:id="rId38">
            <anchor moveWithCells="1">
              <from>
                <xdr:col>14</xdr:col>
                <xdr:colOff>22860</xdr:colOff>
                <xdr:row>19</xdr:row>
                <xdr:rowOff>83820</xdr:rowOff>
              </from>
              <to>
                <xdr:col>17</xdr:col>
                <xdr:colOff>396240</xdr:colOff>
                <xdr:row>20</xdr:row>
                <xdr:rowOff>167640</xdr:rowOff>
              </to>
            </anchor>
          </controlPr>
        </control>
      </mc:Choice>
      <mc:Fallback>
        <control shapeId="197642" r:id="rId37" name="CheckBox10"/>
      </mc:Fallback>
    </mc:AlternateContent>
    <mc:AlternateContent xmlns:mc="http://schemas.openxmlformats.org/markup-compatibility/2006">
      <mc:Choice Requires="x14">
        <control shapeId="197643" r:id="rId39" name="CheckBox11">
          <controlPr defaultSize="0" autoLine="0" r:id="rId40">
            <anchor moveWithCells="1">
              <from>
                <xdr:col>14</xdr:col>
                <xdr:colOff>7620</xdr:colOff>
                <xdr:row>20</xdr:row>
                <xdr:rowOff>121920</xdr:rowOff>
              </from>
              <to>
                <xdr:col>17</xdr:col>
                <xdr:colOff>617220</xdr:colOff>
                <xdr:row>22</xdr:row>
                <xdr:rowOff>22860</xdr:rowOff>
              </to>
            </anchor>
          </controlPr>
        </control>
      </mc:Choice>
      <mc:Fallback>
        <control shapeId="197643" r:id="rId39" name="CheckBox11"/>
      </mc:Fallback>
    </mc:AlternateContent>
    <mc:AlternateContent xmlns:mc="http://schemas.openxmlformats.org/markup-compatibility/2006">
      <mc:Choice Requires="x14">
        <control shapeId="197644" r:id="rId41" name="CheckBox12">
          <controlPr defaultSize="0" autoLine="0" r:id="rId42">
            <anchor moveWithCells="1">
              <from>
                <xdr:col>14</xdr:col>
                <xdr:colOff>22860</xdr:colOff>
                <xdr:row>22</xdr:row>
                <xdr:rowOff>22860</xdr:rowOff>
              </from>
              <to>
                <xdr:col>17</xdr:col>
                <xdr:colOff>434340</xdr:colOff>
                <xdr:row>23</xdr:row>
                <xdr:rowOff>106680</xdr:rowOff>
              </to>
            </anchor>
          </controlPr>
        </control>
      </mc:Choice>
      <mc:Fallback>
        <control shapeId="197644" r:id="rId41" name="CheckBox12"/>
      </mc:Fallback>
    </mc:AlternateContent>
    <mc:AlternateContent xmlns:mc="http://schemas.openxmlformats.org/markup-compatibility/2006">
      <mc:Choice Requires="x14">
        <control shapeId="197645" r:id="rId43" name="CheckBox13">
          <controlPr defaultSize="0" autoLine="0" r:id="rId44">
            <anchor moveWithCells="1">
              <from>
                <xdr:col>14</xdr:col>
                <xdr:colOff>30480</xdr:colOff>
                <xdr:row>23</xdr:row>
                <xdr:rowOff>68580</xdr:rowOff>
              </from>
              <to>
                <xdr:col>18</xdr:col>
                <xdr:colOff>7620</xdr:colOff>
                <xdr:row>24</xdr:row>
                <xdr:rowOff>152400</xdr:rowOff>
              </to>
            </anchor>
          </controlPr>
        </control>
      </mc:Choice>
      <mc:Fallback>
        <control shapeId="197645" r:id="rId43" name="CheckBox13"/>
      </mc:Fallback>
    </mc:AlternateContent>
    <mc:AlternateContent xmlns:mc="http://schemas.openxmlformats.org/markup-compatibility/2006">
      <mc:Choice Requires="x14">
        <control shapeId="197646" r:id="rId45" name="CheckBox14">
          <controlPr defaultSize="0" autoLine="0" r:id="rId46">
            <anchor moveWithCells="1">
              <from>
                <xdr:col>14</xdr:col>
                <xdr:colOff>30480</xdr:colOff>
                <xdr:row>24</xdr:row>
                <xdr:rowOff>114300</xdr:rowOff>
              </from>
              <to>
                <xdr:col>17</xdr:col>
                <xdr:colOff>586740</xdr:colOff>
                <xdr:row>26</xdr:row>
                <xdr:rowOff>15240</xdr:rowOff>
              </to>
            </anchor>
          </controlPr>
        </control>
      </mc:Choice>
      <mc:Fallback>
        <control shapeId="197646" r:id="rId45" name="CheckBox14"/>
      </mc:Fallback>
    </mc:AlternateContent>
    <mc:AlternateContent xmlns:mc="http://schemas.openxmlformats.org/markup-compatibility/2006">
      <mc:Choice Requires="x14">
        <control shapeId="197647" r:id="rId47" name="CheckBox15">
          <controlPr defaultSize="0" autoLine="0" r:id="rId48">
            <anchor moveWithCells="1">
              <from>
                <xdr:col>14</xdr:col>
                <xdr:colOff>22860</xdr:colOff>
                <xdr:row>26</xdr:row>
                <xdr:rowOff>22860</xdr:rowOff>
              </from>
              <to>
                <xdr:col>18</xdr:col>
                <xdr:colOff>99060</xdr:colOff>
                <xdr:row>27</xdr:row>
                <xdr:rowOff>106680</xdr:rowOff>
              </to>
            </anchor>
          </controlPr>
        </control>
      </mc:Choice>
      <mc:Fallback>
        <control shapeId="197647" r:id="rId47" name="CheckBox15"/>
      </mc:Fallback>
    </mc:AlternateContent>
    <mc:AlternateContent xmlns:mc="http://schemas.openxmlformats.org/markup-compatibility/2006">
      <mc:Choice Requires="x14">
        <control shapeId="197648" r:id="rId49" name="CheckBox16">
          <controlPr defaultSize="0" autoLine="0" r:id="rId50">
            <anchor moveWithCells="1">
              <from>
                <xdr:col>9</xdr:col>
                <xdr:colOff>30480</xdr:colOff>
                <xdr:row>13</xdr:row>
                <xdr:rowOff>0</xdr:rowOff>
              </from>
              <to>
                <xdr:col>12</xdr:col>
                <xdr:colOff>53340</xdr:colOff>
                <xdr:row>14</xdr:row>
                <xdr:rowOff>83820</xdr:rowOff>
              </to>
            </anchor>
          </controlPr>
        </control>
      </mc:Choice>
      <mc:Fallback>
        <control shapeId="197648" r:id="rId49" name="CheckBox16"/>
      </mc:Fallback>
    </mc:AlternateContent>
    <mc:AlternateContent xmlns:mc="http://schemas.openxmlformats.org/markup-compatibility/2006">
      <mc:Choice Requires="x14">
        <control shapeId="197649" r:id="rId51" name="CheckBox17">
          <controlPr defaultSize="0" autoLine="0" r:id="rId52">
            <anchor moveWithCells="1">
              <from>
                <xdr:col>9</xdr:col>
                <xdr:colOff>30480</xdr:colOff>
                <xdr:row>14</xdr:row>
                <xdr:rowOff>60960</xdr:rowOff>
              </from>
              <to>
                <xdr:col>12</xdr:col>
                <xdr:colOff>243840</xdr:colOff>
                <xdr:row>15</xdr:row>
                <xdr:rowOff>144780</xdr:rowOff>
              </to>
            </anchor>
          </controlPr>
        </control>
      </mc:Choice>
      <mc:Fallback>
        <control shapeId="197649" r:id="rId51" name="CheckBox17"/>
      </mc:Fallback>
    </mc:AlternateContent>
    <mc:AlternateContent xmlns:mc="http://schemas.openxmlformats.org/markup-compatibility/2006">
      <mc:Choice Requires="x14">
        <control shapeId="197650" r:id="rId53" name="CheckBox18">
          <controlPr defaultSize="0" autoLine="0" r:id="rId54">
            <anchor moveWithCells="1">
              <from>
                <xdr:col>9</xdr:col>
                <xdr:colOff>30480</xdr:colOff>
                <xdr:row>15</xdr:row>
                <xdr:rowOff>114300</xdr:rowOff>
              </from>
              <to>
                <xdr:col>12</xdr:col>
                <xdr:colOff>358140</xdr:colOff>
                <xdr:row>17</xdr:row>
                <xdr:rowOff>15240</xdr:rowOff>
              </to>
            </anchor>
          </controlPr>
        </control>
      </mc:Choice>
      <mc:Fallback>
        <control shapeId="197650" r:id="rId53" name="CheckBox18"/>
      </mc:Fallback>
    </mc:AlternateContent>
    <mc:AlternateContent xmlns:mc="http://schemas.openxmlformats.org/markup-compatibility/2006">
      <mc:Choice Requires="x14">
        <control shapeId="197651" r:id="rId55" name="CheckBox19">
          <controlPr defaultSize="0" autoLine="0" r:id="rId56">
            <anchor moveWithCells="1">
              <from>
                <xdr:col>9</xdr:col>
                <xdr:colOff>30480</xdr:colOff>
                <xdr:row>16</xdr:row>
                <xdr:rowOff>160020</xdr:rowOff>
              </from>
              <to>
                <xdr:col>13</xdr:col>
                <xdr:colOff>358140</xdr:colOff>
                <xdr:row>18</xdr:row>
                <xdr:rowOff>60960</xdr:rowOff>
              </to>
            </anchor>
          </controlPr>
        </control>
      </mc:Choice>
      <mc:Fallback>
        <control shapeId="197651" r:id="rId55" name="CheckBox19"/>
      </mc:Fallback>
    </mc:AlternateContent>
    <mc:AlternateContent xmlns:mc="http://schemas.openxmlformats.org/markup-compatibility/2006">
      <mc:Choice Requires="x14">
        <control shapeId="197652" r:id="rId57" name="CheckBox20">
          <controlPr defaultSize="0" autoLine="0" r:id="rId58">
            <anchor moveWithCells="1">
              <from>
                <xdr:col>9</xdr:col>
                <xdr:colOff>30480</xdr:colOff>
                <xdr:row>18</xdr:row>
                <xdr:rowOff>7620</xdr:rowOff>
              </from>
              <to>
                <xdr:col>12</xdr:col>
                <xdr:colOff>449580</xdr:colOff>
                <xdr:row>19</xdr:row>
                <xdr:rowOff>91440</xdr:rowOff>
              </to>
            </anchor>
          </controlPr>
        </control>
      </mc:Choice>
      <mc:Fallback>
        <control shapeId="197652" r:id="rId57" name="CheckBox20"/>
      </mc:Fallback>
    </mc:AlternateContent>
    <mc:AlternateContent xmlns:mc="http://schemas.openxmlformats.org/markup-compatibility/2006">
      <mc:Choice Requires="x14">
        <control shapeId="197653" r:id="rId59" name="CheckBox21">
          <controlPr defaultSize="0" autoLine="0" r:id="rId60">
            <anchor moveWithCells="1">
              <from>
                <xdr:col>9</xdr:col>
                <xdr:colOff>30480</xdr:colOff>
                <xdr:row>19</xdr:row>
                <xdr:rowOff>68580</xdr:rowOff>
              </from>
              <to>
                <xdr:col>12</xdr:col>
                <xdr:colOff>487680</xdr:colOff>
                <xdr:row>20</xdr:row>
                <xdr:rowOff>152400</xdr:rowOff>
              </to>
            </anchor>
          </controlPr>
        </control>
      </mc:Choice>
      <mc:Fallback>
        <control shapeId="197653" r:id="rId59" name="CheckBox21"/>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AF89E-5A4B-4BB8-81E1-C08DE8B856C8}">
  <sheetPr codeName="Sheet35">
    <tabColor rgb="FF99CCFF"/>
    <pageSetUpPr fitToPage="1"/>
  </sheetPr>
  <dimension ref="A1:K57"/>
  <sheetViews>
    <sheetView zoomScaleNormal="100" workbookViewId="0">
      <selection activeCell="A6" sqref="A6"/>
    </sheetView>
  </sheetViews>
  <sheetFormatPr defaultRowHeight="14.4" x14ac:dyDescent="0.3"/>
  <cols>
    <col min="1" max="1" width="25.109375" customWidth="1"/>
    <col min="2" max="2" width="18.5546875" customWidth="1"/>
    <col min="3" max="5" width="17.44140625" customWidth="1"/>
    <col min="11" max="11" width="0" hidden="1" customWidth="1"/>
  </cols>
  <sheetData>
    <row r="1" spans="1:11" ht="15" thickBot="1" x14ac:dyDescent="0.35">
      <c r="A1" s="106" t="s">
        <v>389</v>
      </c>
      <c r="B1" s="1245">
        <f>+'Budget Summary'!A9</f>
        <v>0</v>
      </c>
      <c r="C1" s="1245"/>
      <c r="D1" s="107" t="s">
        <v>12</v>
      </c>
      <c r="E1" s="108">
        <f>+'Budget Summary'!H9</f>
        <v>0</v>
      </c>
    </row>
    <row r="2" spans="1:11" ht="16.2" thickBot="1" x14ac:dyDescent="0.35">
      <c r="A2" s="1246" t="s">
        <v>764</v>
      </c>
      <c r="B2" s="1247"/>
      <c r="C2" s="1247"/>
      <c r="D2" s="1247"/>
      <c r="E2" s="1248"/>
    </row>
    <row r="3" spans="1:11" ht="28.95" customHeight="1" x14ac:dyDescent="0.3">
      <c r="A3" s="1214" t="s">
        <v>842</v>
      </c>
      <c r="B3" s="1015"/>
      <c r="C3" s="1015"/>
      <c r="D3" s="1015"/>
      <c r="E3" s="1016"/>
    </row>
    <row r="4" spans="1:11" ht="15" thickBot="1" x14ac:dyDescent="0.35">
      <c r="A4" s="535"/>
      <c r="B4" s="335"/>
      <c r="C4" s="335"/>
      <c r="D4" s="335"/>
      <c r="E4" s="374"/>
    </row>
    <row r="5" spans="1:11" ht="15" thickBot="1" x14ac:dyDescent="0.35">
      <c r="A5" s="536" t="s">
        <v>13</v>
      </c>
      <c r="B5" s="537" t="s">
        <v>14</v>
      </c>
      <c r="C5" s="537" t="s">
        <v>15</v>
      </c>
      <c r="D5" s="537" t="s">
        <v>16</v>
      </c>
      <c r="E5" s="537" t="s">
        <v>17</v>
      </c>
      <c r="K5">
        <v>1</v>
      </c>
    </row>
    <row r="6" spans="1:11" ht="15" thickBot="1" x14ac:dyDescent="0.35">
      <c r="A6" s="681"/>
      <c r="B6" s="538" t="s">
        <v>18</v>
      </c>
      <c r="C6" s="538" t="s">
        <v>19</v>
      </c>
      <c r="D6" s="538" t="s">
        <v>20</v>
      </c>
      <c r="E6" s="538" t="s">
        <v>21</v>
      </c>
      <c r="K6">
        <v>2</v>
      </c>
    </row>
    <row r="7" spans="1:11" ht="28.95" customHeight="1" thickBot="1" x14ac:dyDescent="0.35">
      <c r="A7" s="539" t="s">
        <v>588</v>
      </c>
      <c r="B7" s="540"/>
      <c r="C7" s="540"/>
      <c r="D7" s="474"/>
      <c r="E7" s="212">
        <f>B7+C7+D7</f>
        <v>0</v>
      </c>
      <c r="K7">
        <v>3</v>
      </c>
    </row>
    <row r="8" spans="1:11" ht="15" thickBot="1" x14ac:dyDescent="0.35">
      <c r="A8" s="666" t="s">
        <v>586</v>
      </c>
      <c r="B8" s="784" t="str">
        <f>IF(ISERROR(B7/E7),"",B7/E7)</f>
        <v/>
      </c>
      <c r="C8" s="784" t="str">
        <f>IF(ISERROR(C7/E7),"",C7/E7)</f>
        <v/>
      </c>
      <c r="D8" s="784" t="str">
        <f>IF(ISERROR(D7/E7),"",D7/E7)</f>
        <v/>
      </c>
      <c r="E8" s="541">
        <v>1</v>
      </c>
      <c r="K8">
        <v>4</v>
      </c>
    </row>
    <row r="9" spans="1:11" x14ac:dyDescent="0.3">
      <c r="A9" s="1"/>
      <c r="B9" s="321" t="s">
        <v>22</v>
      </c>
      <c r="C9" s="321" t="s">
        <v>23</v>
      </c>
      <c r="D9" s="321" t="s">
        <v>24</v>
      </c>
      <c r="E9" s="2"/>
      <c r="K9">
        <v>5</v>
      </c>
    </row>
    <row r="10" spans="1:11" x14ac:dyDescent="0.3">
      <c r="A10" s="1"/>
      <c r="B10" s="114" t="s">
        <v>25</v>
      </c>
      <c r="E10" s="2"/>
      <c r="K10">
        <v>6</v>
      </c>
    </row>
    <row r="11" spans="1:11" ht="15" thickBot="1" x14ac:dyDescent="0.35">
      <c r="A11" s="1"/>
      <c r="E11" s="2"/>
      <c r="K11">
        <v>7</v>
      </c>
    </row>
    <row r="12" spans="1:11" ht="15" thickBot="1" x14ac:dyDescent="0.35">
      <c r="A12" s="542" t="s">
        <v>26</v>
      </c>
      <c r="B12" t="s">
        <v>7</v>
      </c>
      <c r="E12" s="2"/>
      <c r="K12">
        <v>8</v>
      </c>
    </row>
    <row r="13" spans="1:11" ht="15" thickBot="1" x14ac:dyDescent="0.35">
      <c r="A13" s="1239" t="s">
        <v>587</v>
      </c>
      <c r="B13" s="1240"/>
      <c r="C13" s="543"/>
      <c r="D13" s="544" t="s">
        <v>940</v>
      </c>
      <c r="E13" s="104"/>
      <c r="K13">
        <v>9</v>
      </c>
    </row>
    <row r="14" spans="1:11" ht="15" thickBot="1" x14ac:dyDescent="0.35">
      <c r="A14" s="545" t="s">
        <v>27</v>
      </c>
      <c r="B14" s="546" t="s">
        <v>28</v>
      </c>
      <c r="C14" s="546" t="s">
        <v>383</v>
      </c>
      <c r="D14" s="547" t="s">
        <v>29</v>
      </c>
      <c r="E14" s="548" t="s">
        <v>30</v>
      </c>
      <c r="K14">
        <v>10</v>
      </c>
    </row>
    <row r="15" spans="1:11" x14ac:dyDescent="0.3">
      <c r="A15" s="549" t="s">
        <v>590</v>
      </c>
      <c r="B15" s="785" t="str">
        <f>B8</f>
        <v/>
      </c>
      <c r="C15" s="788" t="str">
        <f>IF(ISERROR(B15*C13),"",B15*C13)</f>
        <v/>
      </c>
      <c r="D15" s="825">
        <v>2.21</v>
      </c>
      <c r="E15" s="550" t="str">
        <f>IF(ISERROR(C15*D15),"",C15*D15)</f>
        <v/>
      </c>
      <c r="K15">
        <v>11</v>
      </c>
    </row>
    <row r="16" spans="1:11" x14ac:dyDescent="0.3">
      <c r="A16" s="551" t="s">
        <v>565</v>
      </c>
      <c r="B16" s="786" t="str">
        <f>C8</f>
        <v/>
      </c>
      <c r="C16" s="789" t="str">
        <f>IF(ISERROR(B16*C13),"",B16*C13)</f>
        <v/>
      </c>
      <c r="D16" s="826">
        <v>1.91</v>
      </c>
      <c r="E16" s="552" t="str">
        <f>IF(ISERROR(C16*D16),"",C16*D16)</f>
        <v/>
      </c>
      <c r="K16">
        <v>12</v>
      </c>
    </row>
    <row r="17" spans="1:5" ht="15" thickBot="1" x14ac:dyDescent="0.35">
      <c r="A17" s="553" t="s">
        <v>566</v>
      </c>
      <c r="B17" s="787" t="str">
        <f>D8</f>
        <v/>
      </c>
      <c r="C17" s="790" t="str">
        <f>IF(ISERROR(B17*C13),"",B17*C13)</f>
        <v/>
      </c>
      <c r="D17" s="827">
        <v>0.45</v>
      </c>
      <c r="E17" s="554" t="str">
        <f>IF(ISERROR(C17*D17),"",C17*D17)</f>
        <v/>
      </c>
    </row>
    <row r="18" spans="1:5" ht="15" thickBot="1" x14ac:dyDescent="0.35">
      <c r="A18" s="1236" t="s">
        <v>384</v>
      </c>
      <c r="B18" s="1237"/>
      <c r="C18" s="1237"/>
      <c r="D18" s="1238"/>
      <c r="E18" s="555">
        <f>SUM(E15:E17)</f>
        <v>0</v>
      </c>
    </row>
    <row r="19" spans="1:5" ht="15" thickBot="1" x14ac:dyDescent="0.35">
      <c r="A19" s="1"/>
      <c r="E19" s="556"/>
    </row>
    <row r="20" spans="1:5" ht="15" thickBot="1" x14ac:dyDescent="0.35">
      <c r="A20" s="542" t="s">
        <v>31</v>
      </c>
      <c r="B20" t="s">
        <v>7</v>
      </c>
      <c r="E20" s="2"/>
    </row>
    <row r="21" spans="1:5" ht="15" thickBot="1" x14ac:dyDescent="0.35">
      <c r="A21" s="1239" t="s">
        <v>589</v>
      </c>
      <c r="B21" s="1240"/>
      <c r="C21" s="543"/>
      <c r="D21" s="544" t="s">
        <v>940</v>
      </c>
      <c r="E21" s="104"/>
    </row>
    <row r="22" spans="1:5" ht="15" thickBot="1" x14ac:dyDescent="0.35">
      <c r="A22" s="545" t="s">
        <v>27</v>
      </c>
      <c r="B22" s="546" t="s">
        <v>28</v>
      </c>
      <c r="C22" s="546" t="s">
        <v>383</v>
      </c>
      <c r="D22" s="547" t="s">
        <v>29</v>
      </c>
      <c r="E22" s="548" t="s">
        <v>30</v>
      </c>
    </row>
    <row r="23" spans="1:5" x14ac:dyDescent="0.3">
      <c r="A23" s="549" t="s">
        <v>590</v>
      </c>
      <c r="B23" s="785" t="str">
        <f>B8</f>
        <v/>
      </c>
      <c r="C23" s="788" t="str">
        <f>IF(ISERROR(B23*C21),"",B23*C21)</f>
        <v/>
      </c>
      <c r="D23" s="826">
        <v>4.03</v>
      </c>
      <c r="E23" s="550" t="str">
        <f>IF(ISERROR(C23*D23),"",C23*D23)</f>
        <v/>
      </c>
    </row>
    <row r="24" spans="1:5" x14ac:dyDescent="0.3">
      <c r="A24" s="551" t="s">
        <v>565</v>
      </c>
      <c r="B24" s="786" t="str">
        <f>C8</f>
        <v/>
      </c>
      <c r="C24" s="789" t="str">
        <f>IF(ISERROR(B24*C21),"",B24*C21)</f>
        <v/>
      </c>
      <c r="D24" s="826">
        <v>3.63</v>
      </c>
      <c r="E24" s="552" t="str">
        <f>IF(ISERROR(C24*D24),"",C24*D24)</f>
        <v/>
      </c>
    </row>
    <row r="25" spans="1:5" ht="15" thickBot="1" x14ac:dyDescent="0.35">
      <c r="A25" s="553" t="s">
        <v>566</v>
      </c>
      <c r="B25" s="787" t="str">
        <f>D8</f>
        <v/>
      </c>
      <c r="C25" s="790" t="str">
        <f>IF(ISERROR(B25*C21),"",B25*C21)</f>
        <v/>
      </c>
      <c r="D25" s="827">
        <v>0.47</v>
      </c>
      <c r="E25" s="554" t="str">
        <f>IF(ISERROR(C25*D25),"",C25*D25)</f>
        <v/>
      </c>
    </row>
    <row r="26" spans="1:5" ht="15" thickBot="1" x14ac:dyDescent="0.35">
      <c r="A26" s="1236" t="s">
        <v>591</v>
      </c>
      <c r="B26" s="1237"/>
      <c r="C26" s="1237"/>
      <c r="D26" s="1238"/>
      <c r="E26" s="555">
        <f>SUM(E23:E25)</f>
        <v>0</v>
      </c>
    </row>
    <row r="27" spans="1:5" ht="15" thickBot="1" x14ac:dyDescent="0.35">
      <c r="A27" s="118"/>
      <c r="B27" s="321"/>
      <c r="C27" s="321"/>
      <c r="D27" s="321"/>
      <c r="E27" s="556"/>
    </row>
    <row r="28" spans="1:5" ht="15" thickBot="1" x14ac:dyDescent="0.35">
      <c r="A28" s="542" t="s">
        <v>32</v>
      </c>
      <c r="B28" t="s">
        <v>7</v>
      </c>
      <c r="D28" s="321"/>
      <c r="E28" s="2"/>
    </row>
    <row r="29" spans="1:5" ht="15" thickBot="1" x14ac:dyDescent="0.35">
      <c r="A29" s="1239" t="s">
        <v>599</v>
      </c>
      <c r="B29" s="1240"/>
      <c r="C29" s="543"/>
      <c r="D29" s="544" t="s">
        <v>940</v>
      </c>
      <c r="E29" s="104"/>
    </row>
    <row r="30" spans="1:5" ht="15" thickBot="1" x14ac:dyDescent="0.35">
      <c r="A30" s="545" t="s">
        <v>27</v>
      </c>
      <c r="B30" s="546" t="s">
        <v>28</v>
      </c>
      <c r="C30" s="546" t="s">
        <v>383</v>
      </c>
      <c r="D30" s="547" t="s">
        <v>29</v>
      </c>
      <c r="E30" s="548" t="s">
        <v>30</v>
      </c>
    </row>
    <row r="31" spans="1:5" x14ac:dyDescent="0.3">
      <c r="A31" s="549" t="s">
        <v>590</v>
      </c>
      <c r="B31" s="785" t="str">
        <f>B8</f>
        <v/>
      </c>
      <c r="C31" s="788" t="str">
        <f>IF(ISERROR(B31*C29),"",B31*C29)</f>
        <v/>
      </c>
      <c r="D31" s="825">
        <v>1.18</v>
      </c>
      <c r="E31" s="550" t="str">
        <f>IF(ISERROR(C31*D31),"",C31*D31)</f>
        <v/>
      </c>
    </row>
    <row r="32" spans="1:5" x14ac:dyDescent="0.3">
      <c r="A32" s="551" t="s">
        <v>565</v>
      </c>
      <c r="B32" s="786" t="str">
        <f>C8</f>
        <v/>
      </c>
      <c r="C32" s="789" t="str">
        <f>IF(ISERROR(B32*C29),"",B32*C29)</f>
        <v/>
      </c>
      <c r="D32" s="826">
        <v>0.64</v>
      </c>
      <c r="E32" s="552" t="str">
        <f>IF(ISERROR(C32*D32),"",C32*D32)</f>
        <v/>
      </c>
    </row>
    <row r="33" spans="1:5" ht="15" thickBot="1" x14ac:dyDescent="0.35">
      <c r="A33" s="553" t="s">
        <v>566</v>
      </c>
      <c r="B33" s="787" t="str">
        <f>D8</f>
        <v/>
      </c>
      <c r="C33" s="790" t="str">
        <f>IF(ISERROR(B33*C29),"",B33*C29)</f>
        <v/>
      </c>
      <c r="D33" s="827">
        <v>0.19</v>
      </c>
      <c r="E33" s="554" t="str">
        <f>IF(ISERROR(C33*D33),"",C33*D33)</f>
        <v/>
      </c>
    </row>
    <row r="34" spans="1:5" ht="15" thickBot="1" x14ac:dyDescent="0.35">
      <c r="A34" s="1236" t="s">
        <v>591</v>
      </c>
      <c r="B34" s="1237"/>
      <c r="C34" s="1237"/>
      <c r="D34" s="1238"/>
      <c r="E34" s="555">
        <f>SUM(E31:E33)</f>
        <v>0</v>
      </c>
    </row>
    <row r="35" spans="1:5" ht="15" thickBot="1" x14ac:dyDescent="0.35">
      <c r="A35" s="1"/>
      <c r="E35" s="2"/>
    </row>
    <row r="36" spans="1:5" ht="15" thickBot="1" x14ac:dyDescent="0.35">
      <c r="A36" s="1241" t="s">
        <v>592</v>
      </c>
      <c r="B36" s="1242"/>
      <c r="C36" s="1242"/>
      <c r="D36" s="1243"/>
      <c r="E36" s="557">
        <f>E18+E26+E34</f>
        <v>0</v>
      </c>
    </row>
    <row r="37" spans="1:5" ht="15" thickBot="1" x14ac:dyDescent="0.35">
      <c r="A37" s="1"/>
      <c r="E37" s="2"/>
    </row>
    <row r="38" spans="1:5" ht="15" thickBot="1" x14ac:dyDescent="0.35">
      <c r="A38" s="1230" t="s">
        <v>600</v>
      </c>
      <c r="B38" s="1231"/>
      <c r="C38" s="1232"/>
      <c r="D38" s="130">
        <v>12</v>
      </c>
      <c r="E38" s="2"/>
    </row>
    <row r="39" spans="1:5" ht="15" thickBot="1" x14ac:dyDescent="0.35">
      <c r="A39" s="1233" t="s">
        <v>601</v>
      </c>
      <c r="B39" s="1234"/>
      <c r="C39" s="1234"/>
      <c r="D39" s="1235"/>
      <c r="E39" s="558">
        <f>+E36*D38</f>
        <v>0</v>
      </c>
    </row>
    <row r="40" spans="1:5" ht="15" thickBot="1" x14ac:dyDescent="0.35">
      <c r="A40" s="1228" t="s">
        <v>33</v>
      </c>
      <c r="B40" s="1244"/>
      <c r="C40" s="313" t="s">
        <v>34</v>
      </c>
      <c r="D40" s="559" t="s">
        <v>29</v>
      </c>
      <c r="E40" s="560" t="s">
        <v>30</v>
      </c>
    </row>
    <row r="41" spans="1:5" ht="15" thickBot="1" x14ac:dyDescent="0.35">
      <c r="A41" s="1228" t="s">
        <v>593</v>
      </c>
      <c r="B41" s="1229"/>
      <c r="C41" s="561">
        <f>C21</f>
        <v>0</v>
      </c>
      <c r="D41" s="562">
        <v>0.3</v>
      </c>
      <c r="E41" s="558">
        <f>+C41*D41*D38</f>
        <v>0</v>
      </c>
    </row>
    <row r="42" spans="1:5" ht="15" thickBot="1" x14ac:dyDescent="0.35">
      <c r="A42" s="838"/>
      <c r="B42" s="838"/>
      <c r="C42" s="321"/>
      <c r="D42" s="321"/>
      <c r="E42" s="321"/>
    </row>
    <row r="43" spans="1:5" ht="6.6" customHeight="1" x14ac:dyDescent="0.3">
      <c r="A43" s="1253"/>
      <c r="B43" s="1254"/>
      <c r="C43" s="1255"/>
      <c r="D43" s="1255"/>
      <c r="E43" s="1256"/>
    </row>
    <row r="44" spans="1:5" x14ac:dyDescent="0.3">
      <c r="A44" s="1257" t="s">
        <v>771</v>
      </c>
      <c r="B44" s="1258"/>
      <c r="C44" s="1258"/>
      <c r="D44" s="1258"/>
      <c r="E44" s="1259"/>
    </row>
    <row r="45" spans="1:5" ht="7.2" customHeight="1" x14ac:dyDescent="0.3">
      <c r="A45" s="667"/>
      <c r="B45" s="663"/>
      <c r="C45" s="663"/>
      <c r="D45" s="663"/>
      <c r="E45" s="665"/>
    </row>
    <row r="46" spans="1:5" x14ac:dyDescent="0.3">
      <c r="A46" s="113" t="s">
        <v>765</v>
      </c>
      <c r="B46" s="114"/>
      <c r="C46" s="114"/>
      <c r="E46" s="2"/>
    </row>
    <row r="47" spans="1:5" x14ac:dyDescent="0.3">
      <c r="A47" s="1249" t="s">
        <v>766</v>
      </c>
      <c r="B47" s="1250"/>
      <c r="C47" s="1250"/>
      <c r="D47" s="1250"/>
      <c r="E47" s="1251"/>
    </row>
    <row r="48" spans="1:5" x14ac:dyDescent="0.3">
      <c r="A48" s="1252" t="s">
        <v>843</v>
      </c>
      <c r="B48" s="1250"/>
      <c r="C48" s="1250"/>
      <c r="D48" s="1250"/>
      <c r="E48" s="1251"/>
    </row>
    <row r="49" spans="1:5" x14ac:dyDescent="0.3">
      <c r="A49" s="1249" t="s">
        <v>594</v>
      </c>
      <c r="B49" s="1250"/>
      <c r="C49" s="1250"/>
      <c r="D49" s="1250"/>
      <c r="E49" s="1251"/>
    </row>
    <row r="50" spans="1:5" x14ac:dyDescent="0.3">
      <c r="A50" s="1249" t="s">
        <v>595</v>
      </c>
      <c r="B50" s="1250"/>
      <c r="C50" s="1250"/>
      <c r="D50" s="1250"/>
      <c r="E50" s="1251"/>
    </row>
    <row r="51" spans="1:5" x14ac:dyDescent="0.3">
      <c r="A51" s="1249" t="s">
        <v>596</v>
      </c>
      <c r="B51" s="1250"/>
      <c r="C51" s="1250"/>
      <c r="D51" s="1250"/>
      <c r="E51" s="1251"/>
    </row>
    <row r="52" spans="1:5" ht="27" customHeight="1" x14ac:dyDescent="0.3">
      <c r="A52" s="1249" t="s">
        <v>602</v>
      </c>
      <c r="B52" s="1250"/>
      <c r="C52" s="1250"/>
      <c r="D52" s="1250"/>
      <c r="E52" s="1251"/>
    </row>
    <row r="53" spans="1:5" ht="29.25" customHeight="1" x14ac:dyDescent="0.3">
      <c r="A53" s="1262" t="s">
        <v>597</v>
      </c>
      <c r="B53" s="1250"/>
      <c r="C53" s="1250"/>
      <c r="D53" s="1250"/>
      <c r="E53" s="1251"/>
    </row>
    <row r="54" spans="1:5" x14ac:dyDescent="0.3">
      <c r="A54" s="1262" t="s">
        <v>598</v>
      </c>
      <c r="B54" s="1250"/>
      <c r="C54" s="1250"/>
      <c r="D54" s="1250"/>
      <c r="E54" s="1251"/>
    </row>
    <row r="55" spans="1:5" ht="15" thickBot="1" x14ac:dyDescent="0.35">
      <c r="A55" s="105"/>
      <c r="B55" s="102"/>
      <c r="C55" s="102"/>
      <c r="D55" s="102"/>
      <c r="E55" s="103"/>
    </row>
    <row r="56" spans="1:5" ht="15" thickBot="1" x14ac:dyDescent="0.35">
      <c r="A56" s="1260" t="s">
        <v>767</v>
      </c>
      <c r="B56" s="1261"/>
      <c r="C56" s="1261"/>
      <c r="D56" s="1261"/>
      <c r="E56" s="576"/>
    </row>
    <row r="57" spans="1:5" ht="15" thickBot="1" x14ac:dyDescent="0.35">
      <c r="A57" s="574" t="s">
        <v>478</v>
      </c>
      <c r="B57" s="575"/>
      <c r="C57" s="573"/>
      <c r="D57" s="573"/>
      <c r="E57" s="576" t="s">
        <v>941</v>
      </c>
    </row>
  </sheetData>
  <mergeCells count="25">
    <mergeCell ref="A56:D56"/>
    <mergeCell ref="A53:E53"/>
    <mergeCell ref="A54:E54"/>
    <mergeCell ref="A50:E50"/>
    <mergeCell ref="A51:E51"/>
    <mergeCell ref="A52:E52"/>
    <mergeCell ref="A47:E47"/>
    <mergeCell ref="A48:E48"/>
    <mergeCell ref="A49:E49"/>
    <mergeCell ref="A43:E43"/>
    <mergeCell ref="A44:E44"/>
    <mergeCell ref="B1:C1"/>
    <mergeCell ref="A2:E2"/>
    <mergeCell ref="A13:B13"/>
    <mergeCell ref="A18:D18"/>
    <mergeCell ref="A21:B21"/>
    <mergeCell ref="A41:B41"/>
    <mergeCell ref="A3:E3"/>
    <mergeCell ref="A38:C38"/>
    <mergeCell ref="A39:D39"/>
    <mergeCell ref="A26:D26"/>
    <mergeCell ref="A29:B29"/>
    <mergeCell ref="A34:D34"/>
    <mergeCell ref="A36:D36"/>
    <mergeCell ref="A40:B40"/>
  </mergeCells>
  <dataValidations disablePrompts="1" count="1">
    <dataValidation type="list" allowBlank="1" showInputMessage="1" showErrorMessage="1" sqref="D38" xr:uid="{1EA3DA7C-866D-4088-A5A1-2C73C969338A}">
      <formula1>$K$5:$K$16</formula1>
    </dataValidation>
  </dataValidations>
  <pageMargins left="0.7" right="0.7" top="0.75" bottom="0.75" header="0.3" footer="0.3"/>
  <pageSetup scale="94" fitToHeight="0" orientation="portrait" r:id="rId1"/>
  <ignoredErrors>
    <ignoredError sqref="E14:E20 E22:E2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F0AAA-00D9-4526-9867-DC89A00780CC}">
  <sheetPr codeName="Sheet7">
    <tabColor rgb="FFC6E0B4"/>
    <pageSetUpPr fitToPage="1"/>
  </sheetPr>
  <dimension ref="A1:M37"/>
  <sheetViews>
    <sheetView zoomScaleNormal="100" workbookViewId="0">
      <selection activeCell="C8" sqref="C8"/>
    </sheetView>
  </sheetViews>
  <sheetFormatPr defaultRowHeight="14.4" x14ac:dyDescent="0.3"/>
  <cols>
    <col min="1" max="1" width="12.109375" customWidth="1"/>
    <col min="2" max="2" width="31.44140625" customWidth="1"/>
    <col min="3" max="3" width="18.33203125" customWidth="1"/>
    <col min="4" max="4" width="31.109375" customWidth="1"/>
    <col min="5" max="5" width="19.109375" customWidth="1"/>
    <col min="6" max="6" width="23.109375" customWidth="1"/>
  </cols>
  <sheetData>
    <row r="1" spans="1:13" s="109" customFormat="1" ht="15" thickBot="1" x14ac:dyDescent="0.35">
      <c r="A1" s="106" t="s">
        <v>389</v>
      </c>
      <c r="B1" s="1279">
        <f>'Budget Summary'!A9</f>
        <v>0</v>
      </c>
      <c r="C1" s="1194"/>
      <c r="D1" s="1194"/>
      <c r="E1" s="107" t="s">
        <v>40</v>
      </c>
      <c r="F1" s="129">
        <f>'Budget Summary'!H9</f>
        <v>0</v>
      </c>
      <c r="M1" s="109">
        <f>'Budget Summary'!H9</f>
        <v>0</v>
      </c>
    </row>
    <row r="2" spans="1:13" ht="16.2" thickBot="1" x14ac:dyDescent="0.35">
      <c r="A2" s="1282" t="s">
        <v>709</v>
      </c>
      <c r="B2" s="1283"/>
      <c r="C2" s="1283"/>
      <c r="D2" s="1283"/>
      <c r="E2" s="1283"/>
      <c r="F2" s="1284"/>
    </row>
    <row r="3" spans="1:13" x14ac:dyDescent="0.3">
      <c r="A3" s="111"/>
      <c r="B3" s="112"/>
      <c r="C3" s="112"/>
      <c r="D3" s="18"/>
      <c r="E3" s="18"/>
      <c r="F3" s="19"/>
    </row>
    <row r="4" spans="1:13" x14ac:dyDescent="0.3">
      <c r="A4" s="1280" t="str">
        <f>+'Budget Summary'!A6</f>
        <v>Program Year:  October 1, 2022 - September 30, 2023</v>
      </c>
      <c r="B4" s="1281"/>
      <c r="C4" s="1281"/>
      <c r="D4" s="1281"/>
      <c r="E4" s="114"/>
      <c r="F4" s="2"/>
    </row>
    <row r="5" spans="1:13" x14ac:dyDescent="0.3">
      <c r="A5" s="113"/>
      <c r="B5" s="114"/>
      <c r="C5" s="114"/>
      <c r="D5" s="114"/>
      <c r="E5" s="16"/>
      <c r="F5" s="2"/>
    </row>
    <row r="6" spans="1:13" ht="15" thickBot="1" x14ac:dyDescent="0.35">
      <c r="A6" s="236" t="s">
        <v>37</v>
      </c>
      <c r="B6" s="234"/>
      <c r="C6" s="1234">
        <f>'Budget Summary'!A9</f>
        <v>0</v>
      </c>
      <c r="D6" s="1234"/>
      <c r="E6" s="1234"/>
      <c r="F6" s="2"/>
    </row>
    <row r="7" spans="1:13" x14ac:dyDescent="0.3">
      <c r="A7" s="113"/>
      <c r="B7" s="114"/>
      <c r="C7" s="114"/>
      <c r="D7" s="114"/>
      <c r="E7" s="16"/>
      <c r="F7" s="2"/>
    </row>
    <row r="8" spans="1:13" ht="15" thickBot="1" x14ac:dyDescent="0.35">
      <c r="A8" s="113" t="s">
        <v>611</v>
      </c>
      <c r="B8" s="114"/>
      <c r="C8" s="754"/>
      <c r="E8" s="16"/>
      <c r="F8" s="2"/>
    </row>
    <row r="9" spans="1:13" x14ac:dyDescent="0.3">
      <c r="A9" s="1"/>
      <c r="E9" s="16"/>
      <c r="F9" s="2"/>
    </row>
    <row r="10" spans="1:13" x14ac:dyDescent="0.3">
      <c r="A10" s="1"/>
      <c r="F10" s="2"/>
    </row>
    <row r="11" spans="1:13" ht="15" thickBot="1" x14ac:dyDescent="0.35">
      <c r="A11" s="563" t="s">
        <v>453</v>
      </c>
      <c r="B11" s="6"/>
      <c r="C11" s="6"/>
      <c r="D11" s="6"/>
      <c r="E11" s="6"/>
      <c r="F11" s="13"/>
    </row>
    <row r="12" spans="1:13" ht="15" thickBot="1" x14ac:dyDescent="0.35">
      <c r="A12" s="212" t="s">
        <v>7</v>
      </c>
      <c r="B12" s="138">
        <v>1</v>
      </c>
      <c r="C12" s="212"/>
      <c r="D12" s="212">
        <v>2</v>
      </c>
      <c r="E12" s="138"/>
      <c r="F12" s="212">
        <v>3</v>
      </c>
    </row>
    <row r="13" spans="1:13" ht="43.95" customHeight="1" thickBot="1" x14ac:dyDescent="0.35">
      <c r="A13" s="1272" t="s">
        <v>747</v>
      </c>
      <c r="B13" s="1273"/>
      <c r="C13" s="564" t="s">
        <v>454</v>
      </c>
      <c r="D13" s="127" t="s">
        <v>748</v>
      </c>
      <c r="E13" s="406" t="s">
        <v>39</v>
      </c>
      <c r="F13" s="127" t="s">
        <v>716</v>
      </c>
    </row>
    <row r="14" spans="1:13" ht="29.4" thickBot="1" x14ac:dyDescent="0.35">
      <c r="A14" s="484" t="s">
        <v>390</v>
      </c>
      <c r="B14" s="306"/>
      <c r="C14" s="565" t="s">
        <v>454</v>
      </c>
      <c r="D14" s="306"/>
      <c r="E14" s="486" t="s">
        <v>39</v>
      </c>
      <c r="F14" s="566" t="str">
        <f>IF(B14&lt;1,"0%",(D14)/(B14))</f>
        <v>0%</v>
      </c>
    </row>
    <row r="15" spans="1:13" x14ac:dyDescent="0.3">
      <c r="A15" s="567"/>
      <c r="B15" s="307"/>
      <c r="C15" s="568"/>
      <c r="D15" s="56"/>
      <c r="E15" s="615"/>
      <c r="F15" s="308"/>
    </row>
    <row r="16" spans="1:13" x14ac:dyDescent="0.3">
      <c r="A16" s="567"/>
      <c r="B16" s="307"/>
      <c r="C16" s="568"/>
      <c r="D16" s="56"/>
      <c r="E16" s="568"/>
      <c r="F16" s="308"/>
      <c r="K16" s="614" t="s">
        <v>78</v>
      </c>
    </row>
    <row r="17" spans="1:6" ht="15" thickBot="1" x14ac:dyDescent="0.35">
      <c r="A17" s="569" t="s">
        <v>455</v>
      </c>
      <c r="B17" s="307"/>
      <c r="C17" s="568"/>
      <c r="D17" s="56"/>
      <c r="E17" s="568"/>
      <c r="F17" s="308"/>
    </row>
    <row r="18" spans="1:6" ht="15" thickBot="1" x14ac:dyDescent="0.35">
      <c r="A18" s="212" t="s">
        <v>7</v>
      </c>
      <c r="B18" s="138"/>
      <c r="C18" s="212"/>
      <c r="D18" s="212">
        <v>4</v>
      </c>
      <c r="E18" s="138"/>
      <c r="F18" s="212">
        <v>5</v>
      </c>
    </row>
    <row r="19" spans="1:6" ht="43.2" customHeight="1" thickBot="1" x14ac:dyDescent="0.35">
      <c r="A19" s="1272" t="s">
        <v>477</v>
      </c>
      <c r="B19" s="1273"/>
      <c r="C19" s="127" t="s">
        <v>38</v>
      </c>
      <c r="D19" s="127" t="s">
        <v>717</v>
      </c>
      <c r="E19" s="406" t="s">
        <v>39</v>
      </c>
      <c r="F19" s="127" t="s">
        <v>845</v>
      </c>
    </row>
    <row r="20" spans="1:6" ht="29.4" thickBot="1" x14ac:dyDescent="0.35">
      <c r="A20" s="484" t="s">
        <v>390</v>
      </c>
      <c r="B20" s="247" t="str">
        <f>IF('A - Projected Reimb (Required)'!E39&gt;0,'A - Projected Reimb (Required)'!E39,"")</f>
        <v/>
      </c>
      <c r="C20" s="570" t="s">
        <v>38</v>
      </c>
      <c r="D20" s="817">
        <f>IF(F14&lt;=0.15,F14,0.15)</f>
        <v>0.15</v>
      </c>
      <c r="E20" s="486" t="s">
        <v>39</v>
      </c>
      <c r="F20" s="247" t="str">
        <f>IF(B20="","",B20*D20)</f>
        <v/>
      </c>
    </row>
    <row r="21" spans="1:6" x14ac:dyDescent="0.3">
      <c r="A21" s="20"/>
      <c r="B21" s="18"/>
      <c r="C21" s="18"/>
      <c r="D21" s="18"/>
      <c r="E21" s="18"/>
      <c r="F21" s="19"/>
    </row>
    <row r="22" spans="1:6" hidden="1" x14ac:dyDescent="0.3">
      <c r="A22" s="1"/>
      <c r="F22" s="2"/>
    </row>
    <row r="23" spans="1:6" x14ac:dyDescent="0.3">
      <c r="A23" s="1"/>
      <c r="F23" s="2"/>
    </row>
    <row r="24" spans="1:6" x14ac:dyDescent="0.3">
      <c r="A24" s="113" t="s">
        <v>714</v>
      </c>
      <c r="B24" s="109"/>
      <c r="C24" s="109"/>
      <c r="D24" s="109"/>
      <c r="E24" s="109"/>
      <c r="F24" s="119"/>
    </row>
    <row r="25" spans="1:6" x14ac:dyDescent="0.3">
      <c r="A25" s="118" t="s">
        <v>52</v>
      </c>
      <c r="B25" s="109"/>
      <c r="C25" s="109"/>
      <c r="D25" s="109"/>
      <c r="E25" s="109"/>
      <c r="F25" s="119"/>
    </row>
    <row r="26" spans="1:6" ht="34.200000000000003" customHeight="1" x14ac:dyDescent="0.3">
      <c r="A26" s="189">
        <v>1</v>
      </c>
      <c r="B26" s="1274" t="s">
        <v>814</v>
      </c>
      <c r="C26" s="1034"/>
      <c r="D26" s="1034"/>
      <c r="E26" s="1034"/>
      <c r="F26" s="1275"/>
    </row>
    <row r="27" spans="1:6" ht="34.200000000000003" customHeight="1" x14ac:dyDescent="0.3">
      <c r="A27" s="189">
        <v>2</v>
      </c>
      <c r="B27" s="1274" t="s">
        <v>844</v>
      </c>
      <c r="C27" s="1034"/>
      <c r="D27" s="1034"/>
      <c r="E27" s="1034"/>
      <c r="F27" s="1275"/>
    </row>
    <row r="28" spans="1:6" ht="25.2" customHeight="1" x14ac:dyDescent="0.3">
      <c r="A28" s="189">
        <v>3</v>
      </c>
      <c r="B28" s="1277" t="s">
        <v>883</v>
      </c>
      <c r="C28" s="1277"/>
      <c r="D28" s="1277"/>
      <c r="E28" s="1277"/>
      <c r="F28" s="1278"/>
    </row>
    <row r="29" spans="1:6" ht="63.6" customHeight="1" x14ac:dyDescent="0.3">
      <c r="A29" s="189">
        <v>4</v>
      </c>
      <c r="B29" s="1274" t="s">
        <v>873</v>
      </c>
      <c r="C29" s="1274"/>
      <c r="D29" s="1274"/>
      <c r="E29" s="1274"/>
      <c r="F29" s="1276"/>
    </row>
    <row r="30" spans="1:6" ht="16.95" customHeight="1" x14ac:dyDescent="0.3">
      <c r="A30" s="189"/>
      <c r="B30" s="1274" t="s">
        <v>872</v>
      </c>
      <c r="C30" s="1034"/>
      <c r="D30" s="1034"/>
      <c r="E30" s="1034"/>
      <c r="F30" s="1275"/>
    </row>
    <row r="31" spans="1:6" ht="15" thickBot="1" x14ac:dyDescent="0.35">
      <c r="A31" s="485">
        <v>5</v>
      </c>
      <c r="B31" s="1263" t="s">
        <v>815</v>
      </c>
      <c r="C31" s="1264"/>
      <c r="D31" s="1264"/>
      <c r="E31" s="1264"/>
      <c r="F31" s="1265"/>
    </row>
    <row r="32" spans="1:6" ht="57" customHeight="1" x14ac:dyDescent="0.3">
      <c r="A32" s="1266" t="s">
        <v>768</v>
      </c>
      <c r="B32" s="1267"/>
      <c r="C32" s="1267"/>
      <c r="D32" s="1267"/>
      <c r="E32" s="1267"/>
      <c r="F32" s="1268"/>
    </row>
    <row r="33" spans="1:7" ht="63.6" customHeight="1" thickBot="1" x14ac:dyDescent="0.35">
      <c r="A33" s="1269" t="s">
        <v>884</v>
      </c>
      <c r="B33" s="1270"/>
      <c r="C33" s="1270"/>
      <c r="D33" s="1270"/>
      <c r="E33" s="1270"/>
      <c r="F33" s="1271"/>
      <c r="G33" s="309"/>
    </row>
    <row r="34" spans="1:7" ht="15" thickBot="1" x14ac:dyDescent="0.35">
      <c r="A34" s="571" t="s">
        <v>709</v>
      </c>
      <c r="B34" s="572"/>
      <c r="C34" s="573"/>
      <c r="D34" s="573"/>
      <c r="E34" s="573"/>
      <c r="F34" s="576"/>
    </row>
    <row r="35" spans="1:7" ht="15" thickBot="1" x14ac:dyDescent="0.35">
      <c r="A35" s="574" t="s">
        <v>478</v>
      </c>
      <c r="B35" s="575"/>
      <c r="C35" s="575"/>
      <c r="D35" s="573"/>
      <c r="E35" s="573"/>
      <c r="F35" s="576" t="s">
        <v>936</v>
      </c>
    </row>
    <row r="37" spans="1:7" x14ac:dyDescent="0.3">
      <c r="E37" s="309"/>
      <c r="G37" s="309"/>
    </row>
  </sheetData>
  <sheetProtection algorithmName="SHA-512" hashValue="5ScwtlkxIBpO5yA8aKe/1fTDNWr0FPD9Gd5HT+Mek8WMVfHfXaXUHsS7g0YLcW8DcayOfCgAxQmEzRSm+QaQag==" saltValue="03QdaECXkemdA9Ei1ZZGkg==" spinCount="100000" sheet="1" objects="1" scenarios="1"/>
  <mergeCells count="14">
    <mergeCell ref="B1:D1"/>
    <mergeCell ref="A4:D4"/>
    <mergeCell ref="C6:E6"/>
    <mergeCell ref="A13:B13"/>
    <mergeCell ref="A2:F2"/>
    <mergeCell ref="B31:F31"/>
    <mergeCell ref="A32:F32"/>
    <mergeCell ref="A33:F33"/>
    <mergeCell ref="A19:B19"/>
    <mergeCell ref="B26:F26"/>
    <mergeCell ref="B27:F27"/>
    <mergeCell ref="B30:F30"/>
    <mergeCell ref="B29:F29"/>
    <mergeCell ref="B28:F28"/>
  </mergeCells>
  <dataValidations count="1">
    <dataValidation type="decimal" allowBlank="1" showInputMessage="1" showErrorMessage="1" errorTitle="Sponsor Fee" error="The Sponsor Fee cannot be greater than 15%." sqref="D20" xr:uid="{BAB28567-3435-4076-9F51-FC2D2A6459E7}">
      <formula1>0</formula1>
      <formula2>0.15</formula2>
    </dataValidation>
  </dataValidations>
  <printOptions horizontalCentered="1"/>
  <pageMargins left="0.5" right="0.5" top="0.75" bottom="0.75" header="0.3" footer="0.3"/>
  <pageSetup scale="70" orientation="portrait" r:id="rId1"/>
  <ignoredErrors>
    <ignoredError sqref="D20"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674C0-5DE9-4075-8363-B36E83775EA2}">
  <sheetPr codeName="Sheet8">
    <tabColor rgb="FF99CCFF"/>
    <pageSetUpPr fitToPage="1"/>
  </sheetPr>
  <dimension ref="A1:T51"/>
  <sheetViews>
    <sheetView zoomScaleNormal="100" workbookViewId="0">
      <selection activeCell="B8" sqref="B8:C8"/>
    </sheetView>
  </sheetViews>
  <sheetFormatPr defaultRowHeight="14.4" x14ac:dyDescent="0.3"/>
  <cols>
    <col min="2" max="3" width="10.5546875" customWidth="1"/>
    <col min="4" max="4" width="18" customWidth="1"/>
    <col min="10" max="10" width="12.5546875" customWidth="1"/>
    <col min="11" max="11" width="12.44140625" customWidth="1"/>
    <col min="12" max="12" width="15.33203125" customWidth="1"/>
    <col min="13" max="13" width="16.6640625" customWidth="1"/>
    <col min="19" max="19" width="14" customWidth="1"/>
  </cols>
  <sheetData>
    <row r="1" spans="1:13" ht="15" thickBot="1" x14ac:dyDescent="0.35">
      <c r="A1" s="106" t="s">
        <v>389</v>
      </c>
      <c r="B1" s="4"/>
      <c r="C1" s="1288">
        <f>'Budget Summary'!A9</f>
        <v>0</v>
      </c>
      <c r="D1" s="1288"/>
      <c r="E1" s="1288"/>
      <c r="F1" s="1288"/>
      <c r="G1" s="1288"/>
      <c r="H1" s="1288"/>
      <c r="I1" s="1288"/>
      <c r="J1" s="1288"/>
      <c r="K1" s="4"/>
      <c r="L1" s="107"/>
      <c r="M1" s="129">
        <f>'Budget Summary'!H9</f>
        <v>0</v>
      </c>
    </row>
    <row r="2" spans="1:13" ht="16.2" thickBot="1" x14ac:dyDescent="0.35">
      <c r="A2" s="1289" t="s">
        <v>708</v>
      </c>
      <c r="B2" s="1290"/>
      <c r="C2" s="1290"/>
      <c r="D2" s="1290"/>
      <c r="E2" s="1290"/>
      <c r="F2" s="1290"/>
      <c r="G2" s="1290"/>
      <c r="H2" s="1290"/>
      <c r="I2" s="1290"/>
      <c r="J2" s="1290"/>
      <c r="K2" s="1290"/>
      <c r="L2" s="1290"/>
      <c r="M2" s="1291"/>
    </row>
    <row r="3" spans="1:13" x14ac:dyDescent="0.3">
      <c r="A3" s="1297" t="s">
        <v>769</v>
      </c>
      <c r="B3" s="1298"/>
      <c r="C3" s="1298"/>
      <c r="D3" s="1298"/>
      <c r="E3" s="1298"/>
      <c r="F3" s="1298"/>
      <c r="G3" s="1298"/>
      <c r="H3" s="1298"/>
      <c r="I3" s="1298"/>
      <c r="J3" s="1298"/>
      <c r="K3" s="1298"/>
      <c r="L3" s="1298"/>
      <c r="M3" s="1299"/>
    </row>
    <row r="4" spans="1:13" x14ac:dyDescent="0.3">
      <c r="A4" s="1300"/>
      <c r="B4" s="1034"/>
      <c r="C4" s="1034"/>
      <c r="D4" s="1034"/>
      <c r="E4" s="1034"/>
      <c r="F4" s="1034"/>
      <c r="G4" s="1034"/>
      <c r="H4" s="1034"/>
      <c r="I4" s="1034"/>
      <c r="J4" s="1034"/>
      <c r="K4" s="1034"/>
      <c r="L4" s="1034"/>
      <c r="M4" s="1275"/>
    </row>
    <row r="5" spans="1:13" ht="15" thickBot="1" x14ac:dyDescent="0.35">
      <c r="A5" s="113"/>
      <c r="B5" s="114"/>
      <c r="C5" s="114"/>
      <c r="D5" s="114"/>
      <c r="E5" s="114"/>
      <c r="F5" s="114"/>
      <c r="G5" s="114"/>
      <c r="H5" s="114"/>
      <c r="I5" s="114"/>
      <c r="J5" s="114"/>
      <c r="K5" s="114"/>
      <c r="L5" s="114"/>
      <c r="M5" s="2"/>
    </row>
    <row r="6" spans="1:13" ht="15.75" customHeight="1" thickBot="1" x14ac:dyDescent="0.35">
      <c r="A6" s="1292" t="s">
        <v>364</v>
      </c>
      <c r="B6" s="1194"/>
      <c r="C6" s="1194"/>
      <c r="D6" s="1194"/>
      <c r="E6" s="1194"/>
      <c r="F6" s="1194"/>
      <c r="G6" s="1194"/>
      <c r="H6" s="1194"/>
      <c r="I6" s="1194"/>
      <c r="J6" s="1194"/>
      <c r="K6" s="1194"/>
      <c r="L6" s="1193"/>
      <c r="M6" s="1293" t="s">
        <v>36</v>
      </c>
    </row>
    <row r="7" spans="1:13" ht="29.4" thickBot="1" x14ac:dyDescent="0.35">
      <c r="A7" s="127" t="s">
        <v>365</v>
      </c>
      <c r="B7" s="1272" t="s">
        <v>737</v>
      </c>
      <c r="C7" s="1295"/>
      <c r="D7" s="127" t="s">
        <v>476</v>
      </c>
      <c r="E7" s="1272" t="s">
        <v>366</v>
      </c>
      <c r="F7" s="1296"/>
      <c r="G7" s="1295"/>
      <c r="H7" s="1272" t="s">
        <v>367</v>
      </c>
      <c r="I7" s="1295"/>
      <c r="J7" s="127" t="s">
        <v>368</v>
      </c>
      <c r="K7" s="127" t="s">
        <v>369</v>
      </c>
      <c r="L7" s="127" t="s">
        <v>370</v>
      </c>
      <c r="M7" s="1294"/>
    </row>
    <row r="8" spans="1:13" x14ac:dyDescent="0.3">
      <c r="A8" s="518" t="s">
        <v>64</v>
      </c>
      <c r="B8" s="1301"/>
      <c r="C8" s="1301"/>
      <c r="D8" s="519"/>
      <c r="E8" s="1301"/>
      <c r="F8" s="1301"/>
      <c r="G8" s="1301"/>
      <c r="H8" s="1301"/>
      <c r="I8" s="1301"/>
      <c r="J8" s="391"/>
      <c r="K8" s="519"/>
      <c r="L8" s="520"/>
      <c r="M8" s="521"/>
    </row>
    <row r="9" spans="1:13" x14ac:dyDescent="0.3">
      <c r="A9" s="522" t="s">
        <v>65</v>
      </c>
      <c r="B9" s="1302"/>
      <c r="C9" s="1302"/>
      <c r="D9" s="523"/>
      <c r="E9" s="1302"/>
      <c r="F9" s="1302"/>
      <c r="G9" s="1302"/>
      <c r="H9" s="1302"/>
      <c r="I9" s="1302"/>
      <c r="J9" s="263"/>
      <c r="K9" s="523"/>
      <c r="L9" s="524"/>
      <c r="M9" s="525"/>
    </row>
    <row r="10" spans="1:13" x14ac:dyDescent="0.3">
      <c r="A10" s="522" t="s">
        <v>66</v>
      </c>
      <c r="B10" s="1302"/>
      <c r="C10" s="1302"/>
      <c r="D10" s="523"/>
      <c r="E10" s="1302"/>
      <c r="F10" s="1302"/>
      <c r="G10" s="1302"/>
      <c r="H10" s="1302"/>
      <c r="I10" s="1302"/>
      <c r="J10" s="263"/>
      <c r="K10" s="523"/>
      <c r="L10" s="524"/>
      <c r="M10" s="525"/>
    </row>
    <row r="11" spans="1:13" x14ac:dyDescent="0.3">
      <c r="A11" s="522" t="s">
        <v>67</v>
      </c>
      <c r="B11" s="1302"/>
      <c r="C11" s="1302"/>
      <c r="D11" s="523"/>
      <c r="E11" s="1302"/>
      <c r="F11" s="1302"/>
      <c r="G11" s="1302"/>
      <c r="H11" s="1302"/>
      <c r="I11" s="1302"/>
      <c r="J11" s="263"/>
      <c r="K11" s="523"/>
      <c r="L11" s="524"/>
      <c r="M11" s="525"/>
    </row>
    <row r="12" spans="1:13" ht="15" thickBot="1" x14ac:dyDescent="0.35">
      <c r="A12" s="526" t="s">
        <v>68</v>
      </c>
      <c r="B12" s="1305"/>
      <c r="C12" s="1305"/>
      <c r="D12" s="527"/>
      <c r="E12" s="1305"/>
      <c r="F12" s="1305"/>
      <c r="G12" s="1305"/>
      <c r="H12" s="1305"/>
      <c r="I12" s="1305"/>
      <c r="J12" s="270"/>
      <c r="K12" s="527"/>
      <c r="L12" s="528"/>
      <c r="M12" s="529"/>
    </row>
    <row r="13" spans="1:13" ht="15" thickBot="1" x14ac:dyDescent="0.35">
      <c r="A13" s="1306" t="s">
        <v>371</v>
      </c>
      <c r="B13" s="1307"/>
      <c r="C13" s="1307"/>
      <c r="D13" s="1307"/>
      <c r="E13" s="1307"/>
      <c r="F13" s="1307"/>
      <c r="G13" s="1307"/>
      <c r="H13" s="1307"/>
      <c r="I13" s="1307"/>
      <c r="J13" s="1307"/>
      <c r="K13" s="1307"/>
      <c r="L13" s="1308"/>
      <c r="M13" s="530">
        <f>SUM(M8:M12)</f>
        <v>0</v>
      </c>
    </row>
    <row r="14" spans="1:13" x14ac:dyDescent="0.3">
      <c r="A14" s="531"/>
      <c r="B14" s="114"/>
      <c r="C14" s="630"/>
      <c r="D14" s="630"/>
      <c r="M14" s="2"/>
    </row>
    <row r="15" spans="1:13" ht="15" thickBot="1" x14ac:dyDescent="0.35">
      <c r="A15" s="1"/>
      <c r="M15" s="2"/>
    </row>
    <row r="16" spans="1:13" ht="44.25" customHeight="1" thickBot="1" x14ac:dyDescent="0.35">
      <c r="A16" s="1272" t="s">
        <v>372</v>
      </c>
      <c r="B16" s="1296"/>
      <c r="C16" s="1296"/>
      <c r="D16" s="1296"/>
      <c r="E16" s="1296"/>
      <c r="F16" s="1296"/>
      <c r="G16" s="1296"/>
      <c r="H16" s="1296"/>
      <c r="I16" s="1296"/>
      <c r="J16" s="1296"/>
      <c r="K16" s="1296"/>
      <c r="L16" s="1295"/>
      <c r="M16" s="456" t="s">
        <v>36</v>
      </c>
    </row>
    <row r="17" spans="1:13" x14ac:dyDescent="0.3">
      <c r="A17" s="522" t="s">
        <v>64</v>
      </c>
      <c r="B17" s="1303"/>
      <c r="C17" s="1303"/>
      <c r="D17" s="1303"/>
      <c r="E17" s="1303"/>
      <c r="F17" s="1303"/>
      <c r="G17" s="1303"/>
      <c r="H17" s="1303"/>
      <c r="I17" s="1303"/>
      <c r="J17" s="1303"/>
      <c r="K17" s="1303"/>
      <c r="L17" s="1304"/>
      <c r="M17" s="521"/>
    </row>
    <row r="18" spans="1:13" x14ac:dyDescent="0.3">
      <c r="A18" s="522" t="s">
        <v>65</v>
      </c>
      <c r="B18" s="1311"/>
      <c r="C18" s="1311"/>
      <c r="D18" s="1311"/>
      <c r="E18" s="1311"/>
      <c r="F18" s="1311"/>
      <c r="G18" s="1311"/>
      <c r="H18" s="1311"/>
      <c r="I18" s="1311"/>
      <c r="J18" s="1311"/>
      <c r="K18" s="1311"/>
      <c r="L18" s="1312"/>
      <c r="M18" s="525"/>
    </row>
    <row r="19" spans="1:13" x14ac:dyDescent="0.3">
      <c r="A19" s="522" t="s">
        <v>66</v>
      </c>
      <c r="B19" s="1311"/>
      <c r="C19" s="1311"/>
      <c r="D19" s="1311"/>
      <c r="E19" s="1311"/>
      <c r="F19" s="1311"/>
      <c r="G19" s="1311"/>
      <c r="H19" s="1311"/>
      <c r="I19" s="1311"/>
      <c r="J19" s="1311"/>
      <c r="K19" s="1311"/>
      <c r="L19" s="1312"/>
      <c r="M19" s="525"/>
    </row>
    <row r="20" spans="1:13" x14ac:dyDescent="0.3">
      <c r="A20" s="522" t="s">
        <v>67</v>
      </c>
      <c r="B20" s="1311"/>
      <c r="C20" s="1311"/>
      <c r="D20" s="1311"/>
      <c r="E20" s="1311"/>
      <c r="F20" s="1311"/>
      <c r="G20" s="1311"/>
      <c r="H20" s="1311"/>
      <c r="I20" s="1311"/>
      <c r="J20" s="1311"/>
      <c r="K20" s="1311"/>
      <c r="L20" s="1312"/>
      <c r="M20" s="525"/>
    </row>
    <row r="21" spans="1:13" ht="15" thickBot="1" x14ac:dyDescent="0.35">
      <c r="A21" s="526" t="s">
        <v>68</v>
      </c>
      <c r="B21" s="1311"/>
      <c r="C21" s="1311"/>
      <c r="D21" s="1311"/>
      <c r="E21" s="1311"/>
      <c r="F21" s="1311"/>
      <c r="G21" s="1311"/>
      <c r="H21" s="1311"/>
      <c r="I21" s="1311"/>
      <c r="J21" s="1311"/>
      <c r="K21" s="1311"/>
      <c r="L21" s="1312"/>
      <c r="M21" s="529"/>
    </row>
    <row r="22" spans="1:13" ht="15" thickBot="1" x14ac:dyDescent="0.35">
      <c r="A22" s="1306" t="s">
        <v>373</v>
      </c>
      <c r="B22" s="1307"/>
      <c r="C22" s="1307"/>
      <c r="D22" s="1307"/>
      <c r="E22" s="1307"/>
      <c r="F22" s="1307"/>
      <c r="G22" s="1307"/>
      <c r="H22" s="1307"/>
      <c r="I22" s="1307"/>
      <c r="J22" s="1307"/>
      <c r="K22" s="1307"/>
      <c r="L22" s="1308"/>
      <c r="M22" s="530">
        <f>SUM(M17:M21)</f>
        <v>0</v>
      </c>
    </row>
    <row r="23" spans="1:13" x14ac:dyDescent="0.3">
      <c r="A23" s="532"/>
      <c r="B23" s="631"/>
      <c r="C23" s="631"/>
      <c r="D23" s="631"/>
      <c r="E23" s="631"/>
      <c r="F23" s="631"/>
      <c r="G23" s="631"/>
      <c r="H23" s="631"/>
      <c r="I23" s="631"/>
      <c r="J23" s="631"/>
      <c r="K23" s="631"/>
      <c r="L23" s="631"/>
      <c r="M23" s="2"/>
    </row>
    <row r="24" spans="1:13" ht="15" thickBot="1" x14ac:dyDescent="0.35">
      <c r="A24" s="532"/>
      <c r="B24" s="631"/>
      <c r="C24" s="631"/>
      <c r="D24" s="631"/>
      <c r="E24" s="631"/>
      <c r="F24" s="631"/>
      <c r="G24" s="631"/>
      <c r="H24" s="631"/>
      <c r="I24" s="631"/>
      <c r="J24" s="631"/>
      <c r="K24" s="631"/>
      <c r="L24" s="631"/>
      <c r="M24" s="2"/>
    </row>
    <row r="25" spans="1:13" ht="43.5" customHeight="1" thickBot="1" x14ac:dyDescent="0.35">
      <c r="A25" s="1272" t="s">
        <v>374</v>
      </c>
      <c r="B25" s="1296"/>
      <c r="C25" s="1296"/>
      <c r="D25" s="1296"/>
      <c r="E25" s="1296"/>
      <c r="F25" s="1296"/>
      <c r="G25" s="1296"/>
      <c r="H25" s="1296"/>
      <c r="I25" s="1296"/>
      <c r="J25" s="1296"/>
      <c r="K25" s="1296"/>
      <c r="L25" s="1295"/>
      <c r="M25" s="456" t="s">
        <v>36</v>
      </c>
    </row>
    <row r="26" spans="1:13" x14ac:dyDescent="0.3">
      <c r="A26" s="522" t="s">
        <v>64</v>
      </c>
      <c r="B26" s="1303"/>
      <c r="C26" s="1303"/>
      <c r="D26" s="1303"/>
      <c r="E26" s="1303"/>
      <c r="F26" s="1303"/>
      <c r="G26" s="1303"/>
      <c r="H26" s="1303"/>
      <c r="I26" s="1303"/>
      <c r="J26" s="1303"/>
      <c r="K26" s="1303"/>
      <c r="L26" s="1304"/>
      <c r="M26" s="521"/>
    </row>
    <row r="27" spans="1:13" x14ac:dyDescent="0.3">
      <c r="A27" s="522" t="s">
        <v>65</v>
      </c>
      <c r="B27" s="1313"/>
      <c r="C27" s="1313"/>
      <c r="D27" s="1313"/>
      <c r="E27" s="1313"/>
      <c r="F27" s="1313"/>
      <c r="G27" s="1313"/>
      <c r="H27" s="1313"/>
      <c r="I27" s="1313"/>
      <c r="J27" s="1313"/>
      <c r="K27" s="1313"/>
      <c r="L27" s="1314"/>
      <c r="M27" s="533"/>
    </row>
    <row r="28" spans="1:13" x14ac:dyDescent="0.3">
      <c r="A28" s="522" t="s">
        <v>66</v>
      </c>
      <c r="B28" s="1313" t="s">
        <v>7</v>
      </c>
      <c r="C28" s="1313"/>
      <c r="D28" s="1313"/>
      <c r="E28" s="1313"/>
      <c r="F28" s="1313"/>
      <c r="G28" s="1313"/>
      <c r="H28" s="1313"/>
      <c r="I28" s="1313"/>
      <c r="J28" s="1313"/>
      <c r="K28" s="1313" t="s">
        <v>7</v>
      </c>
      <c r="L28" s="1314"/>
      <c r="M28" s="533"/>
    </row>
    <row r="29" spans="1:13" x14ac:dyDescent="0.3">
      <c r="A29" s="522" t="s">
        <v>67</v>
      </c>
      <c r="B29" s="1313"/>
      <c r="C29" s="1313"/>
      <c r="D29" s="1313"/>
      <c r="E29" s="1313"/>
      <c r="F29" s="1313"/>
      <c r="G29" s="1313"/>
      <c r="H29" s="1313"/>
      <c r="I29" s="1313"/>
      <c r="J29" s="1313"/>
      <c r="K29" s="1313"/>
      <c r="L29" s="1314"/>
      <c r="M29" s="533"/>
    </row>
    <row r="30" spans="1:13" ht="15" thickBot="1" x14ac:dyDescent="0.35">
      <c r="A30" s="526" t="s">
        <v>68</v>
      </c>
      <c r="B30" s="1313"/>
      <c r="C30" s="1313"/>
      <c r="D30" s="1313"/>
      <c r="E30" s="1313"/>
      <c r="F30" s="1313"/>
      <c r="G30" s="1313"/>
      <c r="H30" s="1313"/>
      <c r="I30" s="1313"/>
      <c r="J30" s="1313"/>
      <c r="K30" s="1313"/>
      <c r="L30" s="1314"/>
      <c r="M30" s="533"/>
    </row>
    <row r="31" spans="1:13" ht="15" thickBot="1" x14ac:dyDescent="0.35">
      <c r="A31" s="1306" t="s">
        <v>375</v>
      </c>
      <c r="B31" s="1307"/>
      <c r="C31" s="1307"/>
      <c r="D31" s="1307"/>
      <c r="E31" s="1307"/>
      <c r="F31" s="1307"/>
      <c r="G31" s="1307"/>
      <c r="H31" s="1307"/>
      <c r="I31" s="1307"/>
      <c r="J31" s="1307"/>
      <c r="K31" s="1307"/>
      <c r="L31" s="1308"/>
      <c r="M31" s="530">
        <f>SUM(M26:M30)</f>
        <v>0</v>
      </c>
    </row>
    <row r="32" spans="1:13" x14ac:dyDescent="0.3">
      <c r="A32" s="534"/>
      <c r="B32" s="632"/>
      <c r="C32" s="632"/>
      <c r="D32" s="632"/>
      <c r="E32" s="632"/>
      <c r="F32" s="632"/>
      <c r="G32" s="632"/>
      <c r="H32" s="632"/>
      <c r="I32" s="632"/>
      <c r="J32" s="632"/>
      <c r="K32" s="632"/>
      <c r="L32" s="632"/>
      <c r="M32" s="2"/>
    </row>
    <row r="33" spans="1:20" ht="15" thickBot="1" x14ac:dyDescent="0.35">
      <c r="A33" s="534"/>
      <c r="B33" s="632"/>
      <c r="C33" s="632"/>
      <c r="D33" s="632"/>
      <c r="E33" s="632"/>
      <c r="F33" s="632"/>
      <c r="G33" s="632"/>
      <c r="H33" s="632"/>
      <c r="I33" s="632"/>
      <c r="J33" s="632"/>
      <c r="K33" s="632"/>
      <c r="L33" s="632"/>
      <c r="M33" s="2"/>
    </row>
    <row r="34" spans="1:20" ht="15" thickBot="1" x14ac:dyDescent="0.35">
      <c r="A34" s="532"/>
      <c r="B34" s="631"/>
      <c r="C34" s="631"/>
      <c r="D34" s="631"/>
      <c r="E34" s="631"/>
      <c r="F34" s="631"/>
      <c r="G34" s="631"/>
      <c r="H34" s="631"/>
      <c r="J34" s="631"/>
      <c r="K34" s="631"/>
      <c r="L34" s="631" t="s">
        <v>376</v>
      </c>
      <c r="M34" s="96">
        <f>SUM(M13,M22,M31)</f>
        <v>0</v>
      </c>
    </row>
    <row r="35" spans="1:20" x14ac:dyDescent="0.3">
      <c r="A35" s="532"/>
      <c r="B35" s="631"/>
      <c r="C35" s="631"/>
      <c r="D35" s="631"/>
      <c r="E35" s="631"/>
      <c r="F35" s="631"/>
      <c r="G35" s="631"/>
      <c r="H35" s="631"/>
      <c r="I35" s="631"/>
      <c r="J35" s="631"/>
      <c r="K35" s="631"/>
      <c r="L35" s="631"/>
      <c r="M35" s="2"/>
    </row>
    <row r="36" spans="1:20" ht="15" thickBot="1" x14ac:dyDescent="0.35">
      <c r="A36" s="532"/>
      <c r="B36" s="631"/>
      <c r="C36" s="631"/>
      <c r="D36" s="631"/>
      <c r="E36" s="631"/>
      <c r="F36" s="631"/>
      <c r="G36" s="631"/>
      <c r="H36" s="631"/>
      <c r="I36" s="631"/>
      <c r="J36" s="631"/>
      <c r="K36" s="631"/>
      <c r="L36" s="631"/>
      <c r="M36" s="2"/>
      <c r="O36" s="1285"/>
      <c r="P36" s="1285"/>
      <c r="Q36" s="1285"/>
      <c r="R36" s="1285"/>
      <c r="S36" s="1285"/>
      <c r="T36" s="1285"/>
    </row>
    <row r="37" spans="1:20" ht="46.95" customHeight="1" thickBot="1" x14ac:dyDescent="0.35">
      <c r="A37" s="1272" t="s">
        <v>647</v>
      </c>
      <c r="B37" s="1296"/>
      <c r="C37" s="1296"/>
      <c r="D37" s="1296"/>
      <c r="E37" s="1296"/>
      <c r="F37" s="1296"/>
      <c r="G37" s="1296"/>
      <c r="H37" s="1296"/>
      <c r="I37" s="1296"/>
      <c r="J37" s="1296"/>
      <c r="K37" s="1296"/>
      <c r="L37" s="1295"/>
      <c r="M37" s="456" t="s">
        <v>36</v>
      </c>
      <c r="N37" s="1286" t="str">
        <f>IF(M43=0,"",IF(M43='C1 Excess Balance Spending Plan'!H17,"J","L"))</f>
        <v/>
      </c>
      <c r="O37" s="1287" t="str">
        <f>IF(M43=0,"",IF(M43='C1 Excess Balance Spending Plan'!H17,"Spending Plan = Excess Balance",IF('C1 Excess Balance Spending Plan'!H17=0,"Excess Balance Requires a Spending Plan.  Please complete worksheet C1 to detail how the Excess Balance will be spent.",IF('C - Other Inc (Required)'!M43&lt;&gt;'C1 Excess Balance Spending Plan'!H17,"Excess Balance MUST = Spending Plan"))))</f>
        <v/>
      </c>
      <c r="P37" s="1287"/>
      <c r="Q37" s="1287"/>
      <c r="R37" s="1287"/>
      <c r="S37" s="1287"/>
      <c r="T37" s="1287"/>
    </row>
    <row r="38" spans="1:20" ht="15" customHeight="1" x14ac:dyDescent="0.3">
      <c r="A38" s="522" t="s">
        <v>64</v>
      </c>
      <c r="B38" s="1303"/>
      <c r="C38" s="1303"/>
      <c r="D38" s="1303"/>
      <c r="E38" s="1303"/>
      <c r="F38" s="1303"/>
      <c r="G38" s="1303"/>
      <c r="H38" s="1303"/>
      <c r="I38" s="1303"/>
      <c r="J38" s="1303"/>
      <c r="K38" s="1303"/>
      <c r="L38" s="1304"/>
      <c r="M38" s="521"/>
      <c r="N38" s="1286"/>
      <c r="O38" s="1287"/>
      <c r="P38" s="1287"/>
      <c r="Q38" s="1287"/>
      <c r="R38" s="1287"/>
      <c r="S38" s="1287"/>
      <c r="T38" s="1287"/>
    </row>
    <row r="39" spans="1:20" ht="14.4" customHeight="1" x14ac:dyDescent="0.3">
      <c r="A39" s="522" t="s">
        <v>65</v>
      </c>
      <c r="B39" s="1313"/>
      <c r="C39" s="1313"/>
      <c r="D39" s="1313"/>
      <c r="E39" s="1313"/>
      <c r="F39" s="1313"/>
      <c r="G39" s="1313"/>
      <c r="H39" s="1313"/>
      <c r="I39" s="1313"/>
      <c r="J39" s="1313"/>
      <c r="K39" s="1313"/>
      <c r="L39" s="1314"/>
      <c r="M39" s="533"/>
    </row>
    <row r="40" spans="1:20" ht="15" customHeight="1" x14ac:dyDescent="0.3">
      <c r="A40" s="522" t="s">
        <v>66</v>
      </c>
      <c r="B40" s="1313" t="s">
        <v>7</v>
      </c>
      <c r="C40" s="1313"/>
      <c r="D40" s="1313"/>
      <c r="E40" s="1313"/>
      <c r="F40" s="1313"/>
      <c r="G40" s="1313"/>
      <c r="H40" s="1313"/>
      <c r="I40" s="1313"/>
      <c r="J40" s="1313"/>
      <c r="K40" s="1313" t="s">
        <v>7</v>
      </c>
      <c r="L40" s="1314"/>
      <c r="M40" s="533"/>
    </row>
    <row r="41" spans="1:20" x14ac:dyDescent="0.3">
      <c r="A41" s="522" t="s">
        <v>67</v>
      </c>
      <c r="B41" s="1313"/>
      <c r="C41" s="1313"/>
      <c r="D41" s="1313"/>
      <c r="E41" s="1313"/>
      <c r="F41" s="1313"/>
      <c r="G41" s="1313"/>
      <c r="H41" s="1313"/>
      <c r="I41" s="1313"/>
      <c r="J41" s="1313"/>
      <c r="K41" s="1313"/>
      <c r="L41" s="1314"/>
      <c r="M41" s="533"/>
    </row>
    <row r="42" spans="1:20" ht="15" thickBot="1" x14ac:dyDescent="0.35">
      <c r="A42" s="526" t="s">
        <v>68</v>
      </c>
      <c r="B42" s="1313"/>
      <c r="C42" s="1313"/>
      <c r="D42" s="1313"/>
      <c r="E42" s="1313"/>
      <c r="F42" s="1313"/>
      <c r="G42" s="1313"/>
      <c r="H42" s="1313"/>
      <c r="I42" s="1313"/>
      <c r="J42" s="1313"/>
      <c r="K42" s="1313"/>
      <c r="L42" s="1314"/>
      <c r="M42" s="533"/>
    </row>
    <row r="43" spans="1:20" ht="15" thickBot="1" x14ac:dyDescent="0.35">
      <c r="A43" s="1306" t="s">
        <v>375</v>
      </c>
      <c r="B43" s="1307"/>
      <c r="C43" s="1307"/>
      <c r="D43" s="1307"/>
      <c r="E43" s="1307"/>
      <c r="F43" s="1307"/>
      <c r="G43" s="1307"/>
      <c r="H43" s="1307"/>
      <c r="I43" s="1307"/>
      <c r="J43" s="1307"/>
      <c r="K43" s="1307"/>
      <c r="L43" s="1308"/>
      <c r="M43" s="530">
        <f>SUM(M38:M42)</f>
        <v>0</v>
      </c>
    </row>
    <row r="44" spans="1:20" x14ac:dyDescent="0.3">
      <c r="A44" s="531"/>
      <c r="B44" s="114"/>
      <c r="C44" s="630"/>
      <c r="D44" s="630"/>
      <c r="M44" s="2"/>
    </row>
    <row r="45" spans="1:20" x14ac:dyDescent="0.3">
      <c r="A45" s="1315" t="s">
        <v>377</v>
      </c>
      <c r="B45" s="1316"/>
      <c r="C45" s="1316"/>
      <c r="D45" s="1316"/>
      <c r="E45" s="1316"/>
      <c r="F45" s="1316"/>
      <c r="G45" s="1316"/>
      <c r="H45" s="1316"/>
      <c r="I45" s="1316"/>
      <c r="J45" s="1316"/>
      <c r="K45" s="1316"/>
      <c r="L45" s="1316"/>
      <c r="M45" s="1317"/>
    </row>
    <row r="46" spans="1:20" ht="15" thickBot="1" x14ac:dyDescent="0.35">
      <c r="A46" s="1"/>
      <c r="L46" s="97"/>
      <c r="M46" s="98"/>
    </row>
    <row r="47" spans="1:20" ht="15" thickBot="1" x14ac:dyDescent="0.35">
      <c r="A47" s="1318" t="s">
        <v>770</v>
      </c>
      <c r="B47" s="1319"/>
      <c r="C47" s="1319"/>
      <c r="D47" s="1319"/>
      <c r="E47" s="1319"/>
      <c r="F47" s="1319"/>
      <c r="G47" s="1319"/>
      <c r="H47" s="1319"/>
      <c r="I47" s="1319"/>
      <c r="J47" s="1319"/>
      <c r="K47" s="1319"/>
      <c r="L47" s="1319"/>
      <c r="M47" s="1320"/>
    </row>
    <row r="48" spans="1:20" x14ac:dyDescent="0.3">
      <c r="A48" s="1321" t="s">
        <v>378</v>
      </c>
      <c r="B48" s="1322"/>
      <c r="C48" s="1322"/>
      <c r="D48" s="1322"/>
      <c r="E48" s="1322"/>
      <c r="F48" s="1322"/>
      <c r="G48" s="1322"/>
      <c r="H48" s="1322"/>
      <c r="I48" s="1322"/>
      <c r="J48" s="1322"/>
      <c r="K48" s="1322"/>
      <c r="L48" s="1322"/>
      <c r="M48" s="1323"/>
    </row>
    <row r="49" spans="1:13" ht="15" thickBot="1" x14ac:dyDescent="0.35">
      <c r="A49" s="99"/>
      <c r="B49" s="100"/>
      <c r="C49" s="100"/>
      <c r="D49" s="100"/>
      <c r="E49" s="100"/>
      <c r="F49" s="100"/>
      <c r="G49" s="100"/>
      <c r="H49" s="100"/>
      <c r="I49" s="100"/>
      <c r="J49" s="100"/>
      <c r="K49" s="100"/>
      <c r="L49" s="6"/>
      <c r="M49" s="101"/>
    </row>
    <row r="50" spans="1:13" x14ac:dyDescent="0.3">
      <c r="A50" s="1309" t="s">
        <v>708</v>
      </c>
      <c r="B50" s="1310"/>
      <c r="C50" s="1310"/>
      <c r="D50" s="1310"/>
      <c r="E50" s="1310"/>
      <c r="F50" s="1310"/>
      <c r="G50" s="1310"/>
      <c r="H50" s="1310"/>
      <c r="I50" s="1310"/>
      <c r="J50" s="1310"/>
      <c r="K50" s="1310"/>
      <c r="L50" s="1310"/>
      <c r="M50" s="612"/>
    </row>
    <row r="51" spans="1:13" ht="15" thickBot="1" x14ac:dyDescent="0.35">
      <c r="A51" s="574" t="s">
        <v>478</v>
      </c>
      <c r="B51" s="575"/>
      <c r="C51" s="575"/>
      <c r="D51" s="575"/>
      <c r="E51" s="575"/>
      <c r="F51" s="575"/>
      <c r="G51" s="575"/>
      <c r="H51" s="575"/>
      <c r="I51" s="575"/>
      <c r="J51" s="575"/>
      <c r="K51" s="575"/>
      <c r="L51" s="573"/>
      <c r="M51" s="576" t="s">
        <v>936</v>
      </c>
    </row>
  </sheetData>
  <sheetProtection algorithmName="SHA-512" hashValue="wdxXnkfZSXgYEjn7sG5zR8rAqY2pou68AsGyMEYwDEdtLZR5AbhrKcZ+xbemnoAVYytCSdJNiw8dKngtDIfs+A==" saltValue="ihFY7eOnFGjx7OcRKT0+Zg==" spinCount="100000" sheet="1" objects="1" scenarios="1"/>
  <mergeCells count="52">
    <mergeCell ref="A47:M47"/>
    <mergeCell ref="A48:M48"/>
    <mergeCell ref="A37:L37"/>
    <mergeCell ref="B38:L38"/>
    <mergeCell ref="B39:L39"/>
    <mergeCell ref="B40:L40"/>
    <mergeCell ref="B41:L41"/>
    <mergeCell ref="A50:L50"/>
    <mergeCell ref="A31:L31"/>
    <mergeCell ref="B18:L18"/>
    <mergeCell ref="B19:L19"/>
    <mergeCell ref="B20:L20"/>
    <mergeCell ref="B21:L21"/>
    <mergeCell ref="A22:L22"/>
    <mergeCell ref="A25:L25"/>
    <mergeCell ref="B26:L26"/>
    <mergeCell ref="B27:L27"/>
    <mergeCell ref="B28:L28"/>
    <mergeCell ref="B29:L29"/>
    <mergeCell ref="B30:L30"/>
    <mergeCell ref="B42:L42"/>
    <mergeCell ref="A43:L43"/>
    <mergeCell ref="A45:M45"/>
    <mergeCell ref="H9:I9"/>
    <mergeCell ref="B17:L17"/>
    <mergeCell ref="B10:C10"/>
    <mergeCell ref="E10:G10"/>
    <mergeCell ref="H10:I10"/>
    <mergeCell ref="B11:C11"/>
    <mergeCell ref="E11:G11"/>
    <mergeCell ref="H11:I11"/>
    <mergeCell ref="B12:C12"/>
    <mergeCell ref="E12:G12"/>
    <mergeCell ref="H12:I12"/>
    <mergeCell ref="A13:L13"/>
    <mergeCell ref="A16:L16"/>
    <mergeCell ref="O36:T36"/>
    <mergeCell ref="N37:N38"/>
    <mergeCell ref="O37:T38"/>
    <mergeCell ref="C1:J1"/>
    <mergeCell ref="A2:M2"/>
    <mergeCell ref="A6:L6"/>
    <mergeCell ref="M6:M7"/>
    <mergeCell ref="B7:C7"/>
    <mergeCell ref="E7:G7"/>
    <mergeCell ref="H7:I7"/>
    <mergeCell ref="A3:M4"/>
    <mergeCell ref="B8:C8"/>
    <mergeCell ref="E8:G8"/>
    <mergeCell ref="H8:I8"/>
    <mergeCell ref="B9:C9"/>
    <mergeCell ref="E9:G9"/>
  </mergeCells>
  <conditionalFormatting sqref="N37:N38">
    <cfRule type="expression" dxfId="28" priority="3">
      <formula>$M$43&lt;&gt;0</formula>
    </cfRule>
  </conditionalFormatting>
  <dataValidations count="1">
    <dataValidation allowBlank="1" showInputMessage="1" showErrorMessage="1" prompt="Please do not include lines of credit as other income." sqref="B17:L17" xr:uid="{526B932F-2200-4991-A132-659F8139F3B1}"/>
  </dataValidations>
  <pageMargins left="0" right="0" top="0.5" bottom="0.5" header="0.3" footer="0.3"/>
  <pageSetup scale="68" orientation="portrait" r:id="rId1"/>
  <ignoredErrors>
    <ignoredError sqref="A17:A21 A26:A30 A38:A42 A8:A12" numberStoredAsText="1"/>
  </ignoredErrors>
  <extLst>
    <ext xmlns:x14="http://schemas.microsoft.com/office/spreadsheetml/2009/9/main" uri="{78C0D931-6437-407d-A8EE-F0AAD7539E65}">
      <x14:conditionalFormattings>
        <x14:conditionalFormatting xmlns:xm="http://schemas.microsoft.com/office/excel/2006/main">
          <x14:cfRule type="expression" priority="1" id="{ADD6CA0B-236B-4F1E-B657-C7643BF66DC5}">
            <xm:f>AND($M$43&lt;&gt;0,$M$43='C1 Excess Balance Spending Plan'!$H$17)</xm:f>
            <x14:dxf>
              <font>
                <b/>
                <i val="0"/>
                <color auto="1"/>
              </font>
              <fill>
                <patternFill>
                  <bgColor rgb="FFFFFF99"/>
                </patternFill>
              </fill>
              <border>
                <left style="thin">
                  <color auto="1"/>
                </left>
                <right style="thin">
                  <color auto="1"/>
                </right>
                <top style="thin">
                  <color auto="1"/>
                </top>
                <bottom style="thin">
                  <color auto="1"/>
                </bottom>
              </border>
            </x14:dxf>
          </x14:cfRule>
          <x14:cfRule type="expression" priority="4" id="{BFD51478-7FF6-4554-9DE6-A12B57BB02A5}">
            <xm:f>AND($M$43&lt;&gt;0,$M$43&lt;&gt;'C1 Excess Balance Spending Plan'!$H$17)</xm:f>
            <x14:dxf>
              <font>
                <color rgb="FF9C0006"/>
              </font>
              <fill>
                <patternFill>
                  <bgColor rgb="FFFFC7CE"/>
                </patternFill>
              </fill>
              <border>
                <left style="thin">
                  <color auto="1"/>
                </left>
                <right style="thin">
                  <color auto="1"/>
                </right>
                <top style="thin">
                  <color auto="1"/>
                </top>
                <bottom style="thin">
                  <color auto="1"/>
                </bottom>
              </border>
            </x14:dxf>
          </x14:cfRule>
          <xm:sqref>O37:T38</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3C05A-3E36-4236-A04E-93AD66FAF9C1}">
  <sheetPr codeName="Sheet19">
    <tabColor rgb="FF99CCFF"/>
    <pageSetUpPr fitToPage="1"/>
  </sheetPr>
  <dimension ref="A1:AA40"/>
  <sheetViews>
    <sheetView zoomScaleNormal="100" workbookViewId="0">
      <selection activeCell="A8" sqref="A8:B8"/>
    </sheetView>
  </sheetViews>
  <sheetFormatPr defaultRowHeight="14.4" x14ac:dyDescent="0.3"/>
  <cols>
    <col min="1" max="3" width="11.33203125" customWidth="1"/>
    <col min="4" max="4" width="19.44140625" customWidth="1"/>
    <col min="5" max="5" width="15.33203125" customWidth="1"/>
    <col min="6" max="6" width="17.88671875" customWidth="1"/>
    <col min="7" max="7" width="10.88671875" bestFit="1" customWidth="1"/>
    <col min="8" max="8" width="32.33203125" customWidth="1"/>
    <col min="27" max="27" width="23.44140625" style="614" bestFit="1" customWidth="1"/>
  </cols>
  <sheetData>
    <row r="1" spans="1:27" ht="15" thickBot="1" x14ac:dyDescent="0.35">
      <c r="A1" s="106" t="s">
        <v>389</v>
      </c>
      <c r="B1" s="1245">
        <f>'Budget Summary'!A9</f>
        <v>0</v>
      </c>
      <c r="C1" s="1245"/>
      <c r="D1" s="1245"/>
      <c r="E1" s="1245"/>
      <c r="F1" s="4"/>
      <c r="G1" s="760" t="s">
        <v>40</v>
      </c>
      <c r="H1" s="761">
        <f>'Budget Summary'!H9</f>
        <v>0</v>
      </c>
      <c r="AA1" s="614" t="s">
        <v>619</v>
      </c>
    </row>
    <row r="2" spans="1:27" ht="16.2" thickBot="1" x14ac:dyDescent="0.35">
      <c r="A2" s="1282" t="s">
        <v>710</v>
      </c>
      <c r="B2" s="1283"/>
      <c r="C2" s="1283"/>
      <c r="D2" s="1283"/>
      <c r="E2" s="1283"/>
      <c r="F2" s="1283"/>
      <c r="G2" s="1283"/>
      <c r="H2" s="1284"/>
      <c r="AA2" s="614" t="s">
        <v>620</v>
      </c>
    </row>
    <row r="3" spans="1:27" ht="14.4" customHeight="1" x14ac:dyDescent="0.3">
      <c r="A3" s="1330" t="s">
        <v>608</v>
      </c>
      <c r="B3" s="1331"/>
      <c r="C3" s="1331"/>
      <c r="D3" s="1331"/>
      <c r="E3" s="1331"/>
      <c r="F3" s="1331"/>
      <c r="G3" s="1331"/>
      <c r="H3" s="1332"/>
      <c r="AA3" s="614" t="s">
        <v>624</v>
      </c>
    </row>
    <row r="4" spans="1:27" x14ac:dyDescent="0.3">
      <c r="A4" s="1333"/>
      <c r="B4" s="1334"/>
      <c r="C4" s="1334"/>
      <c r="D4" s="1334"/>
      <c r="E4" s="1334"/>
      <c r="F4" s="1334"/>
      <c r="G4" s="1334"/>
      <c r="H4" s="1335"/>
      <c r="AA4" s="614" t="s">
        <v>625</v>
      </c>
    </row>
    <row r="5" spans="1:27" ht="16.2" thickBot="1" x14ac:dyDescent="0.35">
      <c r="A5" s="1336" t="s">
        <v>609</v>
      </c>
      <c r="B5" s="1337"/>
      <c r="C5" s="1337"/>
      <c r="D5" s="1337"/>
      <c r="E5" s="1337"/>
      <c r="F5" s="1337"/>
      <c r="G5" s="1337"/>
      <c r="H5" s="1338"/>
      <c r="AA5" s="614" t="s">
        <v>623</v>
      </c>
    </row>
    <row r="6" spans="1:27" ht="15" thickBot="1" x14ac:dyDescent="0.35">
      <c r="A6" s="1228">
        <v>1</v>
      </c>
      <c r="B6" s="1244"/>
      <c r="C6" s="212">
        <v>2</v>
      </c>
      <c r="D6" s="212">
        <v>3</v>
      </c>
      <c r="E6" s="212">
        <v>4</v>
      </c>
      <c r="F6" s="212"/>
      <c r="G6" s="690">
        <v>5</v>
      </c>
      <c r="H6" s="212">
        <v>6</v>
      </c>
      <c r="AA6" s="614" t="s">
        <v>621</v>
      </c>
    </row>
    <row r="7" spans="1:27" ht="43.8" thickBot="1" x14ac:dyDescent="0.35">
      <c r="A7" s="1324" t="s">
        <v>82</v>
      </c>
      <c r="B7" s="1325"/>
      <c r="C7" s="693" t="s">
        <v>636</v>
      </c>
      <c r="D7" s="694" t="s">
        <v>722</v>
      </c>
      <c r="E7" s="678" t="s">
        <v>83</v>
      </c>
      <c r="F7" s="678" t="s">
        <v>541</v>
      </c>
      <c r="G7" s="677" t="s">
        <v>637</v>
      </c>
      <c r="H7" s="378" t="s">
        <v>542</v>
      </c>
      <c r="AA7" s="614" t="s">
        <v>622</v>
      </c>
    </row>
    <row r="8" spans="1:27" x14ac:dyDescent="0.3">
      <c r="A8" s="1326"/>
      <c r="B8" s="1327"/>
      <c r="C8" s="697"/>
      <c r="D8" s="354"/>
      <c r="E8" s="356"/>
      <c r="F8" s="169" t="str">
        <f>IF(D8&lt;1,"",D8*E8)</f>
        <v/>
      </c>
      <c r="G8" s="682"/>
      <c r="H8" s="393"/>
      <c r="AA8" s="614" t="s">
        <v>626</v>
      </c>
    </row>
    <row r="9" spans="1:27" x14ac:dyDescent="0.3">
      <c r="A9" s="1328"/>
      <c r="B9" s="1329"/>
      <c r="C9" s="698"/>
      <c r="D9" s="327"/>
      <c r="E9" s="265"/>
      <c r="F9" s="169" t="str">
        <f t="shared" ref="F9:F16" si="0">IF(D9&lt;1,"",D9*E9)</f>
        <v/>
      </c>
      <c r="G9" s="683"/>
      <c r="H9" s="266"/>
      <c r="AA9" s="614" t="s">
        <v>191</v>
      </c>
    </row>
    <row r="10" spans="1:27" x14ac:dyDescent="0.3">
      <c r="A10" s="1328"/>
      <c r="B10" s="1329"/>
      <c r="C10" s="698"/>
      <c r="D10" s="327"/>
      <c r="E10" s="265"/>
      <c r="F10" s="169" t="str">
        <f t="shared" si="0"/>
        <v/>
      </c>
      <c r="G10" s="683"/>
      <c r="H10" s="266"/>
      <c r="AA10" s="614" t="s">
        <v>217</v>
      </c>
    </row>
    <row r="11" spans="1:27" x14ac:dyDescent="0.3">
      <c r="A11" s="1328"/>
      <c r="B11" s="1329"/>
      <c r="C11" s="698"/>
      <c r="D11" s="327"/>
      <c r="E11" s="265"/>
      <c r="F11" s="169" t="str">
        <f t="shared" si="0"/>
        <v/>
      </c>
      <c r="G11" s="683"/>
      <c r="H11" s="266"/>
      <c r="AA11" s="614" t="s">
        <v>627</v>
      </c>
    </row>
    <row r="12" spans="1:27" x14ac:dyDescent="0.3">
      <c r="A12" s="1328"/>
      <c r="B12" s="1329"/>
      <c r="C12" s="698"/>
      <c r="D12" s="327"/>
      <c r="E12" s="265"/>
      <c r="F12" s="169" t="str">
        <f t="shared" si="0"/>
        <v/>
      </c>
      <c r="G12" s="683"/>
      <c r="H12" s="266"/>
      <c r="AA12" s="614" t="s">
        <v>617</v>
      </c>
    </row>
    <row r="13" spans="1:27" x14ac:dyDescent="0.3">
      <c r="A13" s="1328"/>
      <c r="B13" s="1329"/>
      <c r="C13" s="698"/>
      <c r="D13" s="327"/>
      <c r="E13" s="265"/>
      <c r="F13" s="169" t="str">
        <f t="shared" si="0"/>
        <v/>
      </c>
      <c r="G13" s="683"/>
      <c r="H13" s="266"/>
    </row>
    <row r="14" spans="1:27" x14ac:dyDescent="0.3">
      <c r="A14" s="1328"/>
      <c r="B14" s="1329"/>
      <c r="C14" s="698"/>
      <c r="D14" s="327"/>
      <c r="E14" s="265"/>
      <c r="F14" s="169" t="str">
        <f t="shared" si="0"/>
        <v/>
      </c>
      <c r="G14" s="683"/>
      <c r="H14" s="266"/>
      <c r="AA14" s="614" t="s">
        <v>635</v>
      </c>
    </row>
    <row r="15" spans="1:27" x14ac:dyDescent="0.3">
      <c r="A15" s="1328"/>
      <c r="B15" s="1329"/>
      <c r="C15" s="698"/>
      <c r="D15" s="327"/>
      <c r="E15" s="265"/>
      <c r="F15" s="169" t="str">
        <f t="shared" si="0"/>
        <v/>
      </c>
      <c r="G15" s="683"/>
      <c r="H15" s="266"/>
      <c r="AA15" s="614" t="s">
        <v>616</v>
      </c>
    </row>
    <row r="16" spans="1:27" ht="15" thickBot="1" x14ac:dyDescent="0.35">
      <c r="A16" s="1346"/>
      <c r="B16" s="1347"/>
      <c r="C16" s="699"/>
      <c r="D16" s="176"/>
      <c r="E16" s="273"/>
      <c r="F16" s="169" t="str">
        <f t="shared" si="0"/>
        <v/>
      </c>
      <c r="G16" s="684"/>
      <c r="H16" s="274"/>
      <c r="AA16" s="614" t="s">
        <v>628</v>
      </c>
    </row>
    <row r="17" spans="1:27" ht="15" thickBot="1" x14ac:dyDescent="0.35">
      <c r="A17" s="275"/>
      <c r="B17" s="302"/>
      <c r="C17" s="302"/>
      <c r="D17" s="109"/>
      <c r="E17" s="676" t="s">
        <v>21</v>
      </c>
      <c r="F17" s="330">
        <f>SUM(F8:F16)</f>
        <v>0</v>
      </c>
      <c r="G17" s="680"/>
      <c r="H17" s="330">
        <f>SUM(H8:H16)</f>
        <v>0</v>
      </c>
      <c r="AA17" s="614" t="s">
        <v>618</v>
      </c>
    </row>
    <row r="18" spans="1:27" x14ac:dyDescent="0.3">
      <c r="A18" s="1"/>
      <c r="H18" s="2"/>
      <c r="AA18" s="614" t="s">
        <v>629</v>
      </c>
    </row>
    <row r="19" spans="1:27" ht="15" thickBot="1" x14ac:dyDescent="0.35">
      <c r="A19" s="331" t="s">
        <v>79</v>
      </c>
      <c r="B19" s="332"/>
      <c r="C19" s="332"/>
      <c r="D19" s="332"/>
      <c r="E19" s="332"/>
      <c r="F19" s="332"/>
      <c r="G19" s="332"/>
      <c r="H19" s="334"/>
      <c r="AA19" s="614" t="s">
        <v>631</v>
      </c>
    </row>
    <row r="20" spans="1:27" x14ac:dyDescent="0.3">
      <c r="A20" s="1339" t="s">
        <v>101</v>
      </c>
      <c r="B20" s="1340"/>
      <c r="C20" s="1340"/>
      <c r="D20" s="1340"/>
      <c r="E20" s="1340"/>
      <c r="F20" s="1340"/>
      <c r="G20" s="1340"/>
      <c r="H20" s="1341"/>
      <c r="AA20" s="614" t="s">
        <v>632</v>
      </c>
    </row>
    <row r="21" spans="1:27" x14ac:dyDescent="0.3">
      <c r="A21" s="1321"/>
      <c r="B21" s="1322"/>
      <c r="C21" s="1322"/>
      <c r="D21" s="1322"/>
      <c r="E21" s="1322"/>
      <c r="F21" s="1322"/>
      <c r="G21" s="1322"/>
      <c r="H21" s="1323"/>
      <c r="AA21" s="614" t="s">
        <v>633</v>
      </c>
    </row>
    <row r="22" spans="1:27" x14ac:dyDescent="0.3">
      <c r="A22" s="1321"/>
      <c r="B22" s="1322"/>
      <c r="C22" s="1322"/>
      <c r="D22" s="1322"/>
      <c r="E22" s="1322"/>
      <c r="F22" s="1322"/>
      <c r="G22" s="1322"/>
      <c r="H22" s="1323"/>
      <c r="AA22" s="614" t="s">
        <v>634</v>
      </c>
    </row>
    <row r="23" spans="1:27" x14ac:dyDescent="0.3">
      <c r="A23" s="1321"/>
      <c r="B23" s="1322"/>
      <c r="C23" s="1322"/>
      <c r="D23" s="1322"/>
      <c r="E23" s="1322"/>
      <c r="F23" s="1322"/>
      <c r="G23" s="1322"/>
      <c r="H23" s="1323"/>
      <c r="AA23" s="614" t="s">
        <v>630</v>
      </c>
    </row>
    <row r="24" spans="1:27" ht="15" thickBot="1" x14ac:dyDescent="0.35">
      <c r="A24" s="1321"/>
      <c r="B24" s="1322"/>
      <c r="C24" s="1322"/>
      <c r="D24" s="1322"/>
      <c r="E24" s="1322"/>
      <c r="F24" s="1322"/>
      <c r="G24" s="1322"/>
      <c r="H24" s="1323"/>
    </row>
    <row r="25" spans="1:27" x14ac:dyDescent="0.3">
      <c r="A25" s="20"/>
      <c r="B25" s="18"/>
      <c r="C25" s="18"/>
      <c r="D25" s="18"/>
      <c r="E25" s="18"/>
      <c r="F25" s="18"/>
      <c r="G25" s="18"/>
      <c r="H25" s="19"/>
    </row>
    <row r="26" spans="1:27" x14ac:dyDescent="0.3">
      <c r="A26" s="1230" t="s">
        <v>772</v>
      </c>
      <c r="B26" s="1231"/>
      <c r="C26" s="1231"/>
      <c r="D26" s="1231"/>
      <c r="E26" s="1231"/>
      <c r="F26" s="1231"/>
      <c r="G26" s="1231"/>
      <c r="H26" s="1232"/>
    </row>
    <row r="27" spans="1:27" x14ac:dyDescent="0.3">
      <c r="A27" s="691" t="s">
        <v>52</v>
      </c>
      <c r="B27" s="109"/>
      <c r="C27" s="109"/>
      <c r="D27" s="109"/>
      <c r="E27" s="109"/>
      <c r="F27" s="109"/>
      <c r="G27" s="109"/>
      <c r="H27" s="119"/>
    </row>
    <row r="28" spans="1:27" x14ac:dyDescent="0.3">
      <c r="A28" s="691">
        <v>1</v>
      </c>
      <c r="B28" s="281" t="s">
        <v>543</v>
      </c>
      <c r="C28" s="332"/>
      <c r="D28" s="332"/>
      <c r="E28" s="332"/>
      <c r="F28" s="109"/>
      <c r="G28" s="109"/>
      <c r="H28" s="119"/>
    </row>
    <row r="29" spans="1:27" x14ac:dyDescent="0.3">
      <c r="A29" s="691">
        <v>2</v>
      </c>
      <c r="B29" s="190" t="s">
        <v>615</v>
      </c>
      <c r="C29" s="109"/>
      <c r="D29" s="109"/>
      <c r="E29" s="109"/>
      <c r="F29" s="109"/>
      <c r="G29" s="109"/>
      <c r="H29" s="119"/>
    </row>
    <row r="30" spans="1:27" x14ac:dyDescent="0.3">
      <c r="A30" s="691">
        <v>3</v>
      </c>
      <c r="B30" s="190" t="s">
        <v>544</v>
      </c>
      <c r="C30" s="109"/>
      <c r="D30" s="109"/>
      <c r="E30" s="109"/>
      <c r="F30" s="109"/>
      <c r="G30" s="109"/>
      <c r="H30" s="119"/>
    </row>
    <row r="31" spans="1:27" ht="28.2" customHeight="1" x14ac:dyDescent="0.3">
      <c r="A31" s="689">
        <v>4</v>
      </c>
      <c r="B31" s="1345" t="s">
        <v>773</v>
      </c>
      <c r="C31" s="1345"/>
      <c r="D31" s="1345"/>
      <c r="E31" s="1345"/>
      <c r="F31" s="1345"/>
      <c r="G31" s="692"/>
      <c r="H31" s="119"/>
    </row>
    <row r="32" spans="1:27" x14ac:dyDescent="0.3">
      <c r="A32" s="691">
        <v>5</v>
      </c>
      <c r="B32" s="190" t="s">
        <v>584</v>
      </c>
      <c r="C32" s="109"/>
      <c r="D32" s="109"/>
      <c r="E32" s="109"/>
      <c r="F32" s="109"/>
      <c r="G32" s="109"/>
      <c r="H32" s="119"/>
    </row>
    <row r="33" spans="1:8" x14ac:dyDescent="0.3">
      <c r="A33" s="691">
        <v>6</v>
      </c>
      <c r="B33" s="190" t="s">
        <v>545</v>
      </c>
      <c r="C33" s="109"/>
      <c r="D33" s="109"/>
      <c r="E33" s="109"/>
      <c r="F33" s="109"/>
      <c r="G33" s="109"/>
      <c r="H33" s="119"/>
    </row>
    <row r="34" spans="1:8" x14ac:dyDescent="0.3">
      <c r="A34" s="675"/>
      <c r="B34" s="190"/>
      <c r="C34" s="109"/>
      <c r="D34" s="109"/>
      <c r="E34" s="109"/>
      <c r="F34" s="109"/>
      <c r="G34" s="109"/>
      <c r="H34" s="119"/>
    </row>
    <row r="35" spans="1:8" x14ac:dyDescent="0.3">
      <c r="A35" s="113" t="s">
        <v>653</v>
      </c>
      <c r="B35" s="114"/>
      <c r="C35" s="114"/>
      <c r="D35" s="114"/>
      <c r="E35" s="114"/>
      <c r="H35" s="248"/>
    </row>
    <row r="36" spans="1:8" x14ac:dyDescent="0.3">
      <c r="A36" s="340"/>
      <c r="B36" s="121"/>
      <c r="C36" s="121"/>
      <c r="D36" s="121"/>
      <c r="E36" s="121"/>
      <c r="F36" s="121"/>
      <c r="G36" s="121"/>
      <c r="H36" s="122"/>
    </row>
    <row r="37" spans="1:8" ht="15" thickBot="1" x14ac:dyDescent="0.35">
      <c r="A37" s="403"/>
      <c r="B37" s="404"/>
      <c r="C37" s="404"/>
      <c r="D37" s="404"/>
      <c r="E37" s="404"/>
      <c r="F37" s="404"/>
      <c r="G37" s="404"/>
      <c r="H37" s="589"/>
    </row>
    <row r="38" spans="1:8" ht="15" thickBot="1" x14ac:dyDescent="0.35">
      <c r="A38" s="1342"/>
      <c r="B38" s="1343"/>
      <c r="C38" s="1343"/>
      <c r="D38" s="1343"/>
      <c r="E38" s="1343"/>
      <c r="F38" s="1343"/>
      <c r="G38" s="1343"/>
      <c r="H38" s="1344"/>
    </row>
    <row r="39" spans="1:8" ht="15" thickBot="1" x14ac:dyDescent="0.35">
      <c r="A39" s="1260" t="s">
        <v>710</v>
      </c>
      <c r="B39" s="1261"/>
      <c r="C39" s="1261"/>
      <c r="D39" s="1261"/>
      <c r="E39" s="1261"/>
      <c r="F39" s="674"/>
      <c r="G39" s="674"/>
      <c r="H39" s="679"/>
    </row>
    <row r="40" spans="1:8" ht="15" thickBot="1" x14ac:dyDescent="0.35">
      <c r="A40" s="574" t="s">
        <v>478</v>
      </c>
      <c r="B40" s="575"/>
      <c r="C40" s="575"/>
      <c r="D40" s="573"/>
      <c r="E40" s="573"/>
      <c r="F40" s="573"/>
      <c r="G40" s="573"/>
      <c r="H40" s="679" t="s">
        <v>936</v>
      </c>
    </row>
  </sheetData>
  <sheetProtection algorithmName="SHA-512" hashValue="JA9wJKFHiDHj3SUiImv1LJ4rfY39jAcQXBlOoGkkhB5daOiEHC0YyjK6BKAr+6FJFQFqR/OUVJj4hlY9/fXkgg==" saltValue="BM7vQMU72zRGsgqf8SmoBA==" spinCount="100000" sheet="1" objects="1" scenarios="1"/>
  <mergeCells count="20">
    <mergeCell ref="A10:B10"/>
    <mergeCell ref="A11:B11"/>
    <mergeCell ref="A12:B12"/>
    <mergeCell ref="A13:B13"/>
    <mergeCell ref="A14:B14"/>
    <mergeCell ref="A39:E39"/>
    <mergeCell ref="A20:H24"/>
    <mergeCell ref="A38:H38"/>
    <mergeCell ref="B31:F31"/>
    <mergeCell ref="A15:B15"/>
    <mergeCell ref="A16:B16"/>
    <mergeCell ref="A26:H26"/>
    <mergeCell ref="A7:B7"/>
    <mergeCell ref="A8:B8"/>
    <mergeCell ref="A9:B9"/>
    <mergeCell ref="B1:E1"/>
    <mergeCell ref="A2:H2"/>
    <mergeCell ref="A3:H4"/>
    <mergeCell ref="A5:H5"/>
    <mergeCell ref="A6:B6"/>
  </mergeCells>
  <dataValidations count="1">
    <dataValidation type="list" allowBlank="1" showInputMessage="1" showErrorMessage="1" errorTitle="Budget" error="Must be a valid Budget Line Item from the drop down list." sqref="C8:C16" xr:uid="{DEC9FB7C-8322-4204-BFF7-03BAE47D138D}">
      <formula1>$AA$1:$AA$23</formula1>
    </dataValidation>
  </dataValidations>
  <printOptions horizontalCentered="1"/>
  <pageMargins left="0.25" right="0.25" top="0.75" bottom="0.75" header="0.3" footer="0.3"/>
  <pageSetup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41" r:id="rId4" name="Check Box 1">
              <controlPr defaultSize="0" autoFill="0" autoLine="0" autoPict="0">
                <anchor moveWithCells="1">
                  <from>
                    <xdr:col>0</xdr:col>
                    <xdr:colOff>0</xdr:colOff>
                    <xdr:row>34</xdr:row>
                    <xdr:rowOff>160020</xdr:rowOff>
                  </from>
                  <to>
                    <xdr:col>4</xdr:col>
                    <xdr:colOff>251460</xdr:colOff>
                    <xdr:row>36</xdr:row>
                    <xdr:rowOff>22860</xdr:rowOff>
                  </to>
                </anchor>
              </controlPr>
            </control>
          </mc:Choice>
        </mc:AlternateContent>
        <mc:AlternateContent xmlns:mc="http://schemas.openxmlformats.org/markup-compatibility/2006">
          <mc:Choice Requires="x14">
            <control shapeId="163842" r:id="rId5" name="Check Box 2">
              <controlPr defaultSize="0" autoFill="0" autoLine="0" autoPict="0">
                <anchor moveWithCells="1">
                  <from>
                    <xdr:col>0</xdr:col>
                    <xdr:colOff>0</xdr:colOff>
                    <xdr:row>35</xdr:row>
                    <xdr:rowOff>160020</xdr:rowOff>
                  </from>
                  <to>
                    <xdr:col>3</xdr:col>
                    <xdr:colOff>792480</xdr:colOff>
                    <xdr:row>37</xdr:row>
                    <xdr:rowOff>60960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9" id="{D74C7DCE-E910-4B38-A8D9-9EFABB40C9FD}">
            <xm:f>'C - Other Inc (Required)'!$M$43=0</xm:f>
            <x14:dxf>
              <font>
                <color theme="0"/>
              </font>
              <fill>
                <patternFill patternType="none">
                  <bgColor auto="1"/>
                </patternFill>
              </fill>
              <border>
                <left/>
                <right/>
                <top/>
                <bottom/>
                <vertical/>
                <horizontal/>
              </border>
            </x14:dxf>
          </x14:cfRule>
          <xm:sqref>A1:XX4444</xm:sqref>
        </x14:conditionalFormatting>
        <x14:conditionalFormatting xmlns:xm="http://schemas.microsoft.com/office/excel/2006/main">
          <x14:cfRule type="expression" priority="8" id="{33020876-842D-4D4E-BEB6-DF30E3158F00}">
            <xm:f>'C - Other Inc (Required)'!$M$43=0</xm:f>
            <x14:dxf>
              <font>
                <color theme="1"/>
              </font>
            </x14:dxf>
          </x14:cfRule>
          <xm:sqref>A5:H5</xm:sqref>
        </x14:conditionalFormatting>
        <x14:conditionalFormatting xmlns:xm="http://schemas.microsoft.com/office/excel/2006/main">
          <x14:cfRule type="expression" priority="1" id="{66420FE5-93A8-42B2-9E8F-BAB778B8CF81}">
            <xm:f>'C:\Users\alturner4\Documents\Old\[Mgmt Reviewed Training 2019-2020 SO of Affiliated Centers Budget (2).xlsx]C - Other Inc (Required)'!#REF!=0</xm:f>
            <x14:dxf>
              <font>
                <color theme="0"/>
              </font>
              <fill>
                <patternFill patternType="none">
                  <bgColor auto="1"/>
                </patternFill>
              </fill>
              <border>
                <left/>
                <right/>
                <top/>
                <bottom/>
                <vertical/>
                <horizontal/>
              </border>
            </x14:dxf>
          </x14:cfRule>
          <xm:sqref>A8:E8</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1D9D6-2342-4240-AFC3-84369279893E}">
  <sheetPr codeName="Sheet16">
    <tabColor rgb="FF99CCFF"/>
    <pageSetUpPr fitToPage="1"/>
  </sheetPr>
  <dimension ref="A1:L54"/>
  <sheetViews>
    <sheetView zoomScaleNormal="100" workbookViewId="0">
      <selection activeCell="A5" sqref="A5:C5"/>
    </sheetView>
  </sheetViews>
  <sheetFormatPr defaultRowHeight="14.4" x14ac:dyDescent="0.3"/>
  <cols>
    <col min="1" max="1" width="10.33203125" customWidth="1"/>
    <col min="2" max="3" width="11.33203125" customWidth="1"/>
    <col min="4" max="4" width="19.33203125" customWidth="1"/>
    <col min="5" max="5" width="15.33203125" customWidth="1"/>
    <col min="6" max="7" width="17.33203125" customWidth="1"/>
  </cols>
  <sheetData>
    <row r="1" spans="1:7" ht="15" thickBot="1" x14ac:dyDescent="0.35">
      <c r="A1" s="106" t="s">
        <v>389</v>
      </c>
      <c r="B1" s="1353">
        <f>'Budget Summary'!A9</f>
        <v>0</v>
      </c>
      <c r="C1" s="1353"/>
      <c r="D1" s="1353"/>
      <c r="E1" s="1353"/>
      <c r="F1" s="107"/>
      <c r="G1" s="108">
        <f>'Budget Summary'!H9</f>
        <v>0</v>
      </c>
    </row>
    <row r="2" spans="1:7" ht="16.2" thickBot="1" x14ac:dyDescent="0.35">
      <c r="A2" s="1282" t="s">
        <v>567</v>
      </c>
      <c r="B2" s="1283"/>
      <c r="C2" s="1283"/>
      <c r="D2" s="1283"/>
      <c r="E2" s="1283"/>
      <c r="F2" s="1283"/>
      <c r="G2" s="1284"/>
    </row>
    <row r="3" spans="1:7" ht="15" thickBot="1" x14ac:dyDescent="0.35">
      <c r="A3" s="806"/>
      <c r="B3" s="805">
        <v>1</v>
      </c>
      <c r="C3" s="805"/>
      <c r="D3" s="805">
        <v>2</v>
      </c>
      <c r="E3" s="805">
        <v>3</v>
      </c>
      <c r="F3" s="805">
        <v>4</v>
      </c>
      <c r="G3" s="807">
        <v>5</v>
      </c>
    </row>
    <row r="4" spans="1:7" ht="43.8" thickBot="1" x14ac:dyDescent="0.35">
      <c r="A4" s="1272" t="s">
        <v>129</v>
      </c>
      <c r="B4" s="1351"/>
      <c r="C4" s="1352"/>
      <c r="D4" s="311" t="s">
        <v>60</v>
      </c>
      <c r="E4" s="311" t="s">
        <v>128</v>
      </c>
      <c r="F4" s="456" t="s">
        <v>527</v>
      </c>
      <c r="G4" s="127" t="s">
        <v>528</v>
      </c>
    </row>
    <row r="5" spans="1:7" x14ac:dyDescent="0.3">
      <c r="A5" s="1326"/>
      <c r="B5" s="1354"/>
      <c r="C5" s="1327"/>
      <c r="D5" s="354"/>
      <c r="E5" s="356"/>
      <c r="F5" s="169" t="str">
        <f>IF(D5&lt;1,"",D5*E5)</f>
        <v/>
      </c>
      <c r="G5" s="393"/>
    </row>
    <row r="6" spans="1:7" x14ac:dyDescent="0.3">
      <c r="A6" s="1328"/>
      <c r="B6" s="1355"/>
      <c r="C6" s="1329"/>
      <c r="D6" s="327"/>
      <c r="E6" s="265"/>
      <c r="F6" s="169" t="str">
        <f t="shared" ref="F6:F9" si="0">IF(D6&lt;1,"",D6*E6)</f>
        <v/>
      </c>
      <c r="G6" s="266"/>
    </row>
    <row r="7" spans="1:7" x14ac:dyDescent="0.3">
      <c r="A7" s="1328"/>
      <c r="B7" s="1355"/>
      <c r="C7" s="1329"/>
      <c r="D7" s="363"/>
      <c r="E7" s="457"/>
      <c r="F7" s="169" t="str">
        <f t="shared" si="0"/>
        <v/>
      </c>
      <c r="G7" s="458"/>
    </row>
    <row r="8" spans="1:7" x14ac:dyDescent="0.3">
      <c r="A8" s="1328"/>
      <c r="B8" s="1355"/>
      <c r="C8" s="1329"/>
      <c r="D8" s="363"/>
      <c r="E8" s="457"/>
      <c r="F8" s="169" t="str">
        <f t="shared" si="0"/>
        <v/>
      </c>
      <c r="G8" s="458"/>
    </row>
    <row r="9" spans="1:7" ht="15" thickBot="1" x14ac:dyDescent="0.35">
      <c r="A9" s="1346"/>
      <c r="B9" s="1356"/>
      <c r="C9" s="1347"/>
      <c r="D9" s="176"/>
      <c r="E9" s="273"/>
      <c r="F9" s="169" t="str">
        <f t="shared" si="0"/>
        <v/>
      </c>
      <c r="G9" s="274"/>
    </row>
    <row r="10" spans="1:7" ht="15" thickBot="1" x14ac:dyDescent="0.35">
      <c r="A10" s="1357"/>
      <c r="B10" s="1358"/>
      <c r="C10" s="1358"/>
      <c r="E10" s="276" t="s">
        <v>35</v>
      </c>
      <c r="F10" s="423">
        <f>SUM(F5:F9)</f>
        <v>0</v>
      </c>
      <c r="G10" s="330">
        <f>SUM(G5:G9)</f>
        <v>0</v>
      </c>
    </row>
    <row r="11" spans="1:7" ht="15" thickBot="1" x14ac:dyDescent="0.35">
      <c r="A11" s="1359"/>
      <c r="B11" s="1360"/>
      <c r="C11" s="1360"/>
      <c r="D11" s="1360"/>
      <c r="E11" s="1360"/>
      <c r="F11" s="1360"/>
      <c r="G11" s="1361"/>
    </row>
    <row r="12" spans="1:7" ht="58.2" thickBot="1" x14ac:dyDescent="0.35">
      <c r="A12" s="1272" t="s">
        <v>131</v>
      </c>
      <c r="B12" s="1351"/>
      <c r="C12" s="1352"/>
      <c r="D12" s="311" t="s">
        <v>60</v>
      </c>
      <c r="E12" s="311" t="s">
        <v>128</v>
      </c>
      <c r="F12" s="127" t="s">
        <v>130</v>
      </c>
      <c r="G12" s="127" t="s">
        <v>528</v>
      </c>
    </row>
    <row r="13" spans="1:7" x14ac:dyDescent="0.3">
      <c r="A13" s="1371"/>
      <c r="B13" s="1372"/>
      <c r="C13" s="1373"/>
      <c r="D13" s="324"/>
      <c r="E13" s="325"/>
      <c r="F13" s="326" t="str">
        <f>IF(D13&lt;1,"",E13*D13)</f>
        <v/>
      </c>
      <c r="G13" s="459"/>
    </row>
    <row r="14" spans="1:7" x14ac:dyDescent="0.3">
      <c r="A14" s="1328"/>
      <c r="B14" s="1355"/>
      <c r="C14" s="1329"/>
      <c r="D14" s="327"/>
      <c r="E14" s="265"/>
      <c r="F14" s="326" t="str">
        <f t="shared" ref="F14:F20" si="1">IF(D14&lt;1,"",E14*D14)</f>
        <v/>
      </c>
      <c r="G14" s="266"/>
    </row>
    <row r="15" spans="1:7" x14ac:dyDescent="0.3">
      <c r="A15" s="1328"/>
      <c r="B15" s="1355"/>
      <c r="C15" s="1329"/>
      <c r="D15" s="327"/>
      <c r="E15" s="265"/>
      <c r="F15" s="326" t="str">
        <f t="shared" si="1"/>
        <v/>
      </c>
      <c r="G15" s="266"/>
    </row>
    <row r="16" spans="1:7" x14ac:dyDescent="0.3">
      <c r="A16" s="1328"/>
      <c r="B16" s="1355"/>
      <c r="C16" s="1329"/>
      <c r="D16" s="327"/>
      <c r="E16" s="265"/>
      <c r="F16" s="326" t="str">
        <f t="shared" si="1"/>
        <v/>
      </c>
      <c r="G16" s="266"/>
    </row>
    <row r="17" spans="1:9" x14ac:dyDescent="0.3">
      <c r="A17" s="1328"/>
      <c r="B17" s="1355"/>
      <c r="C17" s="1329"/>
      <c r="D17" s="327"/>
      <c r="E17" s="265"/>
      <c r="F17" s="326" t="str">
        <f t="shared" si="1"/>
        <v/>
      </c>
      <c r="G17" s="266"/>
    </row>
    <row r="18" spans="1:9" x14ac:dyDescent="0.3">
      <c r="A18" s="1328"/>
      <c r="B18" s="1355"/>
      <c r="C18" s="1329"/>
      <c r="D18" s="327"/>
      <c r="E18" s="265"/>
      <c r="F18" s="326" t="str">
        <f t="shared" si="1"/>
        <v/>
      </c>
      <c r="G18" s="266"/>
    </row>
    <row r="19" spans="1:9" x14ac:dyDescent="0.3">
      <c r="A19" s="1328"/>
      <c r="B19" s="1355"/>
      <c r="C19" s="1329"/>
      <c r="D19" s="327"/>
      <c r="E19" s="265"/>
      <c r="F19" s="326" t="str">
        <f t="shared" si="1"/>
        <v/>
      </c>
      <c r="G19" s="266"/>
    </row>
    <row r="20" spans="1:9" ht="15" thickBot="1" x14ac:dyDescent="0.35">
      <c r="A20" s="1346"/>
      <c r="B20" s="1356"/>
      <c r="C20" s="1347"/>
      <c r="D20" s="460"/>
      <c r="E20" s="273"/>
      <c r="F20" s="169" t="str">
        <f t="shared" si="1"/>
        <v/>
      </c>
      <c r="G20" s="274"/>
    </row>
    <row r="21" spans="1:9" ht="15" thickBot="1" x14ac:dyDescent="0.35">
      <c r="A21" s="275"/>
      <c r="B21" s="302"/>
      <c r="C21" s="302"/>
      <c r="E21" s="276" t="s">
        <v>35</v>
      </c>
      <c r="F21" s="423">
        <f>SUM(F13:F20)</f>
        <v>0</v>
      </c>
      <c r="G21" s="330">
        <f>SUM(G13:G20)</f>
        <v>0</v>
      </c>
    </row>
    <row r="22" spans="1:9" ht="15" thickBot="1" x14ac:dyDescent="0.35">
      <c r="A22" s="1"/>
      <c r="G22" s="2"/>
    </row>
    <row r="23" spans="1:9" ht="15" thickBot="1" x14ac:dyDescent="0.35">
      <c r="A23" s="1"/>
      <c r="E23" s="461" t="s">
        <v>304</v>
      </c>
      <c r="F23" s="64">
        <f>F10+F21</f>
        <v>0</v>
      </c>
      <c r="G23" s="64">
        <f>G10+G21</f>
        <v>0</v>
      </c>
    </row>
    <row r="24" spans="1:9" x14ac:dyDescent="0.3">
      <c r="A24" s="1"/>
      <c r="G24" s="2"/>
    </row>
    <row r="25" spans="1:9" ht="15" thickBot="1" x14ac:dyDescent="0.35">
      <c r="A25" s="331" t="s">
        <v>79</v>
      </c>
      <c r="B25" s="332"/>
      <c r="C25" s="332"/>
      <c r="D25" s="332"/>
      <c r="E25" s="332"/>
      <c r="F25" s="332"/>
      <c r="G25" s="334"/>
    </row>
    <row r="26" spans="1:9" x14ac:dyDescent="0.3">
      <c r="A26" s="1362" t="s">
        <v>89</v>
      </c>
      <c r="B26" s="1363"/>
      <c r="C26" s="1363"/>
      <c r="D26" s="1363"/>
      <c r="E26" s="1363"/>
      <c r="F26" s="1363"/>
      <c r="G26" s="1364"/>
      <c r="I26" s="97"/>
    </row>
    <row r="27" spans="1:9" x14ac:dyDescent="0.3">
      <c r="A27" s="1365"/>
      <c r="B27" s="1366"/>
      <c r="C27" s="1366"/>
      <c r="D27" s="1366"/>
      <c r="E27" s="1366"/>
      <c r="F27" s="1366"/>
      <c r="G27" s="1367"/>
    </row>
    <row r="28" spans="1:9" x14ac:dyDescent="0.3">
      <c r="A28" s="1365"/>
      <c r="B28" s="1366"/>
      <c r="C28" s="1366"/>
      <c r="D28" s="1366"/>
      <c r="E28" s="1366"/>
      <c r="F28" s="1366"/>
      <c r="G28" s="1367"/>
    </row>
    <row r="29" spans="1:9" ht="15" thickBot="1" x14ac:dyDescent="0.35">
      <c r="A29" s="1368"/>
      <c r="B29" s="1369"/>
      <c r="C29" s="1369"/>
      <c r="D29" s="1369"/>
      <c r="E29" s="1369"/>
      <c r="F29" s="1369"/>
      <c r="G29" s="1370"/>
    </row>
    <row r="30" spans="1:9" x14ac:dyDescent="0.3">
      <c r="A30" s="1374"/>
      <c r="B30" s="1375"/>
      <c r="C30" s="1375"/>
      <c r="D30" s="1375"/>
      <c r="E30" s="1375"/>
      <c r="F30" s="1375"/>
      <c r="G30" s="1376"/>
    </row>
    <row r="31" spans="1:9" x14ac:dyDescent="0.3">
      <c r="A31" s="1377" t="s">
        <v>874</v>
      </c>
      <c r="B31" s="1378"/>
      <c r="C31" s="1378"/>
      <c r="D31" s="1378"/>
      <c r="E31" s="1378"/>
      <c r="F31" s="1378"/>
      <c r="G31" s="1379"/>
    </row>
    <row r="32" spans="1:9" x14ac:dyDescent="0.3">
      <c r="A32" s="113"/>
      <c r="B32" s="114"/>
      <c r="C32" s="114"/>
      <c r="D32" s="114"/>
      <c r="E32" s="114"/>
      <c r="F32" s="114"/>
      <c r="G32" s="248"/>
    </row>
    <row r="33" spans="1:12" x14ac:dyDescent="0.3">
      <c r="A33" s="113" t="s">
        <v>875</v>
      </c>
      <c r="B33" s="109" t="s">
        <v>876</v>
      </c>
      <c r="C33" s="114"/>
      <c r="D33" s="114"/>
      <c r="E33" s="114"/>
      <c r="F33" s="114"/>
      <c r="G33" s="248"/>
    </row>
    <row r="34" spans="1:12" x14ac:dyDescent="0.3">
      <c r="A34" s="113"/>
      <c r="B34" s="114"/>
      <c r="C34" s="114"/>
      <c r="D34" s="114"/>
      <c r="E34" s="114"/>
      <c r="F34" s="114"/>
      <c r="G34" s="248"/>
    </row>
    <row r="35" spans="1:12" x14ac:dyDescent="0.3">
      <c r="A35" s="113" t="s">
        <v>877</v>
      </c>
      <c r="B35" s="109" t="s">
        <v>878</v>
      </c>
      <c r="C35" s="114"/>
      <c r="D35" s="114"/>
      <c r="E35" s="114"/>
      <c r="F35" s="114"/>
      <c r="G35" s="248"/>
    </row>
    <row r="36" spans="1:12" x14ac:dyDescent="0.3">
      <c r="A36" s="113"/>
      <c r="B36" s="114"/>
      <c r="C36" s="114"/>
      <c r="D36" s="114"/>
      <c r="E36" s="114"/>
      <c r="F36" s="114"/>
      <c r="G36" s="248"/>
    </row>
    <row r="37" spans="1:12" ht="51.6" customHeight="1" x14ac:dyDescent="0.3">
      <c r="A37" s="1321" t="s">
        <v>879</v>
      </c>
      <c r="B37" s="1322"/>
      <c r="C37" s="1322"/>
      <c r="D37" s="1322"/>
      <c r="E37" s="1322"/>
      <c r="F37" s="1322"/>
      <c r="G37" s="1323"/>
    </row>
    <row r="38" spans="1:12" x14ac:dyDescent="0.3">
      <c r="A38" s="1380" t="s">
        <v>896</v>
      </c>
      <c r="B38" s="1381"/>
      <c r="C38" s="1381"/>
      <c r="D38" s="1381"/>
      <c r="E38" s="872"/>
      <c r="F38" s="872"/>
      <c r="G38" s="871"/>
      <c r="H38" s="872"/>
    </row>
    <row r="39" spans="1:12" x14ac:dyDescent="0.3">
      <c r="A39" s="1249"/>
      <c r="B39" s="1250"/>
      <c r="C39" s="1250"/>
      <c r="D39" s="861"/>
      <c r="E39" s="861"/>
      <c r="F39" s="861"/>
      <c r="G39" s="862"/>
      <c r="H39" s="861"/>
    </row>
    <row r="40" spans="1:12" x14ac:dyDescent="0.3">
      <c r="A40" s="1249"/>
      <c r="B40" s="1250"/>
      <c r="C40" s="1250"/>
      <c r="D40" s="861"/>
      <c r="E40" s="861"/>
      <c r="F40" s="861"/>
      <c r="G40" s="862"/>
      <c r="H40" s="861"/>
    </row>
    <row r="41" spans="1:12" x14ac:dyDescent="0.3">
      <c r="A41" s="858" t="s">
        <v>897</v>
      </c>
      <c r="B41" s="30"/>
      <c r="C41" s="440"/>
      <c r="D41" s="440"/>
      <c r="E41" s="440"/>
      <c r="F41" s="440"/>
      <c r="G41" s="876"/>
      <c r="H41" s="440"/>
      <c r="I41" s="109"/>
      <c r="J41" s="877"/>
      <c r="K41" s="878"/>
      <c r="L41" s="879"/>
    </row>
    <row r="42" spans="1:12" x14ac:dyDescent="0.3">
      <c r="A42" s="880"/>
      <c r="B42" s="30"/>
      <c r="C42" s="440"/>
      <c r="D42" s="440"/>
      <c r="E42" s="440"/>
      <c r="F42" s="440"/>
      <c r="G42" s="876"/>
      <c r="H42" s="109"/>
      <c r="I42" s="109"/>
      <c r="J42" s="877"/>
      <c r="K42" s="878"/>
      <c r="L42" s="879"/>
    </row>
    <row r="43" spans="1:12" x14ac:dyDescent="0.3">
      <c r="A43" s="880"/>
      <c r="B43" s="30"/>
      <c r="C43" s="440"/>
      <c r="D43" s="440"/>
      <c r="E43" s="440"/>
      <c r="F43" s="440"/>
      <c r="G43" s="876"/>
      <c r="H43" s="109"/>
      <c r="I43" s="109"/>
      <c r="J43" s="877"/>
      <c r="K43" s="878"/>
      <c r="L43" s="879"/>
    </row>
    <row r="44" spans="1:12" x14ac:dyDescent="0.3">
      <c r="A44" s="880"/>
      <c r="B44" s="30"/>
      <c r="C44" s="440"/>
      <c r="D44" s="440"/>
      <c r="E44" s="440"/>
      <c r="F44" s="440"/>
      <c r="G44" s="876"/>
      <c r="H44" s="109"/>
      <c r="I44" s="109"/>
      <c r="J44" s="877"/>
      <c r="K44" s="878"/>
      <c r="L44" s="879"/>
    </row>
    <row r="45" spans="1:12" x14ac:dyDescent="0.3">
      <c r="A45" s="880"/>
      <c r="B45" s="30"/>
      <c r="C45" s="440"/>
      <c r="D45" s="440"/>
      <c r="E45" s="440"/>
      <c r="F45" s="440"/>
      <c r="G45" s="876"/>
      <c r="H45" s="109"/>
      <c r="I45" s="109"/>
      <c r="J45" s="877"/>
      <c r="K45" s="878"/>
      <c r="L45" s="879"/>
    </row>
    <row r="46" spans="1:12" x14ac:dyDescent="0.3">
      <c r="A46" s="880"/>
      <c r="B46" s="30"/>
      <c r="C46" s="440"/>
      <c r="D46" s="440"/>
      <c r="E46" s="440"/>
      <c r="F46" s="440"/>
      <c r="G46" s="876"/>
      <c r="H46" s="109"/>
      <c r="I46" s="109"/>
      <c r="J46" s="877"/>
      <c r="K46" s="878"/>
      <c r="L46" s="879"/>
    </row>
    <row r="47" spans="1:12" x14ac:dyDescent="0.3">
      <c r="A47" s="880"/>
      <c r="B47" s="30"/>
      <c r="C47" s="440"/>
      <c r="D47" s="440"/>
      <c r="E47" s="440"/>
      <c r="F47" s="440"/>
      <c r="G47" s="876"/>
      <c r="H47" s="109"/>
      <c r="I47" s="109"/>
      <c r="J47" s="877"/>
      <c r="K47" s="878"/>
      <c r="L47" s="879"/>
    </row>
    <row r="48" spans="1:12" x14ac:dyDescent="0.3">
      <c r="A48" s="880"/>
      <c r="B48" s="30"/>
      <c r="C48" s="440"/>
      <c r="D48" s="440"/>
      <c r="E48" s="440"/>
      <c r="F48" s="440"/>
      <c r="G48" s="876"/>
      <c r="H48" s="109"/>
      <c r="I48" s="109"/>
      <c r="J48" s="877"/>
      <c r="K48" s="878"/>
      <c r="L48" s="879"/>
    </row>
    <row r="49" spans="1:12" x14ac:dyDescent="0.3">
      <c r="A49" s="880"/>
      <c r="B49" s="30"/>
      <c r="C49" s="440"/>
      <c r="D49" s="440"/>
      <c r="E49" s="440"/>
      <c r="F49" s="440"/>
      <c r="G49" s="876"/>
      <c r="H49" s="109"/>
      <c r="I49" s="109"/>
      <c r="J49" s="877"/>
      <c r="K49" s="878"/>
      <c r="L49" s="879"/>
    </row>
    <row r="50" spans="1:12" x14ac:dyDescent="0.3">
      <c r="A50" s="880"/>
      <c r="B50" s="30"/>
      <c r="C50" s="440"/>
      <c r="D50" s="440"/>
      <c r="E50" s="440"/>
      <c r="F50" s="440"/>
      <c r="G50" s="876"/>
      <c r="H50" s="109"/>
      <c r="I50" s="109"/>
      <c r="J50" s="877"/>
      <c r="K50" s="878"/>
      <c r="L50" s="879"/>
    </row>
    <row r="51" spans="1:12" x14ac:dyDescent="0.3">
      <c r="A51" s="870"/>
      <c r="B51" s="867"/>
      <c r="C51" s="867"/>
      <c r="D51" s="867"/>
      <c r="E51" s="867"/>
      <c r="F51" s="867"/>
      <c r="G51" s="868"/>
    </row>
    <row r="52" spans="1:12" ht="15" thickBot="1" x14ac:dyDescent="0.35">
      <c r="A52" s="1348" t="s">
        <v>91</v>
      </c>
      <c r="B52" s="1349"/>
      <c r="C52" s="1349"/>
      <c r="D52" s="1349"/>
      <c r="E52" s="1349"/>
      <c r="F52" s="1349"/>
      <c r="G52" s="1350"/>
    </row>
    <row r="53" spans="1:12" ht="15" thickBot="1" x14ac:dyDescent="0.35">
      <c r="A53" s="802" t="s">
        <v>567</v>
      </c>
      <c r="B53" s="580"/>
      <c r="C53" s="580"/>
      <c r="D53" s="580"/>
      <c r="E53" s="580"/>
      <c r="F53" s="580"/>
      <c r="G53" s="581"/>
    </row>
    <row r="54" spans="1:12" ht="15" thickBot="1" x14ac:dyDescent="0.35">
      <c r="A54" s="574" t="s">
        <v>478</v>
      </c>
      <c r="B54" s="575"/>
      <c r="C54" s="575"/>
      <c r="D54" s="573"/>
      <c r="E54" s="573"/>
      <c r="F54" s="573"/>
      <c r="G54" s="576" t="s">
        <v>936</v>
      </c>
    </row>
  </sheetData>
  <sheetProtection algorithmName="SHA-512" hashValue="C+FS4gHUBhYR9mtZwDhtb25hjbEv9NcWQ9lSezKdWnqfG89chOKSGmvoi35V3qtJWRXVG0w/3PbyRvhij+IYmA==" saltValue="UvpZCeWvR1+OLayCZaA0DQ==" spinCount="100000" sheet="1" objects="1" scenarios="1"/>
  <mergeCells count="27">
    <mergeCell ref="A39:C39"/>
    <mergeCell ref="A40:C40"/>
    <mergeCell ref="A13:C13"/>
    <mergeCell ref="A14:C14"/>
    <mergeCell ref="A15:C15"/>
    <mergeCell ref="A16:C16"/>
    <mergeCell ref="A17:C17"/>
    <mergeCell ref="A30:G30"/>
    <mergeCell ref="A31:G31"/>
    <mergeCell ref="A37:G37"/>
    <mergeCell ref="A38:D38"/>
    <mergeCell ref="A52:G52"/>
    <mergeCell ref="A12:C12"/>
    <mergeCell ref="B1:E1"/>
    <mergeCell ref="A2:G2"/>
    <mergeCell ref="A4:C4"/>
    <mergeCell ref="A5:C5"/>
    <mergeCell ref="A6:C6"/>
    <mergeCell ref="A7:C7"/>
    <mergeCell ref="A8:C8"/>
    <mergeCell ref="A9:C9"/>
    <mergeCell ref="A10:C10"/>
    <mergeCell ref="A11:G11"/>
    <mergeCell ref="A18:C18"/>
    <mergeCell ref="A19:C19"/>
    <mergeCell ref="A20:C20"/>
    <mergeCell ref="A26:G29"/>
  </mergeCells>
  <dataValidations count="1">
    <dataValidation allowBlank="1" showInputMessage="1" showErrorMessage="1" prompt="Please attach all quotes for food service contracts." sqref="A13:C13" xr:uid="{24E5FBE2-A9A3-4F9E-9CC6-57922098169E}"/>
  </dataValidations>
  <pageMargins left="0.7" right="0.7" top="0.75" bottom="0.75" header="0.3" footer="0.3"/>
  <pageSetup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5789" r:id="rId4" name="Check Box 13">
              <controlPr defaultSize="0" autoFill="0" autoLine="0" autoPict="0">
                <anchor moveWithCells="1">
                  <from>
                    <xdr:col>0</xdr:col>
                    <xdr:colOff>0</xdr:colOff>
                    <xdr:row>37</xdr:row>
                    <xdr:rowOff>175260</xdr:rowOff>
                  </from>
                  <to>
                    <xdr:col>3</xdr:col>
                    <xdr:colOff>22860</xdr:colOff>
                    <xdr:row>39</xdr:row>
                    <xdr:rowOff>22860</xdr:rowOff>
                  </to>
                </anchor>
              </controlPr>
            </control>
          </mc:Choice>
        </mc:AlternateContent>
        <mc:AlternateContent xmlns:mc="http://schemas.openxmlformats.org/markup-compatibility/2006">
          <mc:Choice Requires="x14">
            <control shapeId="75790" r:id="rId5" name="Check Box 14">
              <controlPr defaultSize="0" autoFill="0" autoLine="0" autoPict="0">
                <anchor moveWithCells="1">
                  <from>
                    <xdr:col>0</xdr:col>
                    <xdr:colOff>0</xdr:colOff>
                    <xdr:row>40</xdr:row>
                    <xdr:rowOff>175260</xdr:rowOff>
                  </from>
                  <to>
                    <xdr:col>4</xdr:col>
                    <xdr:colOff>152400</xdr:colOff>
                    <xdr:row>42</xdr:row>
                    <xdr:rowOff>38100</xdr:rowOff>
                  </to>
                </anchor>
              </controlPr>
            </control>
          </mc:Choice>
        </mc:AlternateContent>
        <mc:AlternateContent xmlns:mc="http://schemas.openxmlformats.org/markup-compatibility/2006">
          <mc:Choice Requires="x14">
            <control shapeId="75791" r:id="rId6" name="Check Box 15">
              <controlPr defaultSize="0" autoFill="0" autoLine="0" autoPict="0">
                <anchor moveWithCells="1">
                  <from>
                    <xdr:col>0</xdr:col>
                    <xdr:colOff>0</xdr:colOff>
                    <xdr:row>41</xdr:row>
                    <xdr:rowOff>175260</xdr:rowOff>
                  </from>
                  <to>
                    <xdr:col>3</xdr:col>
                    <xdr:colOff>22860</xdr:colOff>
                    <xdr:row>43</xdr:row>
                    <xdr:rowOff>22860</xdr:rowOff>
                  </to>
                </anchor>
              </controlPr>
            </control>
          </mc:Choice>
        </mc:AlternateContent>
        <mc:AlternateContent xmlns:mc="http://schemas.openxmlformats.org/markup-compatibility/2006">
          <mc:Choice Requires="x14">
            <control shapeId="75792" r:id="rId7" name="Check Box 16">
              <controlPr defaultSize="0" autoFill="0" autoLine="0" autoPict="0">
                <anchor moveWithCells="1">
                  <from>
                    <xdr:col>0</xdr:col>
                    <xdr:colOff>0</xdr:colOff>
                    <xdr:row>42</xdr:row>
                    <xdr:rowOff>160020</xdr:rowOff>
                  </from>
                  <to>
                    <xdr:col>3</xdr:col>
                    <xdr:colOff>22860</xdr:colOff>
                    <xdr:row>44</xdr:row>
                    <xdr:rowOff>7620</xdr:rowOff>
                  </to>
                </anchor>
              </controlPr>
            </control>
          </mc:Choice>
        </mc:AlternateContent>
        <mc:AlternateContent xmlns:mc="http://schemas.openxmlformats.org/markup-compatibility/2006">
          <mc:Choice Requires="x14">
            <control shapeId="75793" r:id="rId8" name="Check Box 17">
              <controlPr defaultSize="0" autoFill="0" autoLine="0" autoPict="0">
                <anchor moveWithCells="1">
                  <from>
                    <xdr:col>0</xdr:col>
                    <xdr:colOff>0</xdr:colOff>
                    <xdr:row>43</xdr:row>
                    <xdr:rowOff>160020</xdr:rowOff>
                  </from>
                  <to>
                    <xdr:col>3</xdr:col>
                    <xdr:colOff>22860</xdr:colOff>
                    <xdr:row>45</xdr:row>
                    <xdr:rowOff>7620</xdr:rowOff>
                  </to>
                </anchor>
              </controlPr>
            </control>
          </mc:Choice>
        </mc:AlternateContent>
        <mc:AlternateContent xmlns:mc="http://schemas.openxmlformats.org/markup-compatibility/2006">
          <mc:Choice Requires="x14">
            <control shapeId="75794" r:id="rId9" name="Check Box 18">
              <controlPr defaultSize="0" autoFill="0" autoLine="0" autoPict="0">
                <anchor moveWithCells="1">
                  <from>
                    <xdr:col>0</xdr:col>
                    <xdr:colOff>0</xdr:colOff>
                    <xdr:row>44</xdr:row>
                    <xdr:rowOff>175260</xdr:rowOff>
                  </from>
                  <to>
                    <xdr:col>3</xdr:col>
                    <xdr:colOff>22860</xdr:colOff>
                    <xdr:row>46</xdr:row>
                    <xdr:rowOff>22860</xdr:rowOff>
                  </to>
                </anchor>
              </controlPr>
            </control>
          </mc:Choice>
        </mc:AlternateContent>
        <mc:AlternateContent xmlns:mc="http://schemas.openxmlformats.org/markup-compatibility/2006">
          <mc:Choice Requires="x14">
            <control shapeId="75795" r:id="rId10" name="Check Box 19">
              <controlPr defaultSize="0" autoFill="0" autoLine="0" autoPict="0">
                <anchor moveWithCells="1">
                  <from>
                    <xdr:col>0</xdr:col>
                    <xdr:colOff>0</xdr:colOff>
                    <xdr:row>45</xdr:row>
                    <xdr:rowOff>182880</xdr:rowOff>
                  </from>
                  <to>
                    <xdr:col>3</xdr:col>
                    <xdr:colOff>22860</xdr:colOff>
                    <xdr:row>47</xdr:row>
                    <xdr:rowOff>30480</xdr:rowOff>
                  </to>
                </anchor>
              </controlPr>
            </control>
          </mc:Choice>
        </mc:AlternateContent>
        <mc:AlternateContent xmlns:mc="http://schemas.openxmlformats.org/markup-compatibility/2006">
          <mc:Choice Requires="x14">
            <control shapeId="75796" r:id="rId11" name="Check Box 20">
              <controlPr defaultSize="0" autoFill="0" autoLine="0" autoPict="0">
                <anchor moveWithCells="1">
                  <from>
                    <xdr:col>0</xdr:col>
                    <xdr:colOff>0</xdr:colOff>
                    <xdr:row>46</xdr:row>
                    <xdr:rowOff>182880</xdr:rowOff>
                  </from>
                  <to>
                    <xdr:col>3</xdr:col>
                    <xdr:colOff>22860</xdr:colOff>
                    <xdr:row>48</xdr:row>
                    <xdr:rowOff>30480</xdr:rowOff>
                  </to>
                </anchor>
              </controlPr>
            </control>
          </mc:Choice>
        </mc:AlternateContent>
        <mc:AlternateContent xmlns:mc="http://schemas.openxmlformats.org/markup-compatibility/2006">
          <mc:Choice Requires="x14">
            <control shapeId="75797" r:id="rId12" name="Check Box 21">
              <controlPr defaultSize="0" autoFill="0" autoLine="0" autoPict="0">
                <anchor moveWithCells="1">
                  <from>
                    <xdr:col>0</xdr:col>
                    <xdr:colOff>0</xdr:colOff>
                    <xdr:row>47</xdr:row>
                    <xdr:rowOff>182880</xdr:rowOff>
                  </from>
                  <to>
                    <xdr:col>3</xdr:col>
                    <xdr:colOff>22860</xdr:colOff>
                    <xdr:row>49</xdr:row>
                    <xdr:rowOff>30480</xdr:rowOff>
                  </to>
                </anchor>
              </controlPr>
            </control>
          </mc:Choice>
        </mc:AlternateContent>
        <mc:AlternateContent xmlns:mc="http://schemas.openxmlformats.org/markup-compatibility/2006">
          <mc:Choice Requires="x14">
            <control shapeId="75798" r:id="rId13" name="Check Box 22">
              <controlPr defaultSize="0" autoFill="0" autoLine="0" autoPict="0">
                <anchor moveWithCells="1">
                  <from>
                    <xdr:col>0</xdr:col>
                    <xdr:colOff>0</xdr:colOff>
                    <xdr:row>49</xdr:row>
                    <xdr:rowOff>7620</xdr:rowOff>
                  </from>
                  <to>
                    <xdr:col>3</xdr:col>
                    <xdr:colOff>822960</xdr:colOff>
                    <xdr:row>50</xdr:row>
                    <xdr:rowOff>22860</xdr:rowOff>
                  </to>
                </anchor>
              </controlPr>
            </control>
          </mc:Choice>
        </mc:AlternateContent>
        <mc:AlternateContent xmlns:mc="http://schemas.openxmlformats.org/markup-compatibility/2006">
          <mc:Choice Requires="x14">
            <control shapeId="75799" r:id="rId14" name="Check Box 23">
              <controlPr defaultSize="0" autoFill="0" autoLine="0" autoPict="0">
                <anchor moveWithCells="1">
                  <from>
                    <xdr:col>0</xdr:col>
                    <xdr:colOff>0</xdr:colOff>
                    <xdr:row>39</xdr:row>
                    <xdr:rowOff>22860</xdr:rowOff>
                  </from>
                  <to>
                    <xdr:col>6</xdr:col>
                    <xdr:colOff>251460</xdr:colOff>
                    <xdr:row>40</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10</vt:i4>
      </vt:variant>
    </vt:vector>
  </HeadingPairs>
  <TitlesOfParts>
    <vt:vector size="43" baseType="lpstr">
      <vt:lpstr>Approval</vt:lpstr>
      <vt:lpstr>Budget Instructions</vt:lpstr>
      <vt:lpstr>Budget Summary</vt:lpstr>
      <vt:lpstr>Navigation Page</vt:lpstr>
      <vt:lpstr>A - Projected Reimb (Required)</vt:lpstr>
      <vt:lpstr>B - Admin Funding</vt:lpstr>
      <vt:lpstr>C - Other Inc (Required)</vt:lpstr>
      <vt:lpstr>C1 Excess Balance Spending Plan</vt:lpstr>
      <vt:lpstr>D - Food (Required)</vt:lpstr>
      <vt:lpstr>E - Non-Food Suppl. (Required)</vt:lpstr>
      <vt:lpstr>F- Op Labor (Required)</vt:lpstr>
      <vt:lpstr>G - Rent and Utilities</vt:lpstr>
      <vt:lpstr>G1 Cost Allocation</vt:lpstr>
      <vt:lpstr>H - Operating Fringe</vt:lpstr>
      <vt:lpstr>I - Operating Contracted</vt:lpstr>
      <vt:lpstr>J - Operating Travel</vt:lpstr>
      <vt:lpstr>K- Operating Equip</vt:lpstr>
      <vt:lpstr>L - Operating Equip Depr</vt:lpstr>
      <vt:lpstr>M - Other Operating Exp</vt:lpstr>
      <vt:lpstr>N - Admin Labor</vt:lpstr>
      <vt:lpstr>O - Admin Fringe</vt:lpstr>
      <vt:lpstr>P - Admin Equipment</vt:lpstr>
      <vt:lpstr>Q - Admin Equip Depr</vt:lpstr>
      <vt:lpstr>R - Admin Supplies</vt:lpstr>
      <vt:lpstr>S - Admin Travel</vt:lpstr>
      <vt:lpstr>T - Admin Training</vt:lpstr>
      <vt:lpstr>U - Admin Contracted</vt:lpstr>
      <vt:lpstr>V - Communications</vt:lpstr>
      <vt:lpstr>W - Insurance</vt:lpstr>
      <vt:lpstr>X - Other Admin Exp</vt:lpstr>
      <vt:lpstr>Y- Indirect Costs</vt:lpstr>
      <vt:lpstr>SWPA Form</vt:lpstr>
      <vt:lpstr>Costs Requiring Add'l Approval</vt:lpstr>
      <vt:lpstr>'B - Admin Funding'!Print_Area</vt:lpstr>
      <vt:lpstr>'Budget Instructions'!Print_Area</vt:lpstr>
      <vt:lpstr>'Budget Summary'!Print_Area</vt:lpstr>
      <vt:lpstr>'C - Other Inc (Required)'!Print_Area</vt:lpstr>
      <vt:lpstr>'C1 Excess Balance Spending Plan'!Print_Area</vt:lpstr>
      <vt:lpstr>'F- Op Labor (Required)'!Print_Area</vt:lpstr>
      <vt:lpstr>'N - Admin Labor'!Print_Area</vt:lpstr>
      <vt:lpstr>'Q - Admin Equip Depr'!Print_Area</vt:lpstr>
      <vt:lpstr>'R - Admin Supplies'!Print_Area</vt:lpstr>
      <vt:lpstr>'Y- Indirect Costs'!Print_Area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cody dedianous</dc:creator>
  <cp:lastModifiedBy>Patton, Joe</cp:lastModifiedBy>
  <cp:lastPrinted>2022-08-24T20:48:59Z</cp:lastPrinted>
  <dcterms:created xsi:type="dcterms:W3CDTF">2018-01-18T17:52:34Z</dcterms:created>
  <dcterms:modified xsi:type="dcterms:W3CDTF">2022-08-24T21:06:03Z</dcterms:modified>
</cp:coreProperties>
</file>