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7D2EBC8C-3A4D-41AC-91A3-6442B28718AC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5 Factor Report SOR" sheetId="31" r:id="rId1"/>
    <sheet name="5 Factor Report" sheetId="32" r:id="rId2"/>
    <sheet name="Agent Activity Report" sheetId="33" r:id="rId3"/>
    <sheet name="Staffing Report" sheetId="41" r:id="rId4"/>
    <sheet name="Self-Assessment Scores for All " sheetId="20" r:id="rId5"/>
    <sheet name="Incentive Goal" sheetId="30" r:id="rId6"/>
  </sheets>
  <definedNames>
    <definedName name="\z" localSheetId="0">#REF!</definedName>
    <definedName name="\z" localSheetId="3">#REF!</definedName>
    <definedName name="\z">#REF!</definedName>
    <definedName name="_1" localSheetId="0">#REF!</definedName>
    <definedName name="_1" localSheetId="3">#REF!</definedName>
    <definedName name="_1">#REF!</definedName>
    <definedName name="_10" localSheetId="0">#REF!</definedName>
    <definedName name="_10" localSheetId="3">#REF!</definedName>
    <definedName name="_10">#REF!</definedName>
    <definedName name="_11" localSheetId="0">#REF!</definedName>
    <definedName name="_11" localSheetId="3">#REF!</definedName>
    <definedName name="_11">#REF!</definedName>
    <definedName name="_12" localSheetId="0">#REF!</definedName>
    <definedName name="_12" localSheetId="3">#REF!</definedName>
    <definedName name="_12">#REF!</definedName>
    <definedName name="_2" localSheetId="0">#REF!</definedName>
    <definedName name="_2" localSheetId="3">#REF!</definedName>
    <definedName name="_2">#REF!</definedName>
    <definedName name="_3" localSheetId="0">#REF!</definedName>
    <definedName name="_3" localSheetId="3">#REF!</definedName>
    <definedName name="_3">#REF!</definedName>
    <definedName name="_4" localSheetId="0">#REF!</definedName>
    <definedName name="_4" localSheetId="3">#REF!</definedName>
    <definedName name="_4">#REF!</definedName>
    <definedName name="_5" localSheetId="0">#REF!</definedName>
    <definedName name="_5" localSheetId="3">#REF!</definedName>
    <definedName name="_5">#REF!</definedName>
    <definedName name="_6" localSheetId="0">#REF!</definedName>
    <definedName name="_6" localSheetId="3">#REF!</definedName>
    <definedName name="_6">#REF!</definedName>
    <definedName name="_7" localSheetId="0">#REF!</definedName>
    <definedName name="_7" localSheetId="3">#REF!</definedName>
    <definedName name="_7">#REF!</definedName>
    <definedName name="_8" localSheetId="0">#REF!</definedName>
    <definedName name="_8" localSheetId="3">#REF!</definedName>
    <definedName name="_8">#REF!</definedName>
    <definedName name="_9" localSheetId="0">#REF!</definedName>
    <definedName name="_9" localSheetId="3">#REF!</definedName>
    <definedName name="_9">#REF!</definedName>
    <definedName name="_xlnm._FilterDatabase" localSheetId="1" hidden="1">'5 Factor Report'!$B$4:$D$105</definedName>
    <definedName name="_xlnm._FilterDatabase" localSheetId="0" hidden="1">'5 Factor Report SOR'!$A$4:$D$105</definedName>
    <definedName name="_xlnm._FilterDatabase" localSheetId="2" hidden="1">'Agent Activity Report'!$A$3:$B$108</definedName>
    <definedName name="_xlnm._FilterDatabase" localSheetId="5" hidden="1">'Incentive Goal'!$A$2:$AL$107</definedName>
    <definedName name="_xlnm._FilterDatabase" localSheetId="4" hidden="1">'Self-Assessment Scores for All '!$A$4:$B$4</definedName>
    <definedName name="_xlnm._FilterDatabase" localSheetId="3" hidden="1">'Staffing Report'!$A$3:$C$107</definedName>
    <definedName name="_xlnm.Criteria" localSheetId="0">'5 Factor Report SOR'!$A$4:$D$4</definedName>
    <definedName name="_xlnm.Criteria" localSheetId="5">'Incentive Goal'!#REF!</definedName>
    <definedName name="_xlnm.Criteria" localSheetId="3">'Staffing Report'!#REF!</definedName>
    <definedName name="_xlnm.Extract" localSheetId="5">'Incentive Goal'!#REF!</definedName>
    <definedName name="_xlnm.Extract" localSheetId="3">'Staffing Report'!#REF!</definedName>
    <definedName name="_xlnm.Print_Area" localSheetId="1">'5 Factor Report'!$B$5:$I$107</definedName>
    <definedName name="_xlnm.Print_Area" localSheetId="0">'5 Factor Report SOR'!$B$5:$N$105</definedName>
    <definedName name="_xlnm.Print_Area" localSheetId="2">'Agent Activity Report'!$E$4:$AS$113</definedName>
    <definedName name="_xlnm.Print_Area" localSheetId="5">'Incentive Goal'!$B$3:$X$114</definedName>
    <definedName name="_xlnm.Print_Area" localSheetId="4">'Self-Assessment Scores for All '!$C$1:$K$104</definedName>
    <definedName name="_xlnm.Print_Area" localSheetId="3">'Staffing Report'!$A$4:$Z$106</definedName>
    <definedName name="_xlnm.Print_Titles" localSheetId="1">'5 Factor Report'!$A:$C,'5 Factor Report'!$1:$4</definedName>
    <definedName name="_xlnm.Print_Titles" localSheetId="0">'5 Factor Report SOR'!$A:$C,'5 Factor Report SOR'!$1:$4</definedName>
    <definedName name="_xlnm.Print_Titles" localSheetId="2">'Agent Activity Report'!$B:$D,'Agent Activity Report'!$1:$3</definedName>
    <definedName name="_xlnm.Print_Titles" localSheetId="5">'Incentive Goal'!$A:$B,'Incentive Goal'!$1:$2</definedName>
    <definedName name="_xlnm.Print_Titles" localSheetId="3">'Staffing Report'!$A:$C,'Staffing Report'!$1:$3</definedName>
    <definedName name="Staffing" localSheetId="3">#REF!</definedName>
    <definedName name="Staffing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31" l="1"/>
  <c r="O7" i="31"/>
  <c r="O8" i="31"/>
  <c r="O9" i="31"/>
  <c r="O10" i="31"/>
  <c r="O11" i="31"/>
  <c r="O12" i="31"/>
  <c r="O13" i="31"/>
  <c r="O14" i="3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6" i="31"/>
  <c r="O77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90" i="31"/>
  <c r="O91" i="31"/>
  <c r="O92" i="31"/>
  <c r="O93" i="31"/>
  <c r="O94" i="31"/>
  <c r="O95" i="31"/>
  <c r="O96" i="31"/>
  <c r="O97" i="31"/>
  <c r="O98" i="31"/>
  <c r="O99" i="31"/>
  <c r="O100" i="31"/>
  <c r="O101" i="31"/>
  <c r="O102" i="31"/>
  <c r="O103" i="31"/>
  <c r="O104" i="31"/>
  <c r="O5" i="31"/>
  <c r="D107" i="32"/>
  <c r="O106" i="41" l="1"/>
  <c r="Y106" i="41"/>
  <c r="S106" i="41"/>
  <c r="Q106" i="41"/>
  <c r="P106" i="41"/>
  <c r="M106" i="41"/>
  <c r="L106" i="41"/>
  <c r="K106" i="41"/>
  <c r="I106" i="41"/>
  <c r="H106" i="41"/>
  <c r="G106" i="41"/>
  <c r="E106" i="41"/>
  <c r="D106" i="41"/>
  <c r="W105" i="41"/>
  <c r="U105" i="41"/>
  <c r="T105" i="41"/>
  <c r="R105" i="41"/>
  <c r="N105" i="41"/>
  <c r="J105" i="41"/>
  <c r="F105" i="41"/>
  <c r="W104" i="41"/>
  <c r="U104" i="41"/>
  <c r="T104" i="41"/>
  <c r="R104" i="41"/>
  <c r="N104" i="41"/>
  <c r="J104" i="41"/>
  <c r="F104" i="41"/>
  <c r="W103" i="41"/>
  <c r="U103" i="41"/>
  <c r="T103" i="41"/>
  <c r="R103" i="41"/>
  <c r="N103" i="41"/>
  <c r="J103" i="41"/>
  <c r="F103" i="41"/>
  <c r="W102" i="41"/>
  <c r="U102" i="41"/>
  <c r="T102" i="41"/>
  <c r="R102" i="41"/>
  <c r="N102" i="41"/>
  <c r="J102" i="41"/>
  <c r="F102" i="41"/>
  <c r="W101" i="41"/>
  <c r="U101" i="41"/>
  <c r="T101" i="41"/>
  <c r="R101" i="41"/>
  <c r="N101" i="41"/>
  <c r="J101" i="41"/>
  <c r="F101" i="41"/>
  <c r="W100" i="41"/>
  <c r="U100" i="41"/>
  <c r="T100" i="41"/>
  <c r="R100" i="41"/>
  <c r="N100" i="41"/>
  <c r="J100" i="41"/>
  <c r="F100" i="41"/>
  <c r="W99" i="41"/>
  <c r="U99" i="41"/>
  <c r="T99" i="41"/>
  <c r="R99" i="41"/>
  <c r="N99" i="41"/>
  <c r="J99" i="41"/>
  <c r="F99" i="41"/>
  <c r="W98" i="41"/>
  <c r="U98" i="41"/>
  <c r="T98" i="41"/>
  <c r="R98" i="41"/>
  <c r="N98" i="41"/>
  <c r="J98" i="41"/>
  <c r="F98" i="41"/>
  <c r="W97" i="41"/>
  <c r="U97" i="41"/>
  <c r="T97" i="41"/>
  <c r="R97" i="41"/>
  <c r="N97" i="41"/>
  <c r="J97" i="41"/>
  <c r="F97" i="41"/>
  <c r="W96" i="41"/>
  <c r="U96" i="41"/>
  <c r="T96" i="41"/>
  <c r="R96" i="41"/>
  <c r="N96" i="41"/>
  <c r="J96" i="41"/>
  <c r="F96" i="41"/>
  <c r="W95" i="41"/>
  <c r="U95" i="41"/>
  <c r="T95" i="41"/>
  <c r="R95" i="41"/>
  <c r="N95" i="41"/>
  <c r="J95" i="41"/>
  <c r="F95" i="41"/>
  <c r="W94" i="41"/>
  <c r="U94" i="41"/>
  <c r="T94" i="41"/>
  <c r="R94" i="41"/>
  <c r="N94" i="41"/>
  <c r="J94" i="41"/>
  <c r="F94" i="41"/>
  <c r="W93" i="41"/>
  <c r="U93" i="41"/>
  <c r="T93" i="41"/>
  <c r="R93" i="41"/>
  <c r="N93" i="41"/>
  <c r="J93" i="41"/>
  <c r="F93" i="41"/>
  <c r="W92" i="41"/>
  <c r="U92" i="41"/>
  <c r="T92" i="41"/>
  <c r="R92" i="41"/>
  <c r="N92" i="41"/>
  <c r="J92" i="41"/>
  <c r="F92" i="41"/>
  <c r="W91" i="41"/>
  <c r="U91" i="41"/>
  <c r="T91" i="41"/>
  <c r="R91" i="41"/>
  <c r="N91" i="41"/>
  <c r="J91" i="41"/>
  <c r="F91" i="41"/>
  <c r="W90" i="41"/>
  <c r="U90" i="41"/>
  <c r="T90" i="41"/>
  <c r="R90" i="41"/>
  <c r="N90" i="41"/>
  <c r="J90" i="41"/>
  <c r="F90" i="41"/>
  <c r="W89" i="41"/>
  <c r="U89" i="41"/>
  <c r="T89" i="41"/>
  <c r="R89" i="41"/>
  <c r="N89" i="41"/>
  <c r="J89" i="41"/>
  <c r="F89" i="41"/>
  <c r="W88" i="41"/>
  <c r="U88" i="41"/>
  <c r="T88" i="41"/>
  <c r="R88" i="41"/>
  <c r="N88" i="41"/>
  <c r="J88" i="41"/>
  <c r="F88" i="41"/>
  <c r="W87" i="41"/>
  <c r="U87" i="41"/>
  <c r="T87" i="41"/>
  <c r="R87" i="41"/>
  <c r="N87" i="41"/>
  <c r="J87" i="41"/>
  <c r="F87" i="41"/>
  <c r="W86" i="41"/>
  <c r="U86" i="41"/>
  <c r="T86" i="41"/>
  <c r="R86" i="41"/>
  <c r="N86" i="41"/>
  <c r="J86" i="41"/>
  <c r="F86" i="41"/>
  <c r="W85" i="41"/>
  <c r="U85" i="41"/>
  <c r="T85" i="41"/>
  <c r="R85" i="41"/>
  <c r="N85" i="41"/>
  <c r="J85" i="41"/>
  <c r="F85" i="41"/>
  <c r="W84" i="41"/>
  <c r="U84" i="41"/>
  <c r="T84" i="41"/>
  <c r="R84" i="41"/>
  <c r="N84" i="41"/>
  <c r="J84" i="41"/>
  <c r="F84" i="41"/>
  <c r="W83" i="41"/>
  <c r="U83" i="41"/>
  <c r="T83" i="41"/>
  <c r="R83" i="41"/>
  <c r="N83" i="41"/>
  <c r="J83" i="41"/>
  <c r="F83" i="41"/>
  <c r="W82" i="41"/>
  <c r="U82" i="41"/>
  <c r="T82" i="41"/>
  <c r="R82" i="41"/>
  <c r="N82" i="41"/>
  <c r="J82" i="41"/>
  <c r="F82" i="41"/>
  <c r="W81" i="41"/>
  <c r="U81" i="41"/>
  <c r="T81" i="41"/>
  <c r="R81" i="41"/>
  <c r="N81" i="41"/>
  <c r="J81" i="41"/>
  <c r="F81" i="41"/>
  <c r="W80" i="41"/>
  <c r="U80" i="41"/>
  <c r="T80" i="41"/>
  <c r="R80" i="41"/>
  <c r="N80" i="41"/>
  <c r="J80" i="41"/>
  <c r="F80" i="41"/>
  <c r="W79" i="41"/>
  <c r="U79" i="41"/>
  <c r="T79" i="41"/>
  <c r="R79" i="41"/>
  <c r="N79" i="41"/>
  <c r="J79" i="41"/>
  <c r="F79" i="41"/>
  <c r="W78" i="41"/>
  <c r="U78" i="41"/>
  <c r="T78" i="41"/>
  <c r="R78" i="41"/>
  <c r="N78" i="41"/>
  <c r="J78" i="41"/>
  <c r="F78" i="41"/>
  <c r="W77" i="41"/>
  <c r="U77" i="41"/>
  <c r="T77" i="41"/>
  <c r="R77" i="41"/>
  <c r="N77" i="41"/>
  <c r="J77" i="41"/>
  <c r="F77" i="41"/>
  <c r="W76" i="41"/>
  <c r="U76" i="41"/>
  <c r="T76" i="41"/>
  <c r="R76" i="41"/>
  <c r="N76" i="41"/>
  <c r="J76" i="41"/>
  <c r="F76" i="41"/>
  <c r="W75" i="41"/>
  <c r="U75" i="41"/>
  <c r="T75" i="41"/>
  <c r="R75" i="41"/>
  <c r="N75" i="41"/>
  <c r="J75" i="41"/>
  <c r="F75" i="41"/>
  <c r="W74" i="41"/>
  <c r="U74" i="41"/>
  <c r="T74" i="41"/>
  <c r="R74" i="41"/>
  <c r="N74" i="41"/>
  <c r="J74" i="41"/>
  <c r="F74" i="41"/>
  <c r="W73" i="41"/>
  <c r="U73" i="41"/>
  <c r="T73" i="41"/>
  <c r="R73" i="41"/>
  <c r="N73" i="41"/>
  <c r="J73" i="41"/>
  <c r="F73" i="41"/>
  <c r="W72" i="41"/>
  <c r="U72" i="41"/>
  <c r="T72" i="41"/>
  <c r="R72" i="41"/>
  <c r="N72" i="41"/>
  <c r="J72" i="41"/>
  <c r="F72" i="41"/>
  <c r="W71" i="41"/>
  <c r="U71" i="41"/>
  <c r="T71" i="41"/>
  <c r="R71" i="41"/>
  <c r="N71" i="41"/>
  <c r="J71" i="41"/>
  <c r="F71" i="41"/>
  <c r="W70" i="41"/>
  <c r="U70" i="41"/>
  <c r="T70" i="41"/>
  <c r="R70" i="41"/>
  <c r="N70" i="41"/>
  <c r="J70" i="41"/>
  <c r="F70" i="41"/>
  <c r="W69" i="41"/>
  <c r="U69" i="41"/>
  <c r="T69" i="41"/>
  <c r="R69" i="41"/>
  <c r="N69" i="41"/>
  <c r="J69" i="41"/>
  <c r="F69" i="41"/>
  <c r="W68" i="41"/>
  <c r="U68" i="41"/>
  <c r="T68" i="41"/>
  <c r="R68" i="41"/>
  <c r="N68" i="41"/>
  <c r="J68" i="41"/>
  <c r="F68" i="41"/>
  <c r="W67" i="41"/>
  <c r="U67" i="41"/>
  <c r="T67" i="41"/>
  <c r="R67" i="41"/>
  <c r="N67" i="41"/>
  <c r="J67" i="41"/>
  <c r="F67" i="41"/>
  <c r="W66" i="41"/>
  <c r="U66" i="41"/>
  <c r="T66" i="41"/>
  <c r="R66" i="41"/>
  <c r="N66" i="41"/>
  <c r="J66" i="41"/>
  <c r="F66" i="41"/>
  <c r="W65" i="41"/>
  <c r="U65" i="41"/>
  <c r="T65" i="41"/>
  <c r="R65" i="41"/>
  <c r="N65" i="41"/>
  <c r="J65" i="41"/>
  <c r="F65" i="41"/>
  <c r="W64" i="41"/>
  <c r="U64" i="41"/>
  <c r="T64" i="41"/>
  <c r="R64" i="41"/>
  <c r="N64" i="41"/>
  <c r="F64" i="41"/>
  <c r="W63" i="41"/>
  <c r="U63" i="41"/>
  <c r="T63" i="41"/>
  <c r="R63" i="41"/>
  <c r="N63" i="41"/>
  <c r="J63" i="41"/>
  <c r="F63" i="41"/>
  <c r="W62" i="41"/>
  <c r="U62" i="41"/>
  <c r="T62" i="41"/>
  <c r="R62" i="41"/>
  <c r="N62" i="41"/>
  <c r="J62" i="41"/>
  <c r="F62" i="41"/>
  <c r="W61" i="41"/>
  <c r="U61" i="41"/>
  <c r="T61" i="41"/>
  <c r="R61" i="41"/>
  <c r="N61" i="41"/>
  <c r="J61" i="41"/>
  <c r="F61" i="41"/>
  <c r="W60" i="41"/>
  <c r="U60" i="41"/>
  <c r="T60" i="41"/>
  <c r="R60" i="41"/>
  <c r="N60" i="41"/>
  <c r="J60" i="41"/>
  <c r="F60" i="41"/>
  <c r="W59" i="41"/>
  <c r="U59" i="41"/>
  <c r="T59" i="41"/>
  <c r="R59" i="41"/>
  <c r="N59" i="41"/>
  <c r="J59" i="41"/>
  <c r="F59" i="41"/>
  <c r="W58" i="41"/>
  <c r="U58" i="41"/>
  <c r="T58" i="41"/>
  <c r="R58" i="41"/>
  <c r="N58" i="41"/>
  <c r="J58" i="41"/>
  <c r="F58" i="41"/>
  <c r="W57" i="41"/>
  <c r="U57" i="41"/>
  <c r="T57" i="41"/>
  <c r="R57" i="41"/>
  <c r="N57" i="41"/>
  <c r="J57" i="41"/>
  <c r="F57" i="41"/>
  <c r="W56" i="41"/>
  <c r="U56" i="41"/>
  <c r="T56" i="41"/>
  <c r="R56" i="41"/>
  <c r="N56" i="41"/>
  <c r="J56" i="41"/>
  <c r="F56" i="41"/>
  <c r="W55" i="41"/>
  <c r="U55" i="41"/>
  <c r="T55" i="41"/>
  <c r="R55" i="41"/>
  <c r="N55" i="41"/>
  <c r="J55" i="41"/>
  <c r="F55" i="41"/>
  <c r="W54" i="41"/>
  <c r="U54" i="41"/>
  <c r="T54" i="41"/>
  <c r="R54" i="41"/>
  <c r="N54" i="41"/>
  <c r="J54" i="41"/>
  <c r="F54" i="41"/>
  <c r="W53" i="41"/>
  <c r="U53" i="41"/>
  <c r="T53" i="41"/>
  <c r="R53" i="41"/>
  <c r="N53" i="41"/>
  <c r="J53" i="41"/>
  <c r="F53" i="41"/>
  <c r="W52" i="41"/>
  <c r="U52" i="41"/>
  <c r="T52" i="41"/>
  <c r="R52" i="41"/>
  <c r="N52" i="41"/>
  <c r="J52" i="41"/>
  <c r="F52" i="41"/>
  <c r="W51" i="41"/>
  <c r="U51" i="41"/>
  <c r="T51" i="41"/>
  <c r="R51" i="41"/>
  <c r="N51" i="41"/>
  <c r="J51" i="41"/>
  <c r="F51" i="41"/>
  <c r="W50" i="41"/>
  <c r="U50" i="41"/>
  <c r="T50" i="41"/>
  <c r="R50" i="41"/>
  <c r="N50" i="41"/>
  <c r="J50" i="41"/>
  <c r="F50" i="41"/>
  <c r="W49" i="41"/>
  <c r="U49" i="41"/>
  <c r="T49" i="41"/>
  <c r="R49" i="41"/>
  <c r="N49" i="41"/>
  <c r="J49" i="41"/>
  <c r="F49" i="41"/>
  <c r="W48" i="41"/>
  <c r="U48" i="41"/>
  <c r="T48" i="41"/>
  <c r="R48" i="41"/>
  <c r="N48" i="41"/>
  <c r="J48" i="41"/>
  <c r="F48" i="41"/>
  <c r="W47" i="41"/>
  <c r="U47" i="41"/>
  <c r="T47" i="41"/>
  <c r="R47" i="41"/>
  <c r="N47" i="41"/>
  <c r="J47" i="41"/>
  <c r="F47" i="41"/>
  <c r="W46" i="41"/>
  <c r="U46" i="41"/>
  <c r="T46" i="41"/>
  <c r="R46" i="41"/>
  <c r="N46" i="41"/>
  <c r="J46" i="41"/>
  <c r="F46" i="41"/>
  <c r="W45" i="41"/>
  <c r="U45" i="41"/>
  <c r="T45" i="41"/>
  <c r="R45" i="41"/>
  <c r="N45" i="41"/>
  <c r="J45" i="41"/>
  <c r="F45" i="41"/>
  <c r="W44" i="41"/>
  <c r="U44" i="41"/>
  <c r="T44" i="41"/>
  <c r="R44" i="41"/>
  <c r="N44" i="41"/>
  <c r="J44" i="41"/>
  <c r="F44" i="41"/>
  <c r="W43" i="41"/>
  <c r="U43" i="41"/>
  <c r="T43" i="41"/>
  <c r="R43" i="41"/>
  <c r="N43" i="41"/>
  <c r="J43" i="41"/>
  <c r="F43" i="41"/>
  <c r="W42" i="41"/>
  <c r="U42" i="41"/>
  <c r="T42" i="41"/>
  <c r="R42" i="41"/>
  <c r="N42" i="41"/>
  <c r="J42" i="41"/>
  <c r="F42" i="41"/>
  <c r="W41" i="41"/>
  <c r="U41" i="41"/>
  <c r="T41" i="41"/>
  <c r="R41" i="41"/>
  <c r="N41" i="41"/>
  <c r="J41" i="41"/>
  <c r="F41" i="41"/>
  <c r="W40" i="41"/>
  <c r="U40" i="41"/>
  <c r="T40" i="41"/>
  <c r="R40" i="41"/>
  <c r="N40" i="41"/>
  <c r="J40" i="41"/>
  <c r="F40" i="41"/>
  <c r="W39" i="41"/>
  <c r="U39" i="41"/>
  <c r="T39" i="41"/>
  <c r="R39" i="41"/>
  <c r="N39" i="41"/>
  <c r="J39" i="41"/>
  <c r="F39" i="41"/>
  <c r="W38" i="41"/>
  <c r="U38" i="41"/>
  <c r="T38" i="41"/>
  <c r="R38" i="41"/>
  <c r="N38" i="41"/>
  <c r="J38" i="41"/>
  <c r="F38" i="41"/>
  <c r="W37" i="41"/>
  <c r="U37" i="41"/>
  <c r="T37" i="41"/>
  <c r="R37" i="41"/>
  <c r="N37" i="41"/>
  <c r="J37" i="41"/>
  <c r="F37" i="41"/>
  <c r="W36" i="41"/>
  <c r="U36" i="41"/>
  <c r="T36" i="41"/>
  <c r="R36" i="41"/>
  <c r="N36" i="41"/>
  <c r="J36" i="41"/>
  <c r="F36" i="41"/>
  <c r="W35" i="41"/>
  <c r="U35" i="41"/>
  <c r="T35" i="41"/>
  <c r="R35" i="41"/>
  <c r="N35" i="41"/>
  <c r="J35" i="41"/>
  <c r="F35" i="41"/>
  <c r="W34" i="41"/>
  <c r="U34" i="41"/>
  <c r="T34" i="41"/>
  <c r="R34" i="41"/>
  <c r="N34" i="41"/>
  <c r="J34" i="41"/>
  <c r="F34" i="41"/>
  <c r="W33" i="41"/>
  <c r="U33" i="41"/>
  <c r="T33" i="41"/>
  <c r="R33" i="41"/>
  <c r="N33" i="41"/>
  <c r="J33" i="41"/>
  <c r="F33" i="41"/>
  <c r="W32" i="41"/>
  <c r="U32" i="41"/>
  <c r="T32" i="41"/>
  <c r="R32" i="41"/>
  <c r="N32" i="41"/>
  <c r="J32" i="41"/>
  <c r="F32" i="41"/>
  <c r="W31" i="41"/>
  <c r="U31" i="41"/>
  <c r="T31" i="41"/>
  <c r="R31" i="41"/>
  <c r="N31" i="41"/>
  <c r="J31" i="41"/>
  <c r="F31" i="41"/>
  <c r="W30" i="41"/>
  <c r="U30" i="41"/>
  <c r="T30" i="41"/>
  <c r="R30" i="41"/>
  <c r="N30" i="41"/>
  <c r="J30" i="41"/>
  <c r="F30" i="41"/>
  <c r="W29" i="41"/>
  <c r="U29" i="41"/>
  <c r="T29" i="41"/>
  <c r="R29" i="41"/>
  <c r="N29" i="41"/>
  <c r="J29" i="41"/>
  <c r="F29" i="41"/>
  <c r="W28" i="41"/>
  <c r="U28" i="41"/>
  <c r="T28" i="41"/>
  <c r="R28" i="41"/>
  <c r="N28" i="41"/>
  <c r="J28" i="41"/>
  <c r="F28" i="41"/>
  <c r="W27" i="41"/>
  <c r="U27" i="41"/>
  <c r="T27" i="41"/>
  <c r="R27" i="41"/>
  <c r="N27" i="41"/>
  <c r="J27" i="41"/>
  <c r="F27" i="41"/>
  <c r="W26" i="41"/>
  <c r="U26" i="41"/>
  <c r="T26" i="41"/>
  <c r="R26" i="41"/>
  <c r="N26" i="41"/>
  <c r="J26" i="41"/>
  <c r="F26" i="41"/>
  <c r="W25" i="41"/>
  <c r="U25" i="41"/>
  <c r="T25" i="41"/>
  <c r="R25" i="41"/>
  <c r="N25" i="41"/>
  <c r="J25" i="41"/>
  <c r="F25" i="41"/>
  <c r="W24" i="41"/>
  <c r="U24" i="41"/>
  <c r="T24" i="41"/>
  <c r="R24" i="41"/>
  <c r="N24" i="41"/>
  <c r="J24" i="41"/>
  <c r="F24" i="41"/>
  <c r="W23" i="41"/>
  <c r="U23" i="41"/>
  <c r="T23" i="41"/>
  <c r="R23" i="41"/>
  <c r="N23" i="41"/>
  <c r="J23" i="41"/>
  <c r="F23" i="41"/>
  <c r="W22" i="41"/>
  <c r="U22" i="41"/>
  <c r="T22" i="41"/>
  <c r="R22" i="41"/>
  <c r="N22" i="41"/>
  <c r="J22" i="41"/>
  <c r="F22" i="41"/>
  <c r="W21" i="41"/>
  <c r="U21" i="41"/>
  <c r="T21" i="41"/>
  <c r="R21" i="41"/>
  <c r="N21" i="41"/>
  <c r="J21" i="41"/>
  <c r="F21" i="41"/>
  <c r="W20" i="41"/>
  <c r="U20" i="41"/>
  <c r="T20" i="41"/>
  <c r="R20" i="41"/>
  <c r="N20" i="41"/>
  <c r="J20" i="41"/>
  <c r="F20" i="41"/>
  <c r="W19" i="41"/>
  <c r="U19" i="41"/>
  <c r="R19" i="41"/>
  <c r="N19" i="41"/>
  <c r="J19" i="41"/>
  <c r="F19" i="41"/>
  <c r="W18" i="41"/>
  <c r="U18" i="41"/>
  <c r="T18" i="41"/>
  <c r="R18" i="41"/>
  <c r="N18" i="41"/>
  <c r="J18" i="41"/>
  <c r="F18" i="41"/>
  <c r="W17" i="41"/>
  <c r="U17" i="41"/>
  <c r="T17" i="41"/>
  <c r="R17" i="41"/>
  <c r="N17" i="41"/>
  <c r="J17" i="41"/>
  <c r="F17" i="41"/>
  <c r="W16" i="41"/>
  <c r="U16" i="41"/>
  <c r="T16" i="41"/>
  <c r="R16" i="41"/>
  <c r="N16" i="41"/>
  <c r="J16" i="41"/>
  <c r="F16" i="41"/>
  <c r="W15" i="41"/>
  <c r="U15" i="41"/>
  <c r="T15" i="41"/>
  <c r="R15" i="41"/>
  <c r="N15" i="41"/>
  <c r="J15" i="41"/>
  <c r="F15" i="41"/>
  <c r="W14" i="41"/>
  <c r="U14" i="41"/>
  <c r="T14" i="41"/>
  <c r="R14" i="41"/>
  <c r="N14" i="41"/>
  <c r="J14" i="41"/>
  <c r="F14" i="41"/>
  <c r="W13" i="41"/>
  <c r="U13" i="41"/>
  <c r="T13" i="41"/>
  <c r="R13" i="41"/>
  <c r="N13" i="41"/>
  <c r="J13" i="41"/>
  <c r="F13" i="41"/>
  <c r="W12" i="41"/>
  <c r="U12" i="41"/>
  <c r="T12" i="41"/>
  <c r="R12" i="41"/>
  <c r="N12" i="41"/>
  <c r="J12" i="41"/>
  <c r="F12" i="41"/>
  <c r="W11" i="41"/>
  <c r="U11" i="41"/>
  <c r="T11" i="41"/>
  <c r="R11" i="41"/>
  <c r="N11" i="41"/>
  <c r="J11" i="41"/>
  <c r="F11" i="41"/>
  <c r="W10" i="41"/>
  <c r="U10" i="41"/>
  <c r="T10" i="41"/>
  <c r="R10" i="41"/>
  <c r="F10" i="41"/>
  <c r="W9" i="41"/>
  <c r="U9" i="41"/>
  <c r="T9" i="41"/>
  <c r="R9" i="41"/>
  <c r="N9" i="41"/>
  <c r="J9" i="41"/>
  <c r="F9" i="41"/>
  <c r="W8" i="41"/>
  <c r="U8" i="41"/>
  <c r="T8" i="41"/>
  <c r="R8" i="41"/>
  <c r="N8" i="41"/>
  <c r="J8" i="41"/>
  <c r="F8" i="41"/>
  <c r="W7" i="41"/>
  <c r="U7" i="41"/>
  <c r="T7" i="41"/>
  <c r="R7" i="41"/>
  <c r="N7" i="41"/>
  <c r="J7" i="41"/>
  <c r="F7" i="41"/>
  <c r="W6" i="41"/>
  <c r="U6" i="41"/>
  <c r="T6" i="41"/>
  <c r="R6" i="41"/>
  <c r="N6" i="41"/>
  <c r="J6" i="41"/>
  <c r="F6" i="41"/>
  <c r="W5" i="41"/>
  <c r="U5" i="41"/>
  <c r="T5" i="41"/>
  <c r="R5" i="41"/>
  <c r="N5" i="41"/>
  <c r="J5" i="41"/>
  <c r="F5" i="41"/>
  <c r="W4" i="41"/>
  <c r="U4" i="41"/>
  <c r="T4" i="41"/>
  <c r="R4" i="41"/>
  <c r="N4" i="41"/>
  <c r="J4" i="41"/>
  <c r="V84" i="41" l="1"/>
  <c r="X84" i="41" s="1"/>
  <c r="V24" i="41"/>
  <c r="X24" i="41" s="1"/>
  <c r="V36" i="41"/>
  <c r="X36" i="41" s="1"/>
  <c r="V48" i="41"/>
  <c r="X48" i="41" s="1"/>
  <c r="V96" i="41"/>
  <c r="X96" i="41" s="1"/>
  <c r="V67" i="41"/>
  <c r="X67" i="41" s="1"/>
  <c r="V79" i="41"/>
  <c r="X79" i="41" s="1"/>
  <c r="V91" i="41"/>
  <c r="X91" i="41" s="1"/>
  <c r="V74" i="41"/>
  <c r="X74" i="41" s="1"/>
  <c r="V7" i="41"/>
  <c r="X7" i="41" s="1"/>
  <c r="V14" i="41"/>
  <c r="X14" i="41" s="1"/>
  <c r="V26" i="41"/>
  <c r="X26" i="41" s="1"/>
  <c r="V38" i="41"/>
  <c r="X38" i="41" s="1"/>
  <c r="V50" i="41"/>
  <c r="X50" i="41" s="1"/>
  <c r="V62" i="41"/>
  <c r="X62" i="41" s="1"/>
  <c r="V86" i="41"/>
  <c r="X86" i="41" s="1"/>
  <c r="F106" i="41"/>
  <c r="V94" i="41"/>
  <c r="X94" i="41" s="1"/>
  <c r="V11" i="41"/>
  <c r="X11" i="41" s="1"/>
  <c r="V30" i="41"/>
  <c r="X30" i="41" s="1"/>
  <c r="V42" i="41"/>
  <c r="V54" i="41"/>
  <c r="V66" i="41"/>
  <c r="V78" i="41"/>
  <c r="V90" i="41"/>
  <c r="V102" i="41"/>
  <c r="V6" i="41"/>
  <c r="V27" i="41"/>
  <c r="V23" i="41"/>
  <c r="V35" i="41"/>
  <c r="V16" i="41"/>
  <c r="X16" i="41" s="1"/>
  <c r="V28" i="41"/>
  <c r="V40" i="41"/>
  <c r="V52" i="41"/>
  <c r="X52" i="41" s="1"/>
  <c r="V64" i="41"/>
  <c r="V76" i="41"/>
  <c r="V100" i="41"/>
  <c r="V47" i="41"/>
  <c r="V59" i="41"/>
  <c r="V71" i="41"/>
  <c r="V83" i="41"/>
  <c r="X83" i="41" s="1"/>
  <c r="V95" i="41"/>
  <c r="X95" i="41" s="1"/>
  <c r="V17" i="41"/>
  <c r="R106" i="41"/>
  <c r="V55" i="41"/>
  <c r="V8" i="41"/>
  <c r="V20" i="41"/>
  <c r="V103" i="41"/>
  <c r="V19" i="41"/>
  <c r="V31" i="41"/>
  <c r="X31" i="41" s="1"/>
  <c r="V43" i="41"/>
  <c r="V65" i="41"/>
  <c r="X65" i="41" s="1"/>
  <c r="V72" i="41"/>
  <c r="V13" i="41"/>
  <c r="V32" i="41"/>
  <c r="V44" i="41"/>
  <c r="V15" i="41"/>
  <c r="V39" i="41"/>
  <c r="V51" i="41"/>
  <c r="X51" i="41" s="1"/>
  <c r="V61" i="41"/>
  <c r="V68" i="41"/>
  <c r="X68" i="41" s="1"/>
  <c r="V80" i="41"/>
  <c r="V93" i="41"/>
  <c r="V10" i="41"/>
  <c r="X10" i="41" s="1"/>
  <c r="V34" i="41"/>
  <c r="V46" i="41"/>
  <c r="V63" i="41"/>
  <c r="X63" i="41" s="1"/>
  <c r="V75" i="41"/>
  <c r="X75" i="41" s="1"/>
  <c r="V92" i="41"/>
  <c r="V104" i="41"/>
  <c r="V58" i="41"/>
  <c r="X58" i="41" s="1"/>
  <c r="V70" i="41"/>
  <c r="V82" i="41"/>
  <c r="X82" i="41" s="1"/>
  <c r="V87" i="41"/>
  <c r="V99" i="41"/>
  <c r="X99" i="41" s="1"/>
  <c r="V77" i="41"/>
  <c r="X77" i="41" s="1"/>
  <c r="V5" i="41"/>
  <c r="V25" i="41"/>
  <c r="V101" i="41"/>
  <c r="N106" i="41"/>
  <c r="V12" i="41"/>
  <c r="V22" i="41"/>
  <c r="V45" i="41"/>
  <c r="V60" i="41"/>
  <c r="V73" i="41"/>
  <c r="V88" i="41"/>
  <c r="X88" i="41" s="1"/>
  <c r="V98" i="41"/>
  <c r="T106" i="41"/>
  <c r="U106" i="41"/>
  <c r="V57" i="41"/>
  <c r="V85" i="41"/>
  <c r="X85" i="41" s="1"/>
  <c r="V105" i="41"/>
  <c r="V18" i="41"/>
  <c r="X18" i="41" s="1"/>
  <c r="V41" i="41"/>
  <c r="X41" i="41" s="1"/>
  <c r="V56" i="41"/>
  <c r="V69" i="41"/>
  <c r="V9" i="41"/>
  <c r="W106" i="41"/>
  <c r="V97" i="41"/>
  <c r="V89" i="41"/>
  <c r="X89" i="41" s="1"/>
  <c r="J106" i="41"/>
  <c r="V21" i="41"/>
  <c r="V33" i="41"/>
  <c r="V37" i="41"/>
  <c r="V29" i="41"/>
  <c r="V49" i="41"/>
  <c r="V53" i="41"/>
  <c r="X53" i="41" s="1"/>
  <c r="V81" i="41"/>
  <c r="V4" i="41"/>
  <c r="X4" i="41" s="1"/>
  <c r="X64" i="41" l="1"/>
  <c r="X66" i="41"/>
  <c r="X39" i="41"/>
  <c r="X54" i="41"/>
  <c r="X33" i="41"/>
  <c r="X92" i="41"/>
  <c r="X40" i="41"/>
  <c r="X21" i="41"/>
  <c r="X101" i="41"/>
  <c r="X44" i="41"/>
  <c r="X25" i="41"/>
  <c r="X17" i="41"/>
  <c r="X81" i="41"/>
  <c r="X9" i="41"/>
  <c r="X73" i="41"/>
  <c r="X87" i="41"/>
  <c r="X80" i="41"/>
  <c r="X47" i="41"/>
  <c r="X102" i="41"/>
  <c r="X69" i="41"/>
  <c r="X60" i="41"/>
  <c r="X19" i="41"/>
  <c r="X100" i="41"/>
  <c r="X90" i="41"/>
  <c r="X49" i="41"/>
  <c r="X56" i="41"/>
  <c r="X45" i="41"/>
  <c r="X70" i="41"/>
  <c r="X61" i="41"/>
  <c r="X103" i="41"/>
  <c r="X76" i="41"/>
  <c r="X78" i="41"/>
  <c r="X29" i="41"/>
  <c r="X20" i="41"/>
  <c r="X37" i="41"/>
  <c r="X104" i="41"/>
  <c r="X105" i="41"/>
  <c r="X15" i="41"/>
  <c r="X42" i="41"/>
  <c r="X28" i="41"/>
  <c r="X46" i="41"/>
  <c r="X13" i="41"/>
  <c r="X35" i="41"/>
  <c r="X72" i="41"/>
  <c r="X98" i="41"/>
  <c r="X71" i="41"/>
  <c r="X27" i="41"/>
  <c r="X22" i="41"/>
  <c r="X12" i="41"/>
  <c r="X8" i="41"/>
  <c r="X55" i="41"/>
  <c r="X57" i="41"/>
  <c r="X32" i="41"/>
  <c r="X5" i="41"/>
  <c r="X34" i="41"/>
  <c r="X23" i="41"/>
  <c r="X97" i="41"/>
  <c r="X93" i="41"/>
  <c r="X43" i="41"/>
  <c r="X59" i="41"/>
  <c r="X6" i="41"/>
  <c r="V106" i="41"/>
  <c r="X106" i="41" l="1"/>
  <c r="S108" i="30" l="1"/>
  <c r="B23" i="33" l="1"/>
  <c r="C108" i="30" l="1"/>
  <c r="J108" i="30" l="1"/>
  <c r="C110" i="30" l="1"/>
  <c r="R108" i="30" l="1"/>
  <c r="O108" i="30"/>
  <c r="N108" i="30"/>
  <c r="K108" i="30"/>
  <c r="G108" i="30"/>
  <c r="F108" i="30"/>
  <c r="D108" i="30"/>
  <c r="A1" i="31" l="1"/>
  <c r="P104" i="31" l="1"/>
  <c r="P103" i="31"/>
  <c r="P102" i="31"/>
  <c r="P101" i="31"/>
  <c r="P100" i="31"/>
  <c r="P99" i="31"/>
  <c r="P98" i="31"/>
  <c r="P97" i="31"/>
  <c r="P96" i="31"/>
  <c r="P95" i="31"/>
  <c r="P94" i="31"/>
  <c r="P93" i="31"/>
  <c r="P92" i="31"/>
  <c r="P91" i="31"/>
  <c r="P90" i="31"/>
  <c r="P89" i="31"/>
  <c r="P88" i="31"/>
  <c r="P87" i="31"/>
  <c r="P86" i="31"/>
  <c r="P85" i="31"/>
  <c r="P84" i="31"/>
  <c r="P83" i="31"/>
  <c r="P82" i="31"/>
  <c r="P81" i="31"/>
  <c r="P80" i="31"/>
  <c r="P79" i="31"/>
  <c r="P78" i="31"/>
  <c r="P77" i="31"/>
  <c r="P76" i="31"/>
  <c r="P75" i="31"/>
  <c r="P74" i="31"/>
  <c r="P73" i="31"/>
  <c r="P72" i="31"/>
  <c r="P71" i="31"/>
  <c r="P70" i="31"/>
  <c r="P69" i="31"/>
  <c r="P68" i="31"/>
  <c r="P67" i="31"/>
  <c r="P66" i="31"/>
  <c r="P65" i="31"/>
  <c r="P64" i="31"/>
  <c r="P63" i="31"/>
  <c r="P62" i="31"/>
  <c r="P61" i="31"/>
  <c r="P60" i="31"/>
  <c r="P59" i="31"/>
  <c r="P58" i="31"/>
  <c r="P57" i="31"/>
  <c r="P56" i="31"/>
  <c r="P55" i="31"/>
  <c r="P54" i="31"/>
  <c r="P53" i="31"/>
  <c r="P52" i="31"/>
  <c r="P51" i="31"/>
  <c r="P50" i="31"/>
  <c r="P49" i="31"/>
  <c r="P48" i="31"/>
  <c r="P47" i="31"/>
  <c r="P46" i="31"/>
  <c r="P45" i="31"/>
  <c r="P44" i="31"/>
  <c r="P43" i="31"/>
  <c r="P42" i="31"/>
  <c r="P41" i="31"/>
  <c r="P40" i="31"/>
  <c r="P39" i="31"/>
  <c r="P38" i="31"/>
  <c r="P37" i="31"/>
  <c r="P36" i="31"/>
  <c r="P35" i="31"/>
  <c r="P34" i="31"/>
  <c r="P33" i="31"/>
  <c r="P32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9" i="31"/>
  <c r="P18" i="31"/>
  <c r="P17" i="31"/>
  <c r="P16" i="31"/>
  <c r="P15" i="31"/>
  <c r="P14" i="31"/>
  <c r="P13" i="31"/>
  <c r="P12" i="31"/>
  <c r="P11" i="31"/>
  <c r="P10" i="31"/>
  <c r="P9" i="31"/>
  <c r="P8" i="31"/>
  <c r="P7" i="31"/>
  <c r="P6" i="31"/>
  <c r="P5" i="31"/>
  <c r="B107" i="33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D3" i="31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<sst xmlns="http://schemas.openxmlformats.org/spreadsheetml/2006/main" count="1476" uniqueCount="331">
  <si>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</si>
  <si>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</si>
  <si>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</si>
  <si>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</si>
  <si>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</si>
  <si>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</si>
  <si>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</si>
  <si>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</si>
  <si>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</si>
  <si>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</si>
  <si>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</si>
  <si>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</si>
  <si>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</si>
  <si>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</si>
  <si>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</si>
  <si>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</si>
  <si>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</si>
  <si>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</si>
  <si>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</si>
  <si>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</si>
  <si>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</si>
  <si>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</si>
  <si>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</si>
  <si>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</si>
  <si>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</si>
  <si>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</si>
  <si>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</si>
  <si>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</si>
  <si>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</si>
  <si>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</si>
  <si>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</si>
  <si>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</si>
  <si>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</si>
  <si>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</si>
  <si>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</si>
  <si>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</si>
  <si>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</si>
  <si>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</si>
  <si>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</si>
  <si>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</si>
  <si>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</si>
  <si>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</si>
  <si>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</si>
  <si>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</si>
  <si>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</si>
  <si>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</si>
  <si>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</si>
  <si>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</si>
  <si>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</si>
  <si>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</si>
  <si>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</si>
  <si>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</si>
  <si>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</si>
  <si>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</si>
  <si>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</si>
  <si>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</si>
  <si>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</si>
  <si>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</si>
  <si>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</si>
  <si>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</si>
  <si>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</si>
  <si>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</si>
  <si>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</si>
  <si>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</si>
  <si>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</si>
  <si>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</si>
  <si>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</si>
  <si>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</si>
  <si>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</si>
  <si>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</si>
  <si>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</si>
  <si>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</si>
  <si>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</si>
  <si>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</si>
  <si>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</si>
  <si>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</si>
  <si>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</si>
  <si>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</si>
  <si>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</si>
  <si>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</si>
  <si>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</si>
  <si>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</si>
  <si>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</si>
  <si>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</si>
  <si>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</si>
  <si>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</si>
  <si>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</si>
  <si>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</si>
  <si>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</si>
  <si>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</si>
  <si>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</si>
  <si>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</si>
  <si>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</si>
  <si>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</si>
  <si>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</si>
  <si>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</si>
  <si>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</si>
  <si>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</si>
  <si>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</si>
  <si>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</si>
  <si>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</si>
  <si>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</si>
  <si>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</si>
  <si>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</si>
  <si>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</si>
  <si>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</si>
  <si>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</si>
  <si>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</si>
  <si>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</si>
  <si>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</si>
  <si>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</si>
  <si>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</si>
  <si>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</si>
  <si>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</si>
  <si>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</si>
  <si>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</si>
  <si>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</si>
  <si>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</si>
  <si>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</si>
  <si>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</si>
  <si>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</si>
  <si>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</si>
  <si>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</si>
  <si>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</si>
  <si>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</si>
  <si>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</si>
  <si>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</si>
  <si>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</si>
  <si>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</si>
  <si>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</si>
  <si>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</si>
  <si>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</si>
  <si>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</si>
  <si>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</si>
  <si>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</si>
  <si>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</si>
  <si>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</si>
  <si>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</si>
  <si>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</si>
  <si>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</si>
  <si>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</si>
  <si>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</si>
  <si>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</si>
  <si>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</si>
  <si>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</si>
  <si>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</si>
  <si>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</si>
  <si>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</si>
  <si>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</si>
  <si>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</si>
  <si>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</si>
  <si>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</si>
  <si>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McDonald, Sally</t>
  </si>
  <si>
    <t>Allen, Carole</t>
  </si>
  <si>
    <t>Cauble, Leona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</si>
  <si>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</si>
  <si>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</si>
  <si>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</si>
  <si>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</si>
  <si>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</si>
  <si>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</si>
  <si>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</si>
  <si>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</si>
  <si>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</si>
  <si>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</si>
  <si>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</si>
  <si>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</si>
  <si>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</si>
  <si>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</si>
  <si>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</si>
  <si>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</si>
  <si>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</si>
  <si>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</si>
  <si>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</si>
  <si>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</si>
  <si>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</si>
  <si>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</si>
  <si>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</si>
  <si>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</si>
  <si>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</si>
  <si>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</si>
  <si>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</si>
  <si>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SOR</t>
  </si>
  <si>
    <t>EDGECOMBE</t>
  </si>
  <si>
    <t>GUILFORD</t>
  </si>
  <si>
    <t>STATEWIDE AVG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</si>
  <si>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</si>
  <si>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</si>
  <si>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</si>
  <si>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</si>
  <si>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</si>
  <si>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</si>
  <si>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</si>
  <si>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</si>
  <si>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</si>
  <si>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</si>
  <si>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</si>
  <si>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</si>
  <si>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</si>
  <si>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</si>
  <si>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</si>
  <si>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</si>
  <si>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</si>
  <si>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</si>
  <si>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</si>
  <si>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</si>
  <si>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</si>
  <si>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</si>
  <si>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</si>
  <si>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</si>
  <si>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</si>
  <si>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</si>
  <si>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</si>
  <si>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</si>
  <si>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</si>
  <si>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</si>
  <si>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</si>
  <si>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</si>
  <si>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</si>
  <si>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</si>
  <si>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</si>
  <si>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</si>
  <si>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</si>
  <si>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IV-D SERVICES 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</si>
  <si>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</si>
  <si>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</si>
  <si>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</si>
  <si>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</si>
  <si>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</si>
  <si>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</si>
  <si>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</si>
  <si>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</si>
  <si>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</si>
  <si>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</si>
  <si>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</si>
  <si>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</si>
  <si>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Attorney</t>
  </si>
  <si>
    <t>County Attorney (Shared DSS)</t>
  </si>
  <si>
    <t>Staff Attorney</t>
  </si>
  <si>
    <t>Edgecombe Tot</t>
  </si>
  <si>
    <t>Guilford Tot</t>
  </si>
  <si>
    <t>Mayfield, Kristi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</si>
  <si>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</si>
  <si>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</si>
  <si>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</si>
  <si>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</si>
  <si>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</si>
  <si>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</si>
  <si>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</si>
  <si>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</si>
  <si>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</si>
  <si>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</si>
  <si>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TOTAL DISBURSED COLLECTIONS</t>
  </si>
  <si>
    <t>Total Distributed Collections</t>
  </si>
  <si>
    <t>Jenkins, Pamela</t>
  </si>
  <si>
    <t>DESCRIPTION CONTRACT FTEs</t>
  </si>
  <si>
    <t>IV-D SUPERVISORS</t>
  </si>
  <si>
    <t>IV-D AGENTS</t>
  </si>
  <si>
    <t>IV-D CLERKS</t>
  </si>
  <si>
    <t>IV-D ATTY/PARALEGAL/OTHR</t>
  </si>
  <si>
    <t>TOTAL  
IV-D SUP/AGTS/CLKS
ATTY/PARALEGAL/OTHR</t>
  </si>
  <si>
    <t>DSS
PRIVATE
COUNTY MANAGER</t>
  </si>
  <si>
    <t>Sup Vacant</t>
  </si>
  <si>
    <t>Agt Vacant</t>
  </si>
  <si>
    <t>Clerk Vacant</t>
  </si>
  <si>
    <t>Atty
Paralegal
Othr 
Auth</t>
  </si>
  <si>
    <t>Atty
Paralegal
Othr 
Froz</t>
  </si>
  <si>
    <t>Atty
Paralegal
Othr 
Unfroz</t>
  </si>
  <si>
    <t>Atty
Paralegal
Othr 
Vacant</t>
  </si>
  <si>
    <t>Total Vacant</t>
  </si>
  <si>
    <t>DSS</t>
  </si>
  <si>
    <t>Deputies</t>
  </si>
  <si>
    <t>1 Attorney, 1 Deputy</t>
  </si>
  <si>
    <t>Private</t>
  </si>
  <si>
    <t>33% attorney</t>
  </si>
  <si>
    <t xml:space="preserve">7.5% attorney </t>
  </si>
  <si>
    <t>.1 Attorney, 2.50 Deputies</t>
  </si>
  <si>
    <t>PT Attorney</t>
  </si>
  <si>
    <t>3 Attorneys, 2 Deputies, 1 P.I.,</t>
  </si>
  <si>
    <t>3.20% Attorney</t>
  </si>
  <si>
    <t>Attorney (DSS shared)</t>
  </si>
  <si>
    <t>3.90% Attorney</t>
  </si>
  <si>
    <t>.2 Attorney, 1 Deputy</t>
  </si>
  <si>
    <t>County Manager</t>
  </si>
  <si>
    <t>7.00% Attorney</t>
  </si>
  <si>
    <t>9.58% Attorney</t>
  </si>
  <si>
    <t>.1 Attorney, 1 Deputy</t>
  </si>
  <si>
    <t>EDGECOMBE - RM</t>
  </si>
  <si>
    <t>.25 Attorney, 1.5 Deputy</t>
  </si>
  <si>
    <t>EDGECOMBE - TB</t>
  </si>
  <si>
    <t>Attorney (shared DSS), Contract Deputy</t>
  </si>
  <si>
    <t>4.20% Attorney</t>
  </si>
  <si>
    <t>.50 Attorney, .50 Deputy</t>
  </si>
  <si>
    <t>GUILFORD - GB</t>
  </si>
  <si>
    <t>GUILFORD - HP</t>
  </si>
  <si>
    <t>.50 Clerical, .50 Trainer</t>
  </si>
  <si>
    <t>Deputy</t>
  </si>
  <si>
    <t>11.30% Attorney</t>
  </si>
  <si>
    <t>.20 Attorney, .73 Deputy</t>
  </si>
  <si>
    <t>1% Attorney</t>
  </si>
  <si>
    <t>Paralegal, County Attorney, 2 Deputies</t>
  </si>
  <si>
    <t>.50 Attorney</t>
  </si>
  <si>
    <t>County Attrney (Shared DSS)</t>
  </si>
  <si>
    <t>8% Attorney</t>
  </si>
  <si>
    <t>6 Deputies</t>
  </si>
  <si>
    <t>Attorney (shared)</t>
  </si>
  <si>
    <t>0.05 Attorney</t>
  </si>
  <si>
    <t>4.70% Attorney</t>
  </si>
  <si>
    <t>5.20% Attorney</t>
  </si>
  <si>
    <t>3 Deputies</t>
  </si>
  <si>
    <t>Attorney (shared), Deputy</t>
  </si>
  <si>
    <t>1 Attorney, 5 Deputies</t>
  </si>
  <si>
    <t>.40 Attorneys, 2 Deputies</t>
  </si>
  <si>
    <t xml:space="preserve">One contract is Child Support Attorney-One Contract is Conflict Attorney-One Contract is Clerk. </t>
  </si>
  <si>
    <t>.23 Attorney, 1 Deputy</t>
  </si>
  <si>
    <t>3 QA Agents, 1 BA, 1 Temp</t>
  </si>
  <si>
    <t>.25 Attorney, 1 Deputy</t>
  </si>
  <si>
    <t>3.5% Attorney</t>
  </si>
  <si>
    <t>.40 Attorney</t>
  </si>
  <si>
    <t>2 Deputies, .50 Attorney</t>
  </si>
  <si>
    <t>Tracking IV-D Atty/Para/Other &amp; Vacant positions effective 032023</t>
  </si>
  <si>
    <t>Not Seasonally Adjusted</t>
  </si>
  <si>
    <t>DSS paralegal and attorney .50</t>
  </si>
  <si>
    <t>as of August 2023</t>
  </si>
  <si>
    <t xml:space="preserve">5 Factor Report SFY2024 Sept. 2023 </t>
  </si>
  <si>
    <t>Agent Activity Report Sept 2023</t>
  </si>
  <si>
    <t>Self Assessment September 2023</t>
  </si>
  <si>
    <t>Incentive Goal SFY2024 September 2023</t>
  </si>
  <si>
    <t>TOTAL STAFFING as of 09.30.2023 - SFY23 1st Quarter</t>
  </si>
  <si>
    <t>CONTRACT FTEs</t>
  </si>
  <si>
    <t>Cost Effectiveness as of 09.30.2023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</si>
</sst>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6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Arial"/>
      <family val="2"/>
    </font>
    <font>
      <b/>
      <i/>
      <sz val="8"/>
      <color theme="0"/>
      <name val="Calibri"/>
      <family val="2"/>
      <scheme val="minor"/>
    </font>
    <font>
      <sz val="8"/>
      <name val="Courier"/>
      <family val="3"/>
    </font>
    <font>
      <sz val="8"/>
      <name val="Times New Roman"/>
      <family val="1"/>
    </font>
    <font>
      <b/>
      <i/>
      <sz val="8"/>
      <name val="Times New Roman"/>
      <family val="1"/>
    </font>
    <font>
      <sz val="8"/>
      <color indexed="12"/>
      <name val="Times New Roman"/>
      <family val="1"/>
    </font>
    <font>
      <sz val="8"/>
      <name val="Calibri"/>
      <family val="2"/>
      <scheme val="minor"/>
    </font>
    <font>
      <sz val="8"/>
      <name val="Arial (W1)"/>
      <family val="2"/>
    </font>
    <font>
      <sz val="8"/>
      <name val="Comic Sans MS"/>
      <family val="4"/>
    </font>
    <font>
      <i/>
      <sz val="8"/>
      <name val="Comic Sans MS"/>
      <family val="4"/>
    </font>
    <font>
      <i/>
      <sz val="8"/>
      <name val="Courier"/>
      <family val="3"/>
    </font>
    <font>
      <i/>
      <sz val="8"/>
      <name val="Arial (W1)"/>
    </font>
    <font>
      <b/>
      <i/>
      <sz val="8"/>
      <name val="Arial (W1)"/>
      <family val="2"/>
    </font>
    <font>
      <b/>
      <sz val="8"/>
      <name val="Times New Roman"/>
      <family val="1"/>
    </font>
    <font>
      <b/>
      <i/>
      <sz val="8"/>
      <name val="Courier"/>
      <family val="3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sz val="8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sz val="11"/>
      <color theme="0"/>
      <name val="Century Gothic"/>
      <family val="2"/>
    </font>
    <font>
      <b/>
      <i/>
      <sz val="8"/>
      <color rgb="FFFF0000"/>
      <name val="Arial"/>
      <family val="2"/>
    </font>
    <font>
      <b/>
      <sz val="12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5" fontId="23" fillId="0" borderId="0"/>
    <xf numFmtId="0" fontId="1" fillId="0" borderId="0"/>
    <xf numFmtId="0" fontId="1" fillId="0" borderId="0"/>
    <xf numFmtId="0" fontId="25" fillId="0" borderId="0"/>
    <xf numFmtId="44" fontId="26" fillId="0" borderId="0" applyFont="0" applyFill="0" applyBorder="0" applyAlignment="0" applyProtection="0"/>
    <xf numFmtId="165" fontId="23" fillId="0" borderId="0"/>
    <xf numFmtId="165" fontId="2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51" fillId="0" borderId="0"/>
  </cellStyleXfs>
  <cellXfs count="526">
    <xf numFmtId="0" fontId="0" fillId="0" borderId="0" xfId="0"/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1" fillId="0" borderId="0" xfId="8"/>
    <xf numFmtId="0" fontId="13" fillId="0" borderId="0" xfId="8" applyFont="1" applyAlignment="1">
      <alignment horizontal="center"/>
    </xf>
    <xf numFmtId="0" fontId="6" fillId="0" borderId="0" xfId="8" applyFont="1"/>
    <xf numFmtId="10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164" fontId="1" fillId="0" borderId="0" xfId="8" applyNumberForma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5" borderId="0" xfId="0" quotePrefix="1" applyFont="1" applyFill="1"/>
    <xf numFmtId="10" fontId="11" fillId="5" borderId="0" xfId="0" applyNumberFormat="1" applyFont="1" applyFill="1" applyAlignment="1">
      <alignment horizontal="center"/>
    </xf>
    <xf numFmtId="0" fontId="11" fillId="5" borderId="2" xfId="0" quotePrefix="1" applyFont="1" applyFill="1" applyBorder="1" applyAlignment="1">
      <alignment horizontal="center"/>
    </xf>
    <xf numFmtId="0" fontId="11" fillId="5" borderId="0" xfId="0" quotePrefix="1" applyFont="1" applyFill="1" applyAlignment="1">
      <alignment horizontal="center"/>
    </xf>
    <xf numFmtId="10" fontId="11" fillId="5" borderId="0" xfId="0" quotePrefix="1" applyNumberFormat="1" applyFont="1" applyFill="1" applyAlignment="1">
      <alignment horizontal="center"/>
    </xf>
    <xf numFmtId="10" fontId="11" fillId="5" borderId="3" xfId="0" applyNumberFormat="1" applyFont="1" applyFill="1" applyBorder="1" applyAlignment="1">
      <alignment horizontal="center"/>
    </xf>
    <xf numFmtId="164" fontId="11" fillId="5" borderId="2" xfId="0" quotePrefix="1" applyNumberFormat="1" applyFont="1" applyFill="1" applyBorder="1" applyAlignment="1">
      <alignment horizontal="center"/>
    </xf>
    <xf numFmtId="164" fontId="11" fillId="5" borderId="0" xfId="0" quotePrefix="1" applyNumberFormat="1" applyFont="1" applyFill="1" applyAlignment="1">
      <alignment horizontal="center"/>
    </xf>
    <xf numFmtId="10" fontId="11" fillId="5" borderId="3" xfId="0" quotePrefix="1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1" fillId="0" borderId="5" xfId="0" quotePrefix="1" applyFont="1" applyBorder="1"/>
    <xf numFmtId="0" fontId="11" fillId="5" borderId="0" xfId="0" applyFont="1" applyFill="1"/>
    <xf numFmtId="0" fontId="11" fillId="0" borderId="4" xfId="0" applyFont="1" applyBorder="1"/>
    <xf numFmtId="0" fontId="1" fillId="5" borderId="0" xfId="0" applyFont="1" applyFill="1"/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0" fillId="5" borderId="9" xfId="11" applyFont="1" applyFill="1" applyBorder="1" applyAlignment="1">
      <alignment vertical="center"/>
    </xf>
    <xf numFmtId="0" fontId="20" fillId="5" borderId="9" xfId="11" applyFont="1" applyFill="1" applyBorder="1" applyAlignment="1">
      <alignment horizontal="left" vertical="center"/>
    </xf>
    <xf numFmtId="2" fontId="20" fillId="5" borderId="11" xfId="11" applyNumberFormat="1" applyFont="1" applyFill="1" applyBorder="1" applyAlignment="1">
      <alignment vertical="center"/>
    </xf>
    <xf numFmtId="2" fontId="20" fillId="5" borderId="11" xfId="11" applyNumberFormat="1" applyFont="1" applyFill="1" applyBorder="1" applyAlignment="1">
      <alignment horizontal="right" vertical="center"/>
    </xf>
    <xf numFmtId="0" fontId="11" fillId="0" borderId="12" xfId="9" quotePrefix="1" applyFont="1" applyBorder="1"/>
    <xf numFmtId="0" fontId="11" fillId="0" borderId="12" xfId="11" applyFont="1" applyBorder="1" applyAlignment="1">
      <alignment vertical="center"/>
    </xf>
    <xf numFmtId="2" fontId="11" fillId="0" borderId="14" xfId="12" applyNumberFormat="1" applyFont="1" applyBorder="1"/>
    <xf numFmtId="0" fontId="1" fillId="5" borderId="0" xfId="11" applyFill="1"/>
    <xf numFmtId="2" fontId="20" fillId="5" borderId="9" xfId="11" applyNumberFormat="1" applyFont="1" applyFill="1" applyBorder="1" applyAlignment="1">
      <alignment horizontal="center" vertical="center" wrapText="1"/>
    </xf>
    <xf numFmtId="0" fontId="20" fillId="5" borderId="9" xfId="11" applyFont="1" applyFill="1" applyBorder="1" applyAlignment="1">
      <alignment horizontal="center" vertical="center" wrapText="1"/>
    </xf>
    <xf numFmtId="0" fontId="11" fillId="0" borderId="6" xfId="9" quotePrefix="1" applyFont="1" applyBorder="1"/>
    <xf numFmtId="0" fontId="11" fillId="0" borderId="6" xfId="11" applyFont="1" applyBorder="1" applyAlignment="1">
      <alignment vertical="center"/>
    </xf>
    <xf numFmtId="0" fontId="11" fillId="0" borderId="6" xfId="9" applyFont="1" applyBorder="1"/>
    <xf numFmtId="0" fontId="11" fillId="5" borderId="6" xfId="11" applyFont="1" applyFill="1" applyBorder="1"/>
    <xf numFmtId="2" fontId="11" fillId="5" borderId="6" xfId="11" applyNumberFormat="1" applyFont="1" applyFill="1" applyBorder="1"/>
    <xf numFmtId="2" fontId="11" fillId="0" borderId="6" xfId="12" applyNumberFormat="1" applyFont="1" applyBorder="1"/>
    <xf numFmtId="0" fontId="1" fillId="5" borderId="6" xfId="11" applyFill="1" applyBorder="1"/>
    <xf numFmtId="2" fontId="1" fillId="5" borderId="6" xfId="11" applyNumberFormat="1" applyFill="1" applyBorder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1" fillId="0" borderId="6" xfId="9" applyFont="1" applyBorder="1" applyAlignment="1">
      <alignment horizontal="center"/>
    </xf>
    <xf numFmtId="0" fontId="11" fillId="0" borderId="6" xfId="0" quotePrefix="1" applyFont="1" applyBorder="1"/>
    <xf numFmtId="0" fontId="11" fillId="0" borderId="6" xfId="0" quotePrefix="1" applyFont="1" applyBorder="1" applyAlignment="1">
      <alignment horizontal="center"/>
    </xf>
    <xf numFmtId="10" fontId="11" fillId="0" borderId="6" xfId="0" quotePrefix="1" applyNumberFormat="1" applyFont="1" applyBorder="1" applyAlignment="1">
      <alignment horizontal="center"/>
    </xf>
    <xf numFmtId="164" fontId="11" fillId="0" borderId="6" xfId="0" quotePrefix="1" applyNumberFormat="1" applyFont="1" applyBorder="1" applyAlignment="1">
      <alignment horizontal="center"/>
    </xf>
    <xf numFmtId="0" fontId="11" fillId="0" borderId="6" xfId="0" applyFont="1" applyBorder="1"/>
    <xf numFmtId="0" fontId="11" fillId="0" borderId="15" xfId="0" quotePrefix="1" applyFont="1" applyBorder="1"/>
    <xf numFmtId="10" fontId="11" fillId="5" borderId="6" xfId="0" applyNumberFormat="1" applyFont="1" applyFill="1" applyBorder="1" applyAlignment="1">
      <alignment horizontal="center"/>
    </xf>
    <xf numFmtId="10" fontId="11" fillId="5" borderId="6" xfId="0" quotePrefix="1" applyNumberFormat="1" applyFont="1" applyFill="1" applyBorder="1" applyAlignment="1">
      <alignment horizontal="center"/>
    </xf>
    <xf numFmtId="164" fontId="11" fillId="5" borderId="6" xfId="0" quotePrefix="1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16" xfId="0" applyFont="1" applyBorder="1"/>
    <xf numFmtId="1" fontId="11" fillId="5" borderId="2" xfId="0" applyNumberFormat="1" applyFont="1" applyFill="1" applyBorder="1" applyAlignment="1">
      <alignment horizontal="right"/>
    </xf>
    <xf numFmtId="1" fontId="11" fillId="5" borderId="0" xfId="0" applyNumberFormat="1" applyFont="1" applyFill="1" applyAlignment="1">
      <alignment horizontal="right"/>
    </xf>
    <xf numFmtId="1" fontId="11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0" borderId="0" xfId="8" applyNumberFormat="1" applyAlignment="1">
      <alignment horizontal="right"/>
    </xf>
    <xf numFmtId="10" fontId="14" fillId="0" borderId="6" xfId="0" quotePrefix="1" applyNumberFormat="1" applyFont="1" applyBorder="1" applyAlignment="1">
      <alignment horizontal="center"/>
    </xf>
    <xf numFmtId="10" fontId="14" fillId="0" borderId="6" xfId="0" applyNumberFormat="1" applyFont="1" applyBorder="1" applyAlignment="1">
      <alignment horizontal="center"/>
    </xf>
    <xf numFmtId="164" fontId="14" fillId="0" borderId="6" xfId="0" quotePrefix="1" applyNumberFormat="1" applyFont="1" applyBorder="1" applyAlignment="1">
      <alignment horizontal="center"/>
    </xf>
    <xf numFmtId="3" fontId="14" fillId="0" borderId="6" xfId="0" quotePrefix="1" applyNumberFormat="1" applyFont="1" applyBorder="1" applyAlignment="1">
      <alignment horizontal="center"/>
    </xf>
    <xf numFmtId="3" fontId="11" fillId="5" borderId="6" xfId="0" quotePrefix="1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center"/>
    </xf>
    <xf numFmtId="2" fontId="27" fillId="5" borderId="0" xfId="15" applyNumberFormat="1" applyFont="1" applyFill="1" applyAlignment="1">
      <alignment horizontal="center"/>
    </xf>
    <xf numFmtId="165" fontId="2" fillId="0" borderId="0" xfId="15" applyFont="1" applyAlignment="1">
      <alignment horizontal="center"/>
    </xf>
    <xf numFmtId="165" fontId="30" fillId="0" borderId="0" xfId="15" applyFont="1"/>
    <xf numFmtId="165" fontId="31" fillId="5" borderId="0" xfId="15" applyFont="1" applyFill="1" applyAlignment="1">
      <alignment horizontal="left"/>
    </xf>
    <xf numFmtId="1" fontId="31" fillId="5" borderId="0" xfId="15" applyNumberFormat="1" applyFont="1" applyFill="1" applyAlignment="1">
      <alignment horizontal="center"/>
    </xf>
    <xf numFmtId="166" fontId="31" fillId="5" borderId="0" xfId="15" applyNumberFormat="1" applyFont="1" applyFill="1" applyAlignment="1">
      <alignment horizontal="center"/>
    </xf>
    <xf numFmtId="165" fontId="20" fillId="5" borderId="0" xfId="15" applyFont="1" applyFill="1" applyAlignment="1">
      <alignment horizontal="center" vertical="center"/>
    </xf>
    <xf numFmtId="1" fontId="20" fillId="5" borderId="0" xfId="15" applyNumberFormat="1" applyFont="1" applyFill="1" applyAlignment="1">
      <alignment horizontal="center"/>
    </xf>
    <xf numFmtId="166" fontId="20" fillId="5" borderId="0" xfId="15" applyNumberFormat="1" applyFont="1" applyFill="1" applyAlignment="1">
      <alignment horizontal="center"/>
    </xf>
    <xf numFmtId="164" fontId="20" fillId="5" borderId="23" xfId="15" applyNumberFormat="1" applyFont="1" applyFill="1" applyBorder="1" applyAlignment="1">
      <alignment horizontal="center" vertical="center"/>
    </xf>
    <xf numFmtId="164" fontId="20" fillId="5" borderId="24" xfId="15" applyNumberFormat="1" applyFont="1" applyFill="1" applyBorder="1" applyAlignment="1">
      <alignment horizontal="center"/>
    </xf>
    <xf numFmtId="10" fontId="20" fillId="5" borderId="25" xfId="15" applyNumberFormat="1" applyFont="1" applyFill="1" applyBorder="1" applyAlignment="1">
      <alignment horizontal="center"/>
    </xf>
    <xf numFmtId="10" fontId="20" fillId="5" borderId="23" xfId="15" applyNumberFormat="1" applyFont="1" applyFill="1" applyBorder="1" applyAlignment="1">
      <alignment horizontal="center"/>
    </xf>
    <xf numFmtId="10" fontId="20" fillId="5" borderId="23" xfId="15" applyNumberFormat="1" applyFont="1" applyFill="1" applyBorder="1" applyAlignment="1">
      <alignment horizontal="center" vertical="center"/>
    </xf>
    <xf numFmtId="165" fontId="32" fillId="0" borderId="0" xfId="15" applyFont="1"/>
    <xf numFmtId="165" fontId="33" fillId="0" borderId="0" xfId="15" applyFont="1"/>
    <xf numFmtId="165" fontId="11" fillId="0" borderId="26" xfId="15" applyFont="1" applyBorder="1" applyAlignment="1">
      <alignment horizontal="center" vertical="center"/>
    </xf>
    <xf numFmtId="3" fontId="11" fillId="0" borderId="26" xfId="15" applyNumberFormat="1" applyFont="1" applyBorder="1" applyAlignment="1">
      <alignment horizontal="center"/>
    </xf>
    <xf numFmtId="165" fontId="33" fillId="0" borderId="27" xfId="15" applyFont="1" applyBorder="1"/>
    <xf numFmtId="165" fontId="34" fillId="0" borderId="0" xfId="15" applyFont="1"/>
    <xf numFmtId="165" fontId="35" fillId="0" borderId="0" xfId="15" applyFont="1"/>
    <xf numFmtId="49" fontId="20" fillId="5" borderId="28" xfId="15" applyNumberFormat="1" applyFont="1" applyFill="1" applyBorder="1" applyAlignment="1">
      <alignment horizontal="center"/>
    </xf>
    <xf numFmtId="164" fontId="20" fillId="5" borderId="28" xfId="15" applyNumberFormat="1" applyFont="1" applyFill="1" applyBorder="1" applyAlignment="1">
      <alignment horizontal="center"/>
    </xf>
    <xf numFmtId="10" fontId="20" fillId="5" borderId="0" xfId="15" applyNumberFormat="1" applyFont="1" applyFill="1" applyAlignment="1">
      <alignment horizontal="center"/>
    </xf>
    <xf numFmtId="10" fontId="20" fillId="5" borderId="28" xfId="15" applyNumberFormat="1" applyFont="1" applyFill="1" applyBorder="1" applyAlignment="1">
      <alignment horizontal="center"/>
    </xf>
    <xf numFmtId="10" fontId="20" fillId="5" borderId="29" xfId="15" applyNumberFormat="1" applyFont="1" applyFill="1" applyBorder="1" applyAlignment="1">
      <alignment horizontal="center"/>
    </xf>
    <xf numFmtId="165" fontId="30" fillId="0" borderId="0" xfId="15" applyFont="1" applyAlignment="1">
      <alignment horizontal="center"/>
    </xf>
    <xf numFmtId="1" fontId="36" fillId="0" borderId="0" xfId="15" applyNumberFormat="1" applyFont="1" applyAlignment="1">
      <alignment horizontal="center"/>
    </xf>
    <xf numFmtId="166" fontId="36" fillId="0" borderId="0" xfId="15" applyNumberFormat="1" applyFont="1" applyAlignment="1">
      <alignment horizontal="center"/>
    </xf>
    <xf numFmtId="164" fontId="36" fillId="0" borderId="0" xfId="15" applyNumberFormat="1" applyFont="1" applyAlignment="1">
      <alignment horizontal="center"/>
    </xf>
    <xf numFmtId="10" fontId="36" fillId="0" borderId="0" xfId="15" applyNumberFormat="1" applyFont="1" applyAlignment="1">
      <alignment horizontal="center"/>
    </xf>
    <xf numFmtId="4" fontId="36" fillId="0" borderId="0" xfId="15" applyNumberFormat="1" applyFont="1" applyAlignment="1">
      <alignment horizontal="left" vertical="center"/>
    </xf>
    <xf numFmtId="1" fontId="37" fillId="0" borderId="0" xfId="15" applyNumberFormat="1" applyFont="1" applyAlignment="1">
      <alignment horizontal="center"/>
    </xf>
    <xf numFmtId="166" fontId="33" fillId="0" borderId="0" xfId="15" applyNumberFormat="1" applyFont="1" applyAlignment="1">
      <alignment horizontal="center"/>
    </xf>
    <xf numFmtId="164" fontId="37" fillId="0" borderId="0" xfId="15" applyNumberFormat="1" applyFont="1" applyAlignment="1">
      <alignment horizontal="center"/>
    </xf>
    <xf numFmtId="10" fontId="37" fillId="0" borderId="0" xfId="15" applyNumberFormat="1" applyFont="1" applyAlignment="1">
      <alignment horizontal="center"/>
    </xf>
    <xf numFmtId="165" fontId="38" fillId="0" borderId="0" xfId="15" applyFont="1" applyAlignment="1">
      <alignment horizontal="center" vertical="center"/>
    </xf>
    <xf numFmtId="1" fontId="33" fillId="0" borderId="0" xfId="15" applyNumberFormat="1" applyFont="1" applyAlignment="1">
      <alignment horizontal="center"/>
    </xf>
    <xf numFmtId="165" fontId="33" fillId="0" borderId="0" xfId="15" applyFont="1" applyAlignment="1">
      <alignment horizontal="right"/>
    </xf>
    <xf numFmtId="166" fontId="37" fillId="0" borderId="0" xfId="15" applyNumberFormat="1" applyFont="1" applyAlignment="1">
      <alignment horizontal="center"/>
    </xf>
    <xf numFmtId="10" fontId="33" fillId="0" borderId="0" xfId="15" applyNumberFormat="1" applyFont="1" applyAlignment="1">
      <alignment horizontal="center"/>
    </xf>
    <xf numFmtId="165" fontId="39" fillId="0" borderId="0" xfId="16" applyFont="1" applyAlignment="1">
      <alignment horizontal="left" vertical="center"/>
    </xf>
    <xf numFmtId="164" fontId="33" fillId="0" borderId="0" xfId="15" applyNumberFormat="1" applyFont="1" applyAlignment="1">
      <alignment horizontal="center" vertical="center"/>
    </xf>
    <xf numFmtId="3" fontId="33" fillId="0" borderId="0" xfId="15" applyNumberFormat="1" applyFont="1" applyAlignment="1">
      <alignment horizontal="center" vertical="center"/>
    </xf>
    <xf numFmtId="10" fontId="33" fillId="0" borderId="0" xfId="15" applyNumberFormat="1" applyFont="1" applyAlignment="1">
      <alignment horizontal="center" vertical="center"/>
    </xf>
    <xf numFmtId="4" fontId="32" fillId="0" borderId="0" xfId="15" applyNumberFormat="1" applyFont="1" applyAlignment="1">
      <alignment horizontal="center"/>
    </xf>
    <xf numFmtId="164" fontId="33" fillId="0" borderId="0" xfId="15" applyNumberFormat="1" applyFont="1" applyAlignment="1">
      <alignment horizontal="center"/>
    </xf>
    <xf numFmtId="43" fontId="33" fillId="0" borderId="0" xfId="15" applyNumberFormat="1" applyFont="1" applyAlignment="1">
      <alignment horizontal="center" vertical="center"/>
    </xf>
    <xf numFmtId="43" fontId="33" fillId="0" borderId="0" xfId="15" applyNumberFormat="1" applyFont="1" applyAlignment="1">
      <alignment horizontal="center"/>
    </xf>
    <xf numFmtId="4" fontId="40" fillId="0" borderId="0" xfId="15" applyNumberFormat="1" applyFont="1" applyAlignment="1">
      <alignment horizontal="center"/>
    </xf>
    <xf numFmtId="4" fontId="2" fillId="0" borderId="0" xfId="15" applyNumberFormat="1" applyFont="1" applyAlignment="1">
      <alignment horizontal="center" vertical="center"/>
    </xf>
    <xf numFmtId="165" fontId="32" fillId="0" borderId="0" xfId="15" applyFont="1" applyAlignment="1">
      <alignment horizontal="center"/>
    </xf>
    <xf numFmtId="165" fontId="33" fillId="0" borderId="0" xfId="15" applyFont="1" applyAlignment="1">
      <alignment horizontal="center"/>
    </xf>
    <xf numFmtId="165" fontId="2" fillId="0" borderId="0" xfId="15" applyFont="1" applyAlignment="1">
      <alignment horizontal="center" vertical="center"/>
    </xf>
    <xf numFmtId="166" fontId="41" fillId="0" borderId="0" xfId="15" applyNumberFormat="1" applyFont="1" applyAlignment="1">
      <alignment horizontal="center"/>
    </xf>
    <xf numFmtId="1" fontId="42" fillId="0" borderId="0" xfId="15" applyNumberFormat="1" applyFont="1" applyAlignment="1">
      <alignment horizontal="center"/>
    </xf>
    <xf numFmtId="166" fontId="43" fillId="0" borderId="0" xfId="15" applyNumberFormat="1" applyFont="1" applyAlignment="1">
      <alignment horizontal="center"/>
    </xf>
    <xf numFmtId="164" fontId="42" fillId="0" borderId="0" xfId="15" applyNumberFormat="1" applyFont="1" applyAlignment="1">
      <alignment horizontal="center"/>
    </xf>
    <xf numFmtId="3" fontId="42" fillId="0" borderId="0" xfId="15" applyNumberFormat="1" applyFont="1" applyAlignment="1">
      <alignment horizontal="center"/>
    </xf>
    <xf numFmtId="10" fontId="42" fillId="0" borderId="0" xfId="15" applyNumberFormat="1" applyFont="1" applyAlignment="1">
      <alignment horizontal="center"/>
    </xf>
    <xf numFmtId="165" fontId="44" fillId="0" borderId="0" xfId="15" applyFont="1"/>
    <xf numFmtId="4" fontId="40" fillId="0" borderId="0" xfId="15" applyNumberFormat="1" applyFont="1" applyAlignment="1">
      <alignment horizontal="left"/>
    </xf>
    <xf numFmtId="2" fontId="29" fillId="5" borderId="0" xfId="10" applyNumberFormat="1" applyFont="1" applyFill="1" applyAlignment="1">
      <alignment horizontal="center"/>
    </xf>
    <xf numFmtId="164" fontId="20" fillId="5" borderId="30" xfId="10" applyNumberFormat="1" applyFont="1" applyFill="1" applyBorder="1" applyAlignment="1">
      <alignment horizontal="center"/>
    </xf>
    <xf numFmtId="9" fontId="20" fillId="5" borderId="17" xfId="10" applyNumberFormat="1" applyFont="1" applyFill="1" applyBorder="1" applyAlignment="1">
      <alignment horizontal="center"/>
    </xf>
    <xf numFmtId="1" fontId="20" fillId="5" borderId="17" xfId="10" applyNumberFormat="1" applyFont="1" applyFill="1" applyBorder="1" applyAlignment="1">
      <alignment horizontal="center"/>
    </xf>
    <xf numFmtId="1" fontId="20" fillId="5" borderId="31" xfId="10" applyNumberFormat="1" applyFont="1" applyFill="1" applyBorder="1" applyAlignment="1">
      <alignment horizontal="center" vertical="center"/>
    </xf>
    <xf numFmtId="165" fontId="45" fillId="5" borderId="0" xfId="10" applyFont="1" applyFill="1" applyAlignment="1">
      <alignment horizontal="left"/>
    </xf>
    <xf numFmtId="1" fontId="45" fillId="5" borderId="0" xfId="10" applyNumberFormat="1" applyFont="1" applyFill="1" applyAlignment="1">
      <alignment horizontal="center"/>
    </xf>
    <xf numFmtId="3" fontId="20" fillId="5" borderId="0" xfId="10" applyNumberFormat="1" applyFont="1" applyFill="1" applyAlignment="1">
      <alignment horizontal="center"/>
    </xf>
    <xf numFmtId="9" fontId="20" fillId="5" borderId="21" xfId="10" applyNumberFormat="1" applyFont="1" applyFill="1" applyBorder="1" applyAlignment="1">
      <alignment horizontal="center"/>
    </xf>
    <xf numFmtId="1" fontId="20" fillId="5" borderId="21" xfId="10" applyNumberFormat="1" applyFont="1" applyFill="1" applyBorder="1" applyAlignment="1">
      <alignment horizontal="center"/>
    </xf>
    <xf numFmtId="1" fontId="20" fillId="5" borderId="32" xfId="10" applyNumberFormat="1" applyFont="1" applyFill="1" applyBorder="1" applyAlignment="1">
      <alignment horizontal="center" vertical="center"/>
    </xf>
    <xf numFmtId="165" fontId="20" fillId="5" borderId="1" xfId="10" applyFont="1" applyFill="1" applyBorder="1" applyAlignment="1">
      <alignment horizontal="center" vertical="center"/>
    </xf>
    <xf numFmtId="1" fontId="20" fillId="5" borderId="1" xfId="10" applyNumberFormat="1" applyFont="1" applyFill="1" applyBorder="1" applyAlignment="1">
      <alignment horizontal="center"/>
    </xf>
    <xf numFmtId="166" fontId="20" fillId="5" borderId="1" xfId="10" applyNumberFormat="1" applyFont="1" applyFill="1" applyBorder="1" applyAlignment="1">
      <alignment horizontal="center"/>
    </xf>
    <xf numFmtId="164" fontId="20" fillId="5" borderId="24" xfId="10" applyNumberFormat="1" applyFont="1" applyFill="1" applyBorder="1" applyAlignment="1">
      <alignment horizontal="center" vertical="center"/>
    </xf>
    <xf numFmtId="10" fontId="20" fillId="5" borderId="25" xfId="10" applyNumberFormat="1" applyFont="1" applyFill="1" applyBorder="1" applyAlignment="1">
      <alignment horizontal="center"/>
    </xf>
    <xf numFmtId="10" fontId="20" fillId="5" borderId="23" xfId="10" applyNumberFormat="1" applyFont="1" applyFill="1" applyBorder="1" applyAlignment="1">
      <alignment horizontal="center"/>
    </xf>
    <xf numFmtId="10" fontId="20" fillId="5" borderId="33" xfId="10" applyNumberFormat="1" applyFont="1" applyFill="1" applyBorder="1" applyAlignment="1">
      <alignment horizontal="center" vertical="center"/>
    </xf>
    <xf numFmtId="165" fontId="11" fillId="6" borderId="26" xfId="10" applyFont="1" applyFill="1" applyBorder="1" applyAlignment="1">
      <alignment horizontal="center" vertical="center"/>
    </xf>
    <xf numFmtId="1" fontId="11" fillId="0" borderId="26" xfId="10" applyNumberFormat="1" applyFont="1" applyBorder="1" applyAlignment="1">
      <alignment horizontal="center"/>
    </xf>
    <xf numFmtId="49" fontId="20" fillId="5" borderId="26" xfId="10" applyNumberFormat="1" applyFont="1" applyFill="1" applyBorder="1" applyAlignment="1">
      <alignment horizontal="center"/>
    </xf>
    <xf numFmtId="1" fontId="20" fillId="5" borderId="26" xfId="10" applyNumberFormat="1" applyFont="1" applyFill="1" applyBorder="1" applyAlignment="1">
      <alignment horizontal="center"/>
    </xf>
    <xf numFmtId="164" fontId="20" fillId="5" borderId="26" xfId="10" applyNumberFormat="1" applyFont="1" applyFill="1" applyBorder="1" applyAlignment="1">
      <alignment horizontal="center" vertical="center"/>
    </xf>
    <xf numFmtId="10" fontId="20" fillId="5" borderId="26" xfId="10" applyNumberFormat="1" applyFont="1" applyFill="1" applyBorder="1" applyAlignment="1">
      <alignment horizontal="center" vertical="center"/>
    </xf>
    <xf numFmtId="44" fontId="20" fillId="5" borderId="26" xfId="14" applyFont="1" applyFill="1" applyBorder="1" applyAlignment="1" applyProtection="1">
      <alignment horizontal="center" vertical="center"/>
    </xf>
    <xf numFmtId="165" fontId="19" fillId="0" borderId="0" xfId="10" applyFont="1" applyAlignment="1">
      <alignment horizontal="center" vertical="center"/>
    </xf>
    <xf numFmtId="1" fontId="19" fillId="0" borderId="0" xfId="10" applyNumberFormat="1" applyFont="1" applyAlignment="1">
      <alignment horizontal="center"/>
    </xf>
    <xf numFmtId="166" fontId="19" fillId="0" borderId="0" xfId="10" applyNumberFormat="1" applyFont="1" applyAlignment="1">
      <alignment horizontal="center"/>
    </xf>
    <xf numFmtId="164" fontId="19" fillId="0" borderId="0" xfId="10" applyNumberFormat="1" applyFont="1" applyAlignment="1">
      <alignment horizontal="center" vertical="center"/>
    </xf>
    <xf numFmtId="10" fontId="19" fillId="0" borderId="0" xfId="10" applyNumberFormat="1" applyFont="1" applyAlignment="1">
      <alignment horizontal="center"/>
    </xf>
    <xf numFmtId="10" fontId="19" fillId="0" borderId="0" xfId="10" applyNumberFormat="1" applyFont="1" applyAlignment="1">
      <alignment horizontal="center" vertical="center"/>
    </xf>
    <xf numFmtId="165" fontId="11" fillId="8" borderId="0" xfId="10" applyFont="1" applyFill="1" applyAlignment="1">
      <alignment horizontal="center" vertical="center"/>
    </xf>
    <xf numFmtId="1" fontId="11" fillId="8" borderId="0" xfId="10" applyNumberFormat="1" applyFont="1" applyFill="1" applyAlignment="1">
      <alignment horizontal="center"/>
    </xf>
    <xf numFmtId="2" fontId="11" fillId="8" borderId="0" xfId="10" applyNumberFormat="1" applyFont="1" applyFill="1" applyAlignment="1">
      <alignment horizontal="center"/>
    </xf>
    <xf numFmtId="10" fontId="11" fillId="8" borderId="0" xfId="10" applyNumberFormat="1" applyFont="1" applyFill="1" applyAlignment="1">
      <alignment horizontal="center"/>
    </xf>
    <xf numFmtId="165" fontId="46" fillId="0" borderId="0" xfId="10" applyFont="1" applyAlignment="1">
      <alignment horizontal="left" vertical="center"/>
    </xf>
    <xf numFmtId="17" fontId="46" fillId="0" borderId="0" xfId="10" applyNumberFormat="1" applyFont="1" applyAlignment="1">
      <alignment horizontal="left"/>
    </xf>
    <xf numFmtId="0" fontId="3" fillId="0" borderId="0" xfId="17"/>
    <xf numFmtId="0" fontId="20" fillId="5" borderId="26" xfId="17" applyFont="1" applyFill="1" applyBorder="1"/>
    <xf numFmtId="0" fontId="20" fillId="5" borderId="26" xfId="17" applyFont="1" applyFill="1" applyBorder="1" applyAlignment="1">
      <alignment horizontal="center"/>
    </xf>
    <xf numFmtId="2" fontId="20" fillId="5" borderId="26" xfId="17" applyNumberFormat="1" applyFont="1" applyFill="1" applyBorder="1" applyAlignment="1">
      <alignment horizontal="center"/>
    </xf>
    <xf numFmtId="0" fontId="20" fillId="5" borderId="12" xfId="17" applyFont="1" applyFill="1" applyBorder="1" applyAlignment="1">
      <alignment horizontal="center"/>
    </xf>
    <xf numFmtId="164" fontId="20" fillId="5" borderId="12" xfId="17" applyNumberFormat="1" applyFont="1" applyFill="1" applyBorder="1" applyAlignment="1">
      <alignment horizontal="center"/>
    </xf>
    <xf numFmtId="0" fontId="17" fillId="7" borderId="26" xfId="17" applyFont="1" applyFill="1" applyBorder="1"/>
    <xf numFmtId="2" fontId="17" fillId="0" borderId="26" xfId="17" applyNumberFormat="1" applyFont="1" applyBorder="1" applyAlignment="1">
      <alignment horizontal="right" wrapText="1"/>
    </xf>
    <xf numFmtId="164" fontId="17" fillId="0" borderId="26" xfId="17" applyNumberFormat="1" applyFont="1" applyBorder="1" applyAlignment="1">
      <alignment horizontal="right" wrapText="1"/>
    </xf>
    <xf numFmtId="0" fontId="17" fillId="0" borderId="26" xfId="17" applyFont="1" applyBorder="1" applyAlignment="1">
      <alignment horizontal="right" wrapText="1"/>
    </xf>
    <xf numFmtId="1" fontId="17" fillId="0" borderId="26" xfId="17" applyNumberFormat="1" applyFont="1" applyBorder="1" applyAlignment="1">
      <alignment horizontal="right" wrapText="1"/>
    </xf>
    <xf numFmtId="0" fontId="17" fillId="2" borderId="26" xfId="0" applyFont="1" applyFill="1" applyBorder="1" applyAlignment="1">
      <alignment horizontal="right" vertical="center"/>
    </xf>
    <xf numFmtId="0" fontId="17" fillId="0" borderId="26" xfId="17" applyFont="1" applyBorder="1" applyAlignment="1">
      <alignment horizontal="right" vertical="center"/>
    </xf>
    <xf numFmtId="2" fontId="17" fillId="0" borderId="26" xfId="17" applyNumberFormat="1" applyFont="1" applyBorder="1" applyAlignment="1">
      <alignment horizontal="right"/>
    </xf>
    <xf numFmtId="164" fontId="17" fillId="0" borderId="26" xfId="17" applyNumberFormat="1" applyFont="1" applyBorder="1" applyAlignment="1">
      <alignment horizontal="right"/>
    </xf>
    <xf numFmtId="0" fontId="17" fillId="0" borderId="26" xfId="17" applyFont="1" applyBorder="1" applyAlignment="1">
      <alignment horizontal="right"/>
    </xf>
    <xf numFmtId="2" fontId="20" fillId="5" borderId="0" xfId="17" applyNumberFormat="1" applyFont="1" applyFill="1" applyAlignment="1">
      <alignment horizontal="right"/>
    </xf>
    <xf numFmtId="2" fontId="20" fillId="5" borderId="3" xfId="17" applyNumberFormat="1" applyFont="1" applyFill="1" applyBorder="1" applyAlignment="1">
      <alignment horizontal="right"/>
    </xf>
    <xf numFmtId="1" fontId="20" fillId="5" borderId="0" xfId="17" applyNumberFormat="1" applyFont="1" applyFill="1" applyAlignment="1">
      <alignment horizontal="right"/>
    </xf>
    <xf numFmtId="164" fontId="20" fillId="5" borderId="2" xfId="17" applyNumberFormat="1" applyFont="1" applyFill="1" applyBorder="1" applyAlignment="1">
      <alignment horizontal="right"/>
    </xf>
    <xf numFmtId="164" fontId="20" fillId="5" borderId="0" xfId="17" applyNumberFormat="1" applyFont="1" applyFill="1" applyAlignment="1">
      <alignment horizontal="right"/>
    </xf>
    <xf numFmtId="164" fontId="20" fillId="5" borderId="3" xfId="17" applyNumberFormat="1" applyFont="1" applyFill="1" applyBorder="1" applyAlignment="1">
      <alignment horizontal="right"/>
    </xf>
    <xf numFmtId="2" fontId="20" fillId="5" borderId="38" xfId="17" applyNumberFormat="1" applyFont="1" applyFill="1" applyBorder="1" applyAlignment="1">
      <alignment horizontal="right"/>
    </xf>
    <xf numFmtId="0" fontId="4" fillId="0" borderId="0" xfId="17" applyFont="1"/>
    <xf numFmtId="0" fontId="47" fillId="0" borderId="0" xfId="17" applyFont="1"/>
    <xf numFmtId="0" fontId="48" fillId="0" borderId="0" xfId="17" applyFont="1"/>
    <xf numFmtId="0" fontId="17" fillId="0" borderId="0" xfId="17" applyFont="1"/>
    <xf numFmtId="2" fontId="17" fillId="0" borderId="2" xfId="17" applyNumberFormat="1" applyFont="1" applyBorder="1" applyAlignment="1">
      <alignment horizontal="center"/>
    </xf>
    <xf numFmtId="2" fontId="17" fillId="0" borderId="3" xfId="17" applyNumberFormat="1" applyFont="1" applyBorder="1" applyAlignment="1">
      <alignment horizontal="center"/>
    </xf>
    <xf numFmtId="0" fontId="17" fillId="0" borderId="2" xfId="17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17" fillId="0" borderId="38" xfId="17" applyFont="1" applyBorder="1" applyAlignment="1">
      <alignment horizontal="center"/>
    </xf>
    <xf numFmtId="2" fontId="3" fillId="0" borderId="2" xfId="17" applyNumberFormat="1" applyBorder="1" applyAlignment="1">
      <alignment horizontal="center"/>
    </xf>
    <xf numFmtId="2" fontId="3" fillId="0" borderId="3" xfId="17" applyNumberFormat="1" applyBorder="1" applyAlignment="1">
      <alignment horizontal="center"/>
    </xf>
    <xf numFmtId="0" fontId="3" fillId="0" borderId="2" xfId="17" applyBorder="1" applyAlignment="1">
      <alignment horizontal="center"/>
    </xf>
    <xf numFmtId="0" fontId="3" fillId="0" borderId="3" xfId="17" applyBorder="1" applyAlignment="1">
      <alignment horizontal="center"/>
    </xf>
    <xf numFmtId="0" fontId="3" fillId="0" borderId="0" xfId="17" applyAlignment="1">
      <alignment horizontal="center"/>
    </xf>
    <xf numFmtId="164" fontId="3" fillId="0" borderId="2" xfId="17" applyNumberFormat="1" applyBorder="1" applyAlignment="1">
      <alignment horizontal="center"/>
    </xf>
    <xf numFmtId="164" fontId="3" fillId="0" borderId="0" xfId="17" applyNumberFormat="1" applyAlignment="1">
      <alignment horizontal="center"/>
    </xf>
    <xf numFmtId="164" fontId="3" fillId="0" borderId="3" xfId="17" applyNumberFormat="1" applyBorder="1" applyAlignment="1">
      <alignment horizontal="center"/>
    </xf>
    <xf numFmtId="0" fontId="3" fillId="0" borderId="38" xfId="17" applyBorder="1" applyAlignment="1">
      <alignment horizontal="center"/>
    </xf>
    <xf numFmtId="0" fontId="46" fillId="0" borderId="0" xfId="17" applyFont="1"/>
    <xf numFmtId="0" fontId="1" fillId="0" borderId="0" xfId="18"/>
    <xf numFmtId="0" fontId="13" fillId="0" borderId="0" xfId="18" applyFont="1" applyAlignment="1">
      <alignment horizontal="center"/>
    </xf>
    <xf numFmtId="0" fontId="1" fillId="0" borderId="2" xfId="18" applyBorder="1"/>
    <xf numFmtId="49" fontId="1" fillId="0" borderId="0" xfId="18" applyNumberForma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10" fontId="1" fillId="0" borderId="0" xfId="18" applyNumberFormat="1" applyAlignment="1">
      <alignment horizontal="center"/>
    </xf>
    <xf numFmtId="0" fontId="17" fillId="7" borderId="26" xfId="17" applyFont="1" applyFill="1" applyBorder="1" applyAlignment="1">
      <alignment wrapText="1"/>
    </xf>
    <xf numFmtId="165" fontId="36" fillId="0" borderId="0" xfId="10" applyFont="1" applyAlignment="1">
      <alignment horizontal="center"/>
    </xf>
    <xf numFmtId="165" fontId="21" fillId="0" borderId="0" xfId="10" applyFont="1"/>
    <xf numFmtId="165" fontId="21" fillId="5" borderId="0" xfId="10" applyFont="1" applyFill="1"/>
    <xf numFmtId="165" fontId="36" fillId="0" borderId="0" xfId="10" applyFont="1"/>
    <xf numFmtId="165" fontId="22" fillId="0" borderId="0" xfId="10" applyFont="1"/>
    <xf numFmtId="165" fontId="49" fillId="0" borderId="0" xfId="10" applyFont="1"/>
    <xf numFmtId="4" fontId="19" fillId="0" borderId="0" xfId="10" applyNumberFormat="1" applyFont="1" applyAlignment="1">
      <alignment horizontal="center" vertical="center"/>
    </xf>
    <xf numFmtId="164" fontId="19" fillId="0" borderId="0" xfId="10" applyNumberFormat="1" applyFont="1" applyAlignment="1">
      <alignment horizontal="center"/>
    </xf>
    <xf numFmtId="3" fontId="19" fillId="0" borderId="0" xfId="10" applyNumberFormat="1" applyFont="1" applyAlignment="1">
      <alignment horizontal="center" vertical="center"/>
    </xf>
    <xf numFmtId="165" fontId="36" fillId="0" borderId="0" xfId="10" applyFont="1" applyAlignment="1">
      <alignment horizontal="right"/>
    </xf>
    <xf numFmtId="165" fontId="50" fillId="0" borderId="0" xfId="16" applyFont="1" applyAlignment="1">
      <alignment horizontal="left" vertical="center"/>
    </xf>
    <xf numFmtId="4" fontId="19" fillId="0" borderId="0" xfId="10" applyNumberFormat="1" applyFont="1" applyAlignment="1">
      <alignment horizontal="center"/>
    </xf>
    <xf numFmtId="43" fontId="19" fillId="0" borderId="0" xfId="10" applyNumberFormat="1" applyFont="1" applyAlignment="1">
      <alignment horizontal="center"/>
    </xf>
    <xf numFmtId="4" fontId="50" fillId="0" borderId="0" xfId="10" applyNumberFormat="1" applyFont="1" applyAlignment="1">
      <alignment horizontal="center"/>
    </xf>
    <xf numFmtId="2" fontId="19" fillId="0" borderId="0" xfId="10" applyNumberFormat="1" applyFont="1" applyAlignment="1">
      <alignment horizontal="center"/>
    </xf>
    <xf numFmtId="166" fontId="50" fillId="0" borderId="0" xfId="10" applyNumberFormat="1" applyFont="1" applyAlignment="1">
      <alignment horizontal="center"/>
    </xf>
    <xf numFmtId="1" fontId="14" fillId="0" borderId="0" xfId="10" applyNumberFormat="1" applyFont="1" applyAlignment="1">
      <alignment horizontal="center"/>
    </xf>
    <xf numFmtId="166" fontId="11" fillId="0" borderId="0" xfId="10" applyNumberFormat="1" applyFont="1" applyAlignment="1">
      <alignment horizontal="center"/>
    </xf>
    <xf numFmtId="164" fontId="14" fillId="0" borderId="0" xfId="10" applyNumberFormat="1" applyFont="1" applyAlignment="1">
      <alignment horizontal="center"/>
    </xf>
    <xf numFmtId="10" fontId="14" fillId="0" borderId="0" xfId="10" applyNumberFormat="1" applyFont="1" applyAlignment="1">
      <alignment horizontal="center"/>
    </xf>
    <xf numFmtId="4" fontId="50" fillId="0" borderId="0" xfId="10" applyNumberFormat="1" applyFont="1" applyAlignment="1">
      <alignment horizontal="left"/>
    </xf>
    <xf numFmtId="4" fontId="36" fillId="0" borderId="0" xfId="10" applyNumberFormat="1" applyFont="1" applyAlignment="1">
      <alignment horizontal="center"/>
    </xf>
    <xf numFmtId="1" fontId="36" fillId="0" borderId="0" xfId="10" applyNumberFormat="1" applyFont="1" applyAlignment="1">
      <alignment horizontal="center"/>
    </xf>
    <xf numFmtId="166" fontId="36" fillId="0" borderId="0" xfId="10" applyNumberFormat="1" applyFont="1" applyAlignment="1">
      <alignment horizontal="center"/>
    </xf>
    <xf numFmtId="164" fontId="36" fillId="0" borderId="0" xfId="10" applyNumberFormat="1" applyFont="1" applyAlignment="1">
      <alignment horizontal="center"/>
    </xf>
    <xf numFmtId="43" fontId="36" fillId="0" borderId="0" xfId="10" applyNumberFormat="1" applyFont="1" applyAlignment="1">
      <alignment horizontal="center"/>
    </xf>
    <xf numFmtId="10" fontId="36" fillId="0" borderId="0" xfId="10" applyNumberFormat="1" applyFont="1" applyAlignment="1">
      <alignment horizontal="center"/>
    </xf>
    <xf numFmtId="10" fontId="36" fillId="0" borderId="0" xfId="10" applyNumberFormat="1" applyFont="1" applyAlignment="1">
      <alignment horizontal="center" vertical="center"/>
    </xf>
    <xf numFmtId="165" fontId="36" fillId="0" borderId="0" xfId="10" applyFont="1" applyAlignment="1">
      <alignment horizontal="center" vertical="center"/>
    </xf>
    <xf numFmtId="164" fontId="36" fillId="0" borderId="0" xfId="10" applyNumberFormat="1" applyFont="1" applyAlignment="1">
      <alignment horizontal="center" vertical="center"/>
    </xf>
    <xf numFmtId="1" fontId="20" fillId="5" borderId="1" xfId="10" applyNumberFormat="1" applyFont="1" applyFill="1" applyBorder="1" applyAlignment="1">
      <alignment horizontal="center" vertical="center"/>
    </xf>
    <xf numFmtId="3" fontId="11" fillId="5" borderId="26" xfId="15" applyNumberFormat="1" applyFont="1" applyFill="1" applyBorder="1" applyAlignment="1">
      <alignment horizontal="center"/>
    </xf>
    <xf numFmtId="0" fontId="11" fillId="6" borderId="2" xfId="0" quotePrefix="1" applyFont="1" applyFill="1" applyBorder="1" applyAlignment="1">
      <alignment horizontal="center"/>
    </xf>
    <xf numFmtId="0" fontId="11" fillId="6" borderId="0" xfId="0" quotePrefix="1" applyFont="1" applyFill="1" applyAlignment="1">
      <alignment horizontal="center"/>
    </xf>
    <xf numFmtId="0" fontId="11" fillId="6" borderId="3" xfId="0" quotePrefix="1" applyFont="1" applyFill="1" applyBorder="1" applyAlignment="1">
      <alignment horizontal="center"/>
    </xf>
    <xf numFmtId="164" fontId="11" fillId="6" borderId="2" xfId="0" quotePrefix="1" applyNumberFormat="1" applyFont="1" applyFill="1" applyBorder="1" applyAlignment="1">
      <alignment horizontal="right"/>
    </xf>
    <xf numFmtId="164" fontId="11" fillId="6" borderId="0" xfId="0" quotePrefix="1" applyNumberFormat="1" applyFont="1" applyFill="1" applyAlignment="1">
      <alignment horizontal="right"/>
    </xf>
    <xf numFmtId="0" fontId="11" fillId="6" borderId="2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10" fontId="11" fillId="6" borderId="3" xfId="0" applyNumberFormat="1" applyFont="1" applyFill="1" applyBorder="1" applyAlignment="1">
      <alignment horizontal="center"/>
    </xf>
    <xf numFmtId="164" fontId="11" fillId="6" borderId="2" xfId="0" applyNumberFormat="1" applyFont="1" applyFill="1" applyBorder="1" applyAlignment="1">
      <alignment horizontal="right"/>
    </xf>
    <xf numFmtId="164" fontId="11" fillId="6" borderId="0" xfId="0" applyNumberFormat="1" applyFont="1" applyFill="1" applyAlignment="1">
      <alignment horizontal="right"/>
    </xf>
    <xf numFmtId="3" fontId="14" fillId="6" borderId="2" xfId="0" applyNumberFormat="1" applyFont="1" applyFill="1" applyBorder="1" applyAlignment="1">
      <alignment horizontal="center"/>
    </xf>
    <xf numFmtId="3" fontId="14" fillId="6" borderId="0" xfId="0" applyNumberFormat="1" applyFont="1" applyFill="1" applyAlignment="1">
      <alignment horizontal="center"/>
    </xf>
    <xf numFmtId="10" fontId="14" fillId="6" borderId="3" xfId="0" applyNumberFormat="1" applyFont="1" applyFill="1" applyBorder="1" applyAlignment="1">
      <alignment horizontal="center"/>
    </xf>
    <xf numFmtId="164" fontId="14" fillId="6" borderId="2" xfId="0" applyNumberFormat="1" applyFont="1" applyFill="1" applyBorder="1" applyAlignment="1">
      <alignment horizontal="right"/>
    </xf>
    <xf numFmtId="164" fontId="14" fillId="6" borderId="0" xfId="0" applyNumberFormat="1" applyFont="1" applyFill="1" applyAlignment="1">
      <alignment horizontal="right"/>
    </xf>
    <xf numFmtId="164" fontId="1" fillId="0" borderId="0" xfId="8" applyNumberFormat="1" applyAlignment="1">
      <alignment horizontal="right"/>
    </xf>
    <xf numFmtId="10" fontId="11" fillId="6" borderId="0" xfId="0" applyNumberFormat="1" applyFont="1" applyFill="1" applyAlignment="1">
      <alignment horizontal="center"/>
    </xf>
    <xf numFmtId="10" fontId="11" fillId="6" borderId="0" xfId="0" quotePrefix="1" applyNumberFormat="1" applyFont="1" applyFill="1" applyAlignment="1">
      <alignment horizontal="center"/>
    </xf>
    <xf numFmtId="10" fontId="14" fillId="6" borderId="0" xfId="0" quotePrefix="1" applyNumberFormat="1" applyFont="1" applyFill="1" applyAlignment="1">
      <alignment horizontal="center"/>
    </xf>
    <xf numFmtId="164" fontId="11" fillId="10" borderId="26" xfId="15" applyNumberFormat="1" applyFont="1" applyFill="1" applyBorder="1" applyAlignment="1">
      <alignment horizontal="center" vertical="center"/>
    </xf>
    <xf numFmtId="164" fontId="11" fillId="10" borderId="26" xfId="15" applyNumberFormat="1" applyFont="1" applyFill="1" applyBorder="1" applyAlignment="1">
      <alignment horizontal="center"/>
    </xf>
    <xf numFmtId="10" fontId="11" fillId="10" borderId="26" xfId="15" applyNumberFormat="1" applyFont="1" applyFill="1" applyBorder="1" applyAlignment="1">
      <alignment horizontal="center" vertical="center"/>
    </xf>
    <xf numFmtId="10" fontId="11" fillId="10" borderId="26" xfId="15" applyNumberFormat="1" applyFont="1" applyFill="1" applyBorder="1" applyAlignment="1">
      <alignment horizontal="center"/>
    </xf>
    <xf numFmtId="44" fontId="11" fillId="4" borderId="26" xfId="14" applyFont="1" applyFill="1" applyBorder="1" applyAlignment="1" applyProtection="1">
      <alignment horizontal="center" vertical="center"/>
    </xf>
    <xf numFmtId="3" fontId="11" fillId="4" borderId="26" xfId="15" applyNumberFormat="1" applyFont="1" applyFill="1" applyBorder="1" applyAlignment="1">
      <alignment horizontal="center"/>
    </xf>
    <xf numFmtId="164" fontId="11" fillId="10" borderId="6" xfId="10" applyNumberFormat="1" applyFont="1" applyFill="1" applyBorder="1" applyAlignment="1">
      <alignment horizontal="center" vertical="center"/>
    </xf>
    <xf numFmtId="10" fontId="11" fillId="10" borderId="6" xfId="10" applyNumberFormat="1" applyFont="1" applyFill="1" applyBorder="1" applyAlignment="1">
      <alignment horizontal="center" vertical="center"/>
    </xf>
    <xf numFmtId="164" fontId="11" fillId="10" borderId="6" xfId="10" applyNumberFormat="1" applyFont="1" applyFill="1" applyBorder="1" applyAlignment="1">
      <alignment horizontal="center"/>
    </xf>
    <xf numFmtId="165" fontId="12" fillId="10" borderId="7" xfId="10" applyFont="1" applyFill="1" applyBorder="1" applyAlignment="1">
      <alignment vertical="center" wrapText="1"/>
    </xf>
    <xf numFmtId="0" fontId="11" fillId="10" borderId="8" xfId="11" applyFont="1" applyFill="1" applyBorder="1" applyAlignment="1">
      <alignment horizontal="left" vertical="center"/>
    </xf>
    <xf numFmtId="49" fontId="24" fillId="5" borderId="0" xfId="18" applyNumberFormat="1" applyFont="1" applyFill="1" applyAlignment="1">
      <alignment vertical="center" wrapText="1"/>
    </xf>
    <xf numFmtId="49" fontId="24" fillId="5" borderId="3" xfId="18" applyNumberFormat="1" applyFont="1" applyFill="1" applyBorder="1" applyAlignment="1">
      <alignment vertical="center" wrapText="1"/>
    </xf>
    <xf numFmtId="10" fontId="20" fillId="5" borderId="26" xfId="1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1" fontId="11" fillId="9" borderId="6" xfId="0" applyNumberFormat="1" applyFont="1" applyFill="1" applyBorder="1" applyAlignment="1">
      <alignment horizontal="center"/>
    </xf>
    <xf numFmtId="10" fontId="11" fillId="9" borderId="6" xfId="9" applyNumberFormat="1" applyFont="1" applyFill="1" applyBorder="1" applyAlignment="1">
      <alignment horizontal="center"/>
    </xf>
    <xf numFmtId="164" fontId="11" fillId="9" borderId="6" xfId="0" applyNumberFormat="1" applyFont="1" applyFill="1" applyBorder="1" applyAlignment="1">
      <alignment horizontal="right"/>
    </xf>
    <xf numFmtId="10" fontId="11" fillId="9" borderId="6" xfId="0" applyNumberFormat="1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11" fillId="9" borderId="6" xfId="0" quotePrefix="1" applyFont="1" applyFill="1" applyBorder="1" applyAlignment="1">
      <alignment horizontal="center"/>
    </xf>
    <xf numFmtId="10" fontId="11" fillId="9" borderId="6" xfId="0" quotePrefix="1" applyNumberFormat="1" applyFont="1" applyFill="1" applyBorder="1" applyAlignment="1">
      <alignment horizontal="center"/>
    </xf>
    <xf numFmtId="3" fontId="11" fillId="9" borderId="6" xfId="0" quotePrefix="1" applyNumberFormat="1" applyFont="1" applyFill="1" applyBorder="1" applyAlignment="1">
      <alignment horizontal="center"/>
    </xf>
    <xf numFmtId="0" fontId="17" fillId="4" borderId="26" xfId="17" applyFont="1" applyFill="1" applyBorder="1" applyAlignment="1">
      <alignment horizontal="right" wrapText="1"/>
    </xf>
    <xf numFmtId="2" fontId="17" fillId="4" borderId="26" xfId="17" applyNumberFormat="1" applyFont="1" applyFill="1" applyBorder="1" applyAlignment="1">
      <alignment horizontal="right" wrapText="1"/>
    </xf>
    <xf numFmtId="3" fontId="17" fillId="4" borderId="26" xfId="17" applyNumberFormat="1" applyFont="1" applyFill="1" applyBorder="1" applyAlignment="1">
      <alignment horizontal="right" wrapText="1"/>
    </xf>
    <xf numFmtId="3" fontId="17" fillId="4" borderId="26" xfId="17" applyNumberFormat="1" applyFont="1" applyFill="1" applyBorder="1" applyAlignment="1">
      <alignment horizontal="right"/>
    </xf>
    <xf numFmtId="2" fontId="17" fillId="4" borderId="26" xfId="17" applyNumberFormat="1" applyFont="1" applyFill="1" applyBorder="1" applyAlignment="1">
      <alignment horizontal="right"/>
    </xf>
    <xf numFmtId="0" fontId="17" fillId="4" borderId="26" xfId="17" applyFont="1" applyFill="1" applyBorder="1" applyAlignment="1">
      <alignment horizontal="right"/>
    </xf>
    <xf numFmtId="0" fontId="11" fillId="0" borderId="45" xfId="0" quotePrefix="1" applyFont="1" applyBorder="1"/>
    <xf numFmtId="10" fontId="11" fillId="11" borderId="6" xfId="0" applyNumberFormat="1" applyFont="1" applyFill="1" applyBorder="1" applyAlignment="1">
      <alignment horizontal="center"/>
    </xf>
    <xf numFmtId="10" fontId="11" fillId="11" borderId="6" xfId="0" quotePrefix="1" applyNumberFormat="1" applyFont="1" applyFill="1" applyBorder="1" applyAlignment="1">
      <alignment horizontal="center"/>
    </xf>
    <xf numFmtId="3" fontId="11" fillId="11" borderId="6" xfId="0" quotePrefix="1" applyNumberFormat="1" applyFont="1" applyFill="1" applyBorder="1" applyAlignment="1">
      <alignment horizontal="center"/>
    </xf>
    <xf numFmtId="3" fontId="11" fillId="0" borderId="6" xfId="0" quotePrefix="1" applyNumberFormat="1" applyFont="1" applyBorder="1" applyAlignment="1">
      <alignment horizontal="center"/>
    </xf>
    <xf numFmtId="0" fontId="1" fillId="12" borderId="6" xfId="11" applyFill="1" applyBorder="1"/>
    <xf numFmtId="10" fontId="11" fillId="0" borderId="0" xfId="0" quotePrefix="1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0" fontId="11" fillId="0" borderId="3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4" fontId="19" fillId="0" borderId="0" xfId="10" applyNumberFormat="1" applyFont="1" applyAlignment="1">
      <alignment horizontal="center"/>
    </xf>
    <xf numFmtId="0" fontId="19" fillId="0" borderId="0" xfId="10" applyNumberFormat="1" applyFont="1" applyAlignment="1">
      <alignment horizontal="center"/>
    </xf>
    <xf numFmtId="3" fontId="14" fillId="0" borderId="0" xfId="10" applyNumberFormat="1" applyFont="1" applyAlignment="1">
      <alignment vertical="top"/>
    </xf>
    <xf numFmtId="166" fontId="31" fillId="5" borderId="0" xfId="10" applyNumberFormat="1" applyFont="1" applyFill="1" applyAlignment="1">
      <alignment horizontal="center"/>
    </xf>
    <xf numFmtId="165" fontId="14" fillId="0" borderId="0" xfId="16" applyFont="1" applyAlignment="1">
      <alignment horizontal="left" vertical="center"/>
    </xf>
    <xf numFmtId="2" fontId="11" fillId="0" borderId="13" xfId="12" applyNumberFormat="1" applyFont="1" applyBorder="1"/>
    <xf numFmtId="2" fontId="11" fillId="0" borderId="6" xfId="11" applyNumberFormat="1" applyFont="1" applyBorder="1" applyAlignment="1">
      <alignment horizontal="right" vertical="center"/>
    </xf>
    <xf numFmtId="0" fontId="17" fillId="7" borderId="0" xfId="17" applyFont="1" applyFill="1"/>
    <xf numFmtId="2" fontId="17" fillId="0" borderId="0" xfId="17" applyNumberFormat="1" applyFont="1" applyAlignment="1">
      <alignment horizontal="right"/>
    </xf>
    <xf numFmtId="0" fontId="17" fillId="4" borderId="0" xfId="17" applyFont="1" applyFill="1" applyAlignment="1">
      <alignment horizontal="right" wrapText="1"/>
    </xf>
    <xf numFmtId="2" fontId="17" fillId="4" borderId="0" xfId="17" applyNumberFormat="1" applyFont="1" applyFill="1" applyAlignment="1">
      <alignment horizontal="right"/>
    </xf>
    <xf numFmtId="0" fontId="17" fillId="4" borderId="0" xfId="17" applyFont="1" applyFill="1" applyAlignment="1">
      <alignment horizontal="right"/>
    </xf>
    <xf numFmtId="0" fontId="24" fillId="5" borderId="0" xfId="11" applyFont="1" applyFill="1" applyAlignment="1">
      <alignment horizontal="center" vertical="center" wrapText="1"/>
    </xf>
    <xf numFmtId="0" fontId="20" fillId="5" borderId="7" xfId="11" applyFont="1" applyFill="1" applyBorder="1" applyAlignment="1">
      <alignment horizontal="center" vertical="center" wrapText="1"/>
    </xf>
    <xf numFmtId="0" fontId="20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1" fillId="0" borderId="12" xfId="11" applyNumberFormat="1" applyFont="1" applyBorder="1" applyAlignment="1">
      <alignment horizontal="right" vertical="center"/>
    </xf>
    <xf numFmtId="2" fontId="11" fillId="4" borderId="9" xfId="11" applyNumberFormat="1" applyFont="1" applyFill="1" applyBorder="1" applyAlignment="1">
      <alignment vertical="center"/>
    </xf>
    <xf numFmtId="2" fontId="11" fillId="4" borderId="12" xfId="11" applyNumberFormat="1" applyFont="1" applyFill="1" applyBorder="1" applyAlignment="1">
      <alignment vertical="center"/>
    </xf>
    <xf numFmtId="2" fontId="11" fillId="4" borderId="6" xfId="11" applyNumberFormat="1" applyFont="1" applyFill="1" applyBorder="1" applyAlignment="1">
      <alignment vertical="center"/>
    </xf>
    <xf numFmtId="2" fontId="11" fillId="4" borderId="7" xfId="11" applyNumberFormat="1" applyFont="1" applyFill="1" applyBorder="1" applyAlignment="1">
      <alignment horizontal="right" vertical="center"/>
    </xf>
    <xf numFmtId="2" fontId="11" fillId="4" borderId="9" xfId="11" applyNumberFormat="1" applyFont="1" applyFill="1" applyBorder="1" applyAlignment="1">
      <alignment horizontal="right" vertical="center"/>
    </xf>
    <xf numFmtId="2" fontId="11" fillId="4" borderId="10" xfId="11" applyNumberFormat="1" applyFont="1" applyFill="1" applyBorder="1" applyAlignment="1">
      <alignment horizontal="right" vertical="center"/>
    </xf>
    <xf numFmtId="2" fontId="11" fillId="4" borderId="12" xfId="11" applyNumberFormat="1" applyFont="1" applyFill="1" applyBorder="1" applyAlignment="1">
      <alignment horizontal="right" vertical="center"/>
    </xf>
    <xf numFmtId="2" fontId="11" fillId="4" borderId="6" xfId="11" applyNumberFormat="1" applyFont="1" applyFill="1" applyBorder="1" applyAlignment="1">
      <alignment horizontal="right" vertical="center"/>
    </xf>
    <xf numFmtId="1" fontId="11" fillId="4" borderId="26" xfId="15" applyNumberFormat="1" applyFont="1" applyFill="1" applyBorder="1" applyAlignment="1">
      <alignment horizontal="center"/>
    </xf>
    <xf numFmtId="10" fontId="11" fillId="4" borderId="26" xfId="15" applyNumberFormat="1" applyFont="1" applyFill="1" applyBorder="1" applyAlignment="1">
      <alignment horizontal="center"/>
    </xf>
    <xf numFmtId="0" fontId="1" fillId="3" borderId="0" xfId="0" applyFont="1" applyFill="1"/>
    <xf numFmtId="1" fontId="53" fillId="0" borderId="0" xfId="15" applyNumberFormat="1" applyFont="1" applyAlignment="1">
      <alignment horizontal="center"/>
    </xf>
    <xf numFmtId="166" fontId="53" fillId="0" borderId="0" xfId="15" applyNumberFormat="1" applyFont="1" applyAlignment="1">
      <alignment horizontal="center"/>
    </xf>
    <xf numFmtId="2" fontId="46" fillId="0" borderId="0" xfId="10" applyNumberFormat="1" applyFont="1" applyAlignment="1">
      <alignment horizontal="left"/>
    </xf>
    <xf numFmtId="165" fontId="54" fillId="0" borderId="0" xfId="10" applyFont="1" applyAlignment="1">
      <alignment horizontal="left" vertical="center"/>
    </xf>
    <xf numFmtId="2" fontId="11" fillId="0" borderId="13" xfId="11" applyNumberFormat="1" applyFont="1" applyBorder="1"/>
    <xf numFmtId="2" fontId="11" fillId="0" borderId="6" xfId="11" applyNumberFormat="1" applyFont="1" applyBorder="1"/>
    <xf numFmtId="44" fontId="11" fillId="0" borderId="26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/>
    </xf>
    <xf numFmtId="3" fontId="1" fillId="0" borderId="0" xfId="8" applyNumberFormat="1" applyAlignment="1">
      <alignment horizontal="center"/>
    </xf>
    <xf numFmtId="2" fontId="11" fillId="4" borderId="13" xfId="11" applyNumberFormat="1" applyFont="1" applyFill="1" applyBorder="1"/>
    <xf numFmtId="2" fontId="11" fillId="4" borderId="6" xfId="11" applyNumberFormat="1" applyFont="1" applyFill="1" applyBorder="1"/>
    <xf numFmtId="10" fontId="10" fillId="3" borderId="34" xfId="0" applyNumberFormat="1" applyFont="1" applyFill="1" applyBorder="1" applyAlignment="1">
      <alignment horizontal="center" wrapText="1"/>
    </xf>
    <xf numFmtId="164" fontId="14" fillId="11" borderId="6" xfId="0" applyNumberFormat="1" applyFont="1" applyFill="1" applyBorder="1" applyAlignment="1">
      <alignment horizontal="right"/>
    </xf>
    <xf numFmtId="10" fontId="14" fillId="11" borderId="6" xfId="0" applyNumberFormat="1" applyFont="1" applyFill="1" applyBorder="1" applyAlignment="1">
      <alignment horizontal="center"/>
    </xf>
    <xf numFmtId="3" fontId="14" fillId="11" borderId="6" xfId="0" quotePrefix="1" applyNumberFormat="1" applyFont="1" applyFill="1" applyBorder="1" applyAlignment="1">
      <alignment horizontal="center"/>
    </xf>
    <xf numFmtId="10" fontId="14" fillId="11" borderId="6" xfId="0" quotePrefix="1" applyNumberFormat="1" applyFont="1" applyFill="1" applyBorder="1" applyAlignment="1">
      <alignment horizontal="center"/>
    </xf>
    <xf numFmtId="3" fontId="11" fillId="11" borderId="6" xfId="0" applyNumberFormat="1" applyFont="1" applyFill="1" applyBorder="1" applyAlignment="1">
      <alignment horizontal="center"/>
    </xf>
    <xf numFmtId="164" fontId="17" fillId="0" borderId="0" xfId="17" applyNumberFormat="1" applyFont="1" applyAlignment="1">
      <alignment horizontal="right"/>
    </xf>
    <xf numFmtId="0" fontId="17" fillId="0" borderId="0" xfId="17" applyFont="1" applyAlignment="1">
      <alignment horizontal="right"/>
    </xf>
    <xf numFmtId="2" fontId="55" fillId="9" borderId="2" xfId="18" applyNumberFormat="1" applyFont="1" applyFill="1" applyBorder="1" applyAlignment="1">
      <alignment horizontal="center"/>
    </xf>
    <xf numFmtId="2" fontId="55" fillId="9" borderId="0" xfId="18" applyNumberFormat="1" applyFont="1" applyFill="1" applyAlignment="1">
      <alignment horizontal="center"/>
    </xf>
    <xf numFmtId="2" fontId="55" fillId="9" borderId="3" xfId="18" applyNumberFormat="1" applyFont="1" applyFill="1" applyBorder="1" applyAlignment="1">
      <alignment horizontal="center"/>
    </xf>
    <xf numFmtId="2" fontId="55" fillId="3" borderId="2" xfId="18" applyNumberFormat="1" applyFont="1" applyFill="1" applyBorder="1" applyAlignment="1">
      <alignment horizontal="center"/>
    </xf>
    <xf numFmtId="2" fontId="55" fillId="3" borderId="0" xfId="18" applyNumberFormat="1" applyFont="1" applyFill="1" applyAlignment="1">
      <alignment horizontal="center"/>
    </xf>
    <xf numFmtId="2" fontId="55" fillId="3" borderId="3" xfId="18" applyNumberFormat="1" applyFont="1" applyFill="1" applyBorder="1" applyAlignment="1">
      <alignment horizontal="center"/>
    </xf>
    <xf numFmtId="0" fontId="55" fillId="9" borderId="2" xfId="18" applyFont="1" applyFill="1" applyBorder="1" applyAlignment="1">
      <alignment horizontal="center"/>
    </xf>
    <xf numFmtId="0" fontId="55" fillId="9" borderId="0" xfId="18" applyFont="1" applyFill="1" applyAlignment="1">
      <alignment horizontal="center"/>
    </xf>
    <xf numFmtId="0" fontId="55" fillId="9" borderId="3" xfId="18" applyFont="1" applyFill="1" applyBorder="1" applyAlignment="1">
      <alignment horizontal="center"/>
    </xf>
    <xf numFmtId="0" fontId="56" fillId="13" borderId="39" xfId="18" applyFont="1" applyFill="1" applyBorder="1" applyAlignment="1">
      <alignment horizontal="center" vertical="center" wrapText="1"/>
    </xf>
    <xf numFmtId="0" fontId="56" fillId="5" borderId="37" xfId="19" applyFont="1" applyFill="1" applyBorder="1" applyAlignment="1">
      <alignment horizontal="center" vertical="center" wrapText="1"/>
    </xf>
    <xf numFmtId="0" fontId="56" fillId="5" borderId="37" xfId="19" applyFont="1" applyFill="1" applyBorder="1" applyAlignment="1">
      <alignment horizontal="center" vertical="center"/>
    </xf>
    <xf numFmtId="2" fontId="55" fillId="9" borderId="35" xfId="18" applyNumberFormat="1" applyFont="1" applyFill="1" applyBorder="1" applyAlignment="1">
      <alignment horizontal="center" vertical="center" wrapText="1"/>
    </xf>
    <xf numFmtId="2" fontId="55" fillId="9" borderId="37" xfId="18" applyNumberFormat="1" applyFont="1" applyFill="1" applyBorder="1" applyAlignment="1">
      <alignment horizontal="center" vertical="center" wrapText="1"/>
    </xf>
    <xf numFmtId="2" fontId="55" fillId="9" borderId="36" xfId="18" applyNumberFormat="1" applyFont="1" applyFill="1" applyBorder="1" applyAlignment="1">
      <alignment horizontal="center" vertical="center" wrapText="1"/>
    </xf>
    <xf numFmtId="2" fontId="55" fillId="3" borderId="35" xfId="18" applyNumberFormat="1" applyFont="1" applyFill="1" applyBorder="1" applyAlignment="1">
      <alignment horizontal="center" vertical="center" wrapText="1"/>
    </xf>
    <xf numFmtId="2" fontId="55" fillId="3" borderId="37" xfId="18" applyNumberFormat="1" applyFont="1" applyFill="1" applyBorder="1" applyAlignment="1">
      <alignment horizontal="center" vertical="center" wrapText="1"/>
    </xf>
    <xf numFmtId="2" fontId="55" fillId="3" borderId="0" xfId="18" applyNumberFormat="1" applyFont="1" applyFill="1" applyAlignment="1">
      <alignment horizontal="center" vertical="center" wrapText="1"/>
    </xf>
    <xf numFmtId="2" fontId="55" fillId="3" borderId="3" xfId="18" applyNumberFormat="1" applyFont="1" applyFill="1" applyBorder="1" applyAlignment="1">
      <alignment horizontal="center" vertical="center" wrapText="1"/>
    </xf>
    <xf numFmtId="0" fontId="55" fillId="9" borderId="35" xfId="18" applyFont="1" applyFill="1" applyBorder="1" applyAlignment="1">
      <alignment horizontal="center" vertical="center" wrapText="1"/>
    </xf>
    <xf numFmtId="0" fontId="55" fillId="9" borderId="37" xfId="18" applyFont="1" applyFill="1" applyBorder="1" applyAlignment="1">
      <alignment horizontal="center" vertical="center" wrapText="1"/>
    </xf>
    <xf numFmtId="10" fontId="55" fillId="9" borderId="36" xfId="18" applyNumberFormat="1" applyFont="1" applyFill="1" applyBorder="1" applyAlignment="1">
      <alignment horizontal="center" vertical="center" wrapText="1"/>
    </xf>
    <xf numFmtId="0" fontId="57" fillId="3" borderId="35" xfId="18" applyFont="1" applyFill="1" applyBorder="1" applyAlignment="1">
      <alignment horizontal="center" vertical="center" wrapText="1"/>
    </xf>
    <xf numFmtId="0" fontId="57" fillId="3" borderId="37" xfId="18" applyFont="1" applyFill="1" applyBorder="1" applyAlignment="1">
      <alignment horizontal="center" vertical="center" wrapText="1"/>
    </xf>
    <xf numFmtId="10" fontId="57" fillId="3" borderId="36" xfId="18" applyNumberFormat="1" applyFont="1" applyFill="1" applyBorder="1" applyAlignment="1">
      <alignment horizontal="center" vertical="center" wrapText="1"/>
    </xf>
    <xf numFmtId="0" fontId="55" fillId="9" borderId="36" xfId="18" applyFont="1" applyFill="1" applyBorder="1" applyAlignment="1">
      <alignment horizontal="center" vertical="center" wrapText="1"/>
    </xf>
    <xf numFmtId="0" fontId="58" fillId="0" borderId="41" xfId="19" applyFont="1" applyBorder="1" applyAlignment="1" applyProtection="1">
      <alignment horizontal="center"/>
      <protection locked="0"/>
    </xf>
    <xf numFmtId="0" fontId="59" fillId="0" borderId="41" xfId="20" applyFont="1" applyBorder="1" applyAlignment="1" applyProtection="1">
      <alignment horizontal="center" vertical="center" wrapText="1"/>
      <protection locked="0"/>
    </xf>
    <xf numFmtId="2" fontId="58" fillId="9" borderId="41" xfId="18" applyNumberFormat="1" applyFont="1" applyFill="1" applyBorder="1" applyAlignment="1" applyProtection="1">
      <alignment horizontal="right"/>
      <protection locked="0"/>
    </xf>
    <xf numFmtId="2" fontId="58" fillId="9" borderId="41" xfId="18" applyNumberFormat="1" applyFont="1" applyFill="1" applyBorder="1" applyAlignment="1">
      <alignment horizontal="right"/>
    </xf>
    <xf numFmtId="2" fontId="58" fillId="0" borderId="41" xfId="18" quotePrefix="1" applyNumberFormat="1" applyFont="1" applyBorder="1" applyAlignment="1" applyProtection="1">
      <alignment horizontal="right"/>
      <protection locked="0"/>
    </xf>
    <xf numFmtId="2" fontId="58" fillId="0" borderId="49" xfId="18" quotePrefix="1" applyNumberFormat="1" applyFont="1" applyBorder="1" applyAlignment="1">
      <alignment horizontal="right"/>
    </xf>
    <xf numFmtId="2" fontId="58" fillId="0" borderId="42" xfId="18" applyNumberFormat="1" applyFont="1" applyBorder="1" applyAlignment="1" applyProtection="1">
      <alignment horizontal="right"/>
      <protection locked="0"/>
    </xf>
    <xf numFmtId="2" fontId="58" fillId="9" borderId="43" xfId="18" quotePrefix="1" applyNumberFormat="1" applyFont="1" applyFill="1" applyBorder="1" applyAlignment="1" applyProtection="1">
      <alignment horizontal="right"/>
      <protection locked="0"/>
    </xf>
    <xf numFmtId="2" fontId="58" fillId="9" borderId="41" xfId="18" quotePrefix="1" applyNumberFormat="1" applyFont="1" applyFill="1" applyBorder="1" applyAlignment="1" applyProtection="1">
      <alignment horizontal="right"/>
      <protection locked="0"/>
    </xf>
    <xf numFmtId="2" fontId="58" fillId="9" borderId="49" xfId="18" quotePrefix="1" applyNumberFormat="1" applyFont="1" applyFill="1" applyBorder="1" applyAlignment="1">
      <alignment horizontal="right"/>
    </xf>
    <xf numFmtId="2" fontId="58" fillId="9" borderId="42" xfId="18" applyNumberFormat="1" applyFont="1" applyFill="1" applyBorder="1" applyAlignment="1" applyProtection="1">
      <alignment horizontal="right"/>
      <protection locked="0"/>
    </xf>
    <xf numFmtId="2" fontId="58" fillId="3" borderId="43" xfId="18" quotePrefix="1" applyNumberFormat="1" applyFont="1" applyFill="1" applyBorder="1" applyAlignment="1" applyProtection="1">
      <alignment horizontal="right"/>
      <protection locked="0"/>
    </xf>
    <xf numFmtId="2" fontId="58" fillId="3" borderId="41" xfId="18" quotePrefix="1" applyNumberFormat="1" applyFont="1" applyFill="1" applyBorder="1" applyAlignment="1" applyProtection="1">
      <alignment horizontal="right"/>
      <protection locked="0"/>
    </xf>
    <xf numFmtId="2" fontId="58" fillId="3" borderId="49" xfId="18" quotePrefix="1" applyNumberFormat="1" applyFont="1" applyFill="1" applyBorder="1" applyAlignment="1">
      <alignment horizontal="right"/>
    </xf>
    <xf numFmtId="2" fontId="58" fillId="3" borderId="49" xfId="18" applyNumberFormat="1" applyFont="1" applyFill="1" applyBorder="1" applyAlignment="1" applyProtection="1">
      <alignment horizontal="right"/>
      <protection locked="0"/>
    </xf>
    <xf numFmtId="2" fontId="58" fillId="9" borderId="12" xfId="18" applyNumberFormat="1" applyFont="1" applyFill="1" applyBorder="1" applyAlignment="1">
      <alignment horizontal="right"/>
    </xf>
    <xf numFmtId="2" fontId="60" fillId="13" borderId="45" xfId="18" applyNumberFormat="1" applyFont="1" applyFill="1" applyBorder="1" applyAlignment="1">
      <alignment horizontal="right"/>
    </xf>
    <xf numFmtId="2" fontId="58" fillId="9" borderId="44" xfId="18" applyNumberFormat="1" applyFont="1" applyFill="1" applyBorder="1" applyAlignment="1" applyProtection="1">
      <alignment horizontal="right"/>
      <protection locked="0"/>
    </xf>
    <xf numFmtId="0" fontId="58" fillId="0" borderId="45" xfId="19" applyFont="1" applyBorder="1" applyAlignment="1" applyProtection="1">
      <alignment horizontal="center"/>
      <protection locked="0"/>
    </xf>
    <xf numFmtId="0" fontId="58" fillId="0" borderId="45" xfId="19" applyFont="1" applyBorder="1" applyAlignment="1">
      <alignment horizontal="center"/>
    </xf>
    <xf numFmtId="0" fontId="59" fillId="0" borderId="45" xfId="20" applyFont="1" applyBorder="1" applyAlignment="1" applyProtection="1">
      <alignment horizontal="center" vertical="center" wrapText="1"/>
      <protection locked="0"/>
    </xf>
    <xf numFmtId="2" fontId="58" fillId="9" borderId="45" xfId="18" applyNumberFormat="1" applyFont="1" applyFill="1" applyBorder="1" applyAlignment="1" applyProtection="1">
      <alignment horizontal="right"/>
      <protection locked="0"/>
    </xf>
    <xf numFmtId="2" fontId="58" fillId="0" borderId="45" xfId="18" quotePrefix="1" applyNumberFormat="1" applyFont="1" applyBorder="1" applyAlignment="1" applyProtection="1">
      <alignment horizontal="right"/>
      <protection locked="0"/>
    </xf>
    <xf numFmtId="2" fontId="58" fillId="0" borderId="46" xfId="18" applyNumberFormat="1" applyFont="1" applyBorder="1" applyAlignment="1" applyProtection="1">
      <alignment horizontal="right"/>
      <protection locked="0"/>
    </xf>
    <xf numFmtId="2" fontId="58" fillId="9" borderId="50" xfId="18" quotePrefix="1" applyNumberFormat="1" applyFont="1" applyFill="1" applyBorder="1" applyAlignment="1" applyProtection="1">
      <alignment horizontal="right"/>
      <protection locked="0"/>
    </xf>
    <xf numFmtId="2" fontId="58" fillId="9" borderId="45" xfId="18" quotePrefix="1" applyNumberFormat="1" applyFont="1" applyFill="1" applyBorder="1" applyAlignment="1" applyProtection="1">
      <alignment horizontal="right"/>
      <protection locked="0"/>
    </xf>
    <xf numFmtId="2" fontId="58" fillId="9" borderId="46" xfId="18" applyNumberFormat="1" applyFont="1" applyFill="1" applyBorder="1" applyAlignment="1" applyProtection="1">
      <alignment horizontal="right"/>
      <protection locked="0"/>
    </xf>
    <xf numFmtId="2" fontId="58" fillId="3" borderId="50" xfId="18" quotePrefix="1" applyNumberFormat="1" applyFont="1" applyFill="1" applyBorder="1" applyAlignment="1" applyProtection="1">
      <alignment horizontal="right"/>
      <protection locked="0"/>
    </xf>
    <xf numFmtId="2" fontId="58" fillId="3" borderId="45" xfId="18" quotePrefix="1" applyNumberFormat="1" applyFont="1" applyFill="1" applyBorder="1" applyAlignment="1" applyProtection="1">
      <alignment horizontal="right"/>
      <protection locked="0"/>
    </xf>
    <xf numFmtId="2" fontId="58" fillId="3" borderId="51" xfId="18" applyNumberFormat="1" applyFont="1" applyFill="1" applyBorder="1" applyAlignment="1" applyProtection="1">
      <alignment horizontal="right"/>
      <protection locked="0"/>
    </xf>
    <xf numFmtId="2" fontId="58" fillId="9" borderId="45" xfId="18" applyNumberFormat="1" applyFont="1" applyFill="1" applyBorder="1" applyAlignment="1">
      <alignment horizontal="right"/>
    </xf>
    <xf numFmtId="2" fontId="58" fillId="9" borderId="48" xfId="18" applyNumberFormat="1" applyFont="1" applyFill="1" applyBorder="1" applyAlignment="1" applyProtection="1">
      <alignment horizontal="right"/>
      <protection locked="0"/>
    </xf>
    <xf numFmtId="2" fontId="58" fillId="0" borderId="50" xfId="18" quotePrefix="1" applyNumberFormat="1" applyFont="1" applyBorder="1" applyAlignment="1" applyProtection="1">
      <alignment horizontal="right"/>
      <protection locked="0"/>
    </xf>
    <xf numFmtId="2" fontId="58" fillId="0" borderId="51" xfId="18" applyNumberFormat="1" applyFont="1" applyBorder="1" applyAlignment="1" applyProtection="1">
      <alignment horizontal="right"/>
      <protection locked="0"/>
    </xf>
    <xf numFmtId="49" fontId="58" fillId="0" borderId="45" xfId="18" applyNumberFormat="1" applyFont="1" applyBorder="1" applyAlignment="1" applyProtection="1">
      <alignment horizontal="center"/>
      <protection locked="0"/>
    </xf>
    <xf numFmtId="0" fontId="58" fillId="0" borderId="45" xfId="18" applyFont="1" applyBorder="1" applyAlignment="1" applyProtection="1">
      <alignment horizontal="center" vertical="center"/>
      <protection locked="0"/>
    </xf>
    <xf numFmtId="2" fontId="58" fillId="0" borderId="45" xfId="18" applyNumberFormat="1" applyFont="1" applyBorder="1" applyAlignment="1" applyProtection="1">
      <alignment horizontal="right"/>
      <protection locked="0"/>
    </xf>
    <xf numFmtId="2" fontId="58" fillId="3" borderId="45" xfId="18" applyNumberFormat="1" applyFont="1" applyFill="1" applyBorder="1" applyAlignment="1" applyProtection="1">
      <alignment horizontal="right"/>
      <protection locked="0"/>
    </xf>
    <xf numFmtId="2" fontId="58" fillId="9" borderId="50" xfId="18" applyNumberFormat="1" applyFont="1" applyFill="1" applyBorder="1" applyAlignment="1" applyProtection="1">
      <alignment horizontal="right"/>
      <protection locked="0"/>
    </xf>
    <xf numFmtId="2" fontId="58" fillId="9" borderId="51" xfId="18" applyNumberFormat="1" applyFont="1" applyFill="1" applyBorder="1" applyAlignment="1" applyProtection="1">
      <alignment horizontal="right"/>
      <protection locked="0"/>
    </xf>
    <xf numFmtId="2" fontId="58" fillId="3" borderId="50" xfId="18" applyNumberFormat="1" applyFont="1" applyFill="1" applyBorder="1" applyAlignment="1" applyProtection="1">
      <alignment horizontal="right"/>
      <protection locked="0"/>
    </xf>
    <xf numFmtId="2" fontId="58" fillId="9" borderId="52" xfId="18" applyNumberFormat="1" applyFont="1" applyFill="1" applyBorder="1" applyAlignment="1" applyProtection="1">
      <alignment horizontal="right"/>
      <protection locked="0"/>
    </xf>
    <xf numFmtId="2" fontId="58" fillId="3" borderId="46" xfId="18" applyNumberFormat="1" applyFont="1" applyFill="1" applyBorder="1" applyAlignment="1" applyProtection="1">
      <alignment horizontal="right"/>
      <protection locked="0"/>
    </xf>
    <xf numFmtId="49" fontId="56" fillId="13" borderId="45" xfId="18" applyNumberFormat="1" applyFont="1" applyFill="1" applyBorder="1" applyAlignment="1">
      <alignment horizontal="center"/>
    </xf>
    <xf numFmtId="0" fontId="56" fillId="13" borderId="45" xfId="18" applyFont="1" applyFill="1" applyBorder="1"/>
    <xf numFmtId="2" fontId="56" fillId="13" borderId="45" xfId="18" applyNumberFormat="1" applyFont="1" applyFill="1" applyBorder="1" applyAlignment="1">
      <alignment horizontal="right"/>
    </xf>
    <xf numFmtId="0" fontId="1" fillId="3" borderId="0" xfId="18" applyFill="1" applyAlignment="1">
      <alignment horizontal="center"/>
    </xf>
    <xf numFmtId="10" fontId="1" fillId="3" borderId="0" xfId="18" applyNumberFormat="1" applyFill="1" applyAlignment="1">
      <alignment horizontal="center"/>
    </xf>
    <xf numFmtId="49" fontId="61" fillId="0" borderId="0" xfId="18" applyNumberFormat="1" applyFont="1"/>
    <xf numFmtId="0" fontId="61" fillId="0" borderId="0" xfId="18" applyFont="1"/>
    <xf numFmtId="0" fontId="58" fillId="0" borderId="41" xfId="19" applyFont="1" applyBorder="1" applyAlignment="1">
      <alignment horizontal="center"/>
    </xf>
    <xf numFmtId="2" fontId="58" fillId="9" borderId="54" xfId="18" applyNumberFormat="1" applyFont="1" applyFill="1" applyBorder="1" applyAlignment="1" applyProtection="1">
      <alignment horizontal="right"/>
      <protection locked="0"/>
    </xf>
    <xf numFmtId="3" fontId="20" fillId="5" borderId="0" xfId="17" applyNumberFormat="1" applyFont="1" applyFill="1" applyAlignment="1">
      <alignment horizontal="right"/>
    </xf>
    <xf numFmtId="4" fontId="20" fillId="5" borderId="3" xfId="17" applyNumberFormat="1" applyFont="1" applyFill="1" applyBorder="1" applyAlignment="1">
      <alignment horizontal="right"/>
    </xf>
    <xf numFmtId="1" fontId="20" fillId="5" borderId="0" xfId="10" applyNumberFormat="1" applyFont="1" applyFill="1" applyAlignment="1">
      <alignment horizontal="center" vertical="center" wrapText="1"/>
    </xf>
    <xf numFmtId="3" fontId="28" fillId="5" borderId="19" xfId="15" applyNumberFormat="1" applyFont="1" applyFill="1" applyBorder="1" applyAlignment="1">
      <alignment horizontal="center"/>
    </xf>
    <xf numFmtId="165" fontId="28" fillId="5" borderId="20" xfId="15" applyFont="1" applyFill="1" applyBorder="1" applyAlignment="1">
      <alignment horizontal="center"/>
    </xf>
    <xf numFmtId="9" fontId="28" fillId="5" borderId="21" xfId="15" applyNumberFormat="1" applyFont="1" applyFill="1" applyBorder="1" applyAlignment="1">
      <alignment horizontal="center"/>
    </xf>
    <xf numFmtId="165" fontId="20" fillId="5" borderId="22" xfId="15" applyFont="1" applyFill="1" applyBorder="1" applyAlignment="1">
      <alignment horizontal="center"/>
    </xf>
    <xf numFmtId="1" fontId="28" fillId="5" borderId="21" xfId="15" applyNumberFormat="1" applyFont="1" applyFill="1" applyBorder="1" applyAlignment="1">
      <alignment horizontal="center"/>
    </xf>
    <xf numFmtId="1" fontId="28" fillId="5" borderId="21" xfId="15" applyNumberFormat="1" applyFont="1" applyFill="1" applyBorder="1" applyAlignment="1">
      <alignment horizontal="center" vertical="center"/>
    </xf>
    <xf numFmtId="165" fontId="20" fillId="5" borderId="22" xfId="15" applyFont="1" applyFill="1" applyBorder="1" applyAlignment="1">
      <alignment horizontal="center" vertical="center"/>
    </xf>
    <xf numFmtId="1" fontId="28" fillId="5" borderId="17" xfId="15" applyNumberFormat="1" applyFont="1" applyFill="1" applyBorder="1" applyAlignment="1">
      <alignment horizontal="center" vertical="center"/>
    </xf>
    <xf numFmtId="165" fontId="29" fillId="5" borderId="18" xfId="15" applyFont="1" applyFill="1" applyBorder="1" applyAlignment="1">
      <alignment horizontal="center" vertical="center"/>
    </xf>
    <xf numFmtId="165" fontId="20" fillId="5" borderId="0" xfId="15" applyFont="1" applyFill="1" applyAlignment="1">
      <alignment horizontal="center"/>
    </xf>
    <xf numFmtId="164" fontId="28" fillId="5" borderId="17" xfId="15" applyNumberFormat="1" applyFont="1" applyFill="1" applyBorder="1" applyAlignment="1">
      <alignment horizontal="center"/>
    </xf>
    <xf numFmtId="165" fontId="29" fillId="5" borderId="18" xfId="15" applyFont="1" applyFill="1" applyBorder="1" applyAlignment="1">
      <alignment horizontal="center"/>
    </xf>
    <xf numFmtId="9" fontId="28" fillId="5" borderId="17" xfId="15" applyNumberFormat="1" applyFont="1" applyFill="1" applyBorder="1" applyAlignment="1">
      <alignment horizontal="center"/>
    </xf>
    <xf numFmtId="1" fontId="28" fillId="5" borderId="17" xfId="15" applyNumberFormat="1" applyFont="1" applyFill="1" applyBorder="1" applyAlignment="1">
      <alignment horizontal="center"/>
    </xf>
    <xf numFmtId="165" fontId="20" fillId="5" borderId="0" xfId="10" applyFont="1" applyFill="1" applyAlignment="1">
      <alignment horizontal="center"/>
    </xf>
    <xf numFmtId="1" fontId="20" fillId="5" borderId="1" xfId="10" applyNumberFormat="1" applyFont="1" applyFill="1" applyBorder="1" applyAlignment="1">
      <alignment horizontal="center" vertical="center" wrapText="1"/>
    </xf>
    <xf numFmtId="0" fontId="20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35" xfId="17" applyFont="1" applyBorder="1" applyAlignment="1">
      <alignment horizontal="center" vertical="center"/>
    </xf>
    <xf numFmtId="165" fontId="11" fillId="0" borderId="37" xfId="10" applyFont="1" applyBorder="1" applyAlignment="1">
      <alignment horizontal="center" vertical="center"/>
    </xf>
    <xf numFmtId="165" fontId="11" fillId="0" borderId="36" xfId="10" applyFont="1" applyBorder="1" applyAlignment="1">
      <alignment horizontal="center" vertical="center"/>
    </xf>
    <xf numFmtId="0" fontId="17" fillId="0" borderId="2" xfId="17" applyFont="1" applyBorder="1" applyAlignment="1">
      <alignment horizontal="center" vertical="center"/>
    </xf>
    <xf numFmtId="165" fontId="11" fillId="0" borderId="0" xfId="10" applyFont="1" applyAlignment="1">
      <alignment horizontal="center" vertical="center"/>
    </xf>
    <xf numFmtId="165" fontId="11" fillId="0" borderId="3" xfId="10" applyFont="1" applyBorder="1" applyAlignment="1">
      <alignment horizontal="center" vertical="center"/>
    </xf>
    <xf numFmtId="0" fontId="20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2" xfId="17" applyFont="1" applyBorder="1" applyAlignment="1">
      <alignment horizontal="center"/>
    </xf>
    <xf numFmtId="165" fontId="11" fillId="0" borderId="3" xfId="10" applyFont="1" applyBorder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2" fontId="17" fillId="0" borderId="2" xfId="17" applyNumberFormat="1" applyFont="1" applyBorder="1" applyAlignment="1">
      <alignment horizontal="center" vertical="center"/>
    </xf>
    <xf numFmtId="0" fontId="10" fillId="0" borderId="35" xfId="17" applyFont="1" applyBorder="1" applyAlignment="1">
      <alignment horizontal="center" vertical="center"/>
    </xf>
    <xf numFmtId="165" fontId="10" fillId="0" borderId="36" xfId="10" applyFont="1" applyBorder="1" applyAlignment="1">
      <alignment horizontal="center" vertical="center"/>
    </xf>
    <xf numFmtId="164" fontId="17" fillId="0" borderId="35" xfId="17" applyNumberFormat="1" applyFont="1" applyBorder="1" applyAlignment="1">
      <alignment horizontal="center" vertical="center"/>
    </xf>
    <xf numFmtId="0" fontId="17" fillId="0" borderId="0" xfId="17" applyFont="1" applyAlignment="1">
      <alignment horizontal="center"/>
    </xf>
    <xf numFmtId="0" fontId="17" fillId="0" borderId="3" xfId="17" applyFont="1" applyBorder="1" applyAlignment="1">
      <alignment horizontal="center"/>
    </xf>
    <xf numFmtId="2" fontId="11" fillId="0" borderId="2" xfId="17" applyNumberFormat="1" applyFont="1" applyBorder="1" applyAlignment="1">
      <alignment horizontal="center"/>
    </xf>
    <xf numFmtId="2" fontId="11" fillId="0" borderId="3" xfId="10" applyNumberFormat="1" applyFont="1" applyBorder="1" applyAlignment="1">
      <alignment horizontal="center"/>
    </xf>
    <xf numFmtId="0" fontId="18" fillId="0" borderId="2" xfId="17" applyFont="1" applyBorder="1" applyAlignment="1">
      <alignment horizontal="center" vertical="center"/>
    </xf>
    <xf numFmtId="165" fontId="14" fillId="0" borderId="3" xfId="10" applyFont="1" applyBorder="1" applyAlignment="1">
      <alignment horizontal="center" vertical="center"/>
    </xf>
    <xf numFmtId="0" fontId="17" fillId="0" borderId="3" xfId="17" applyFont="1" applyBorder="1" applyAlignment="1">
      <alignment horizontal="center" vertical="center"/>
    </xf>
    <xf numFmtId="165" fontId="11" fillId="0" borderId="0" xfId="10" applyFont="1" applyAlignment="1">
      <alignment horizontal="center"/>
    </xf>
    <xf numFmtId="49" fontId="62" fillId="5" borderId="0" xfId="18" applyNumberFormat="1" applyFont="1" applyFill="1" applyAlignment="1">
      <alignment horizontal="center" vertical="center"/>
    </xf>
    <xf numFmtId="49" fontId="62" fillId="5" borderId="3" xfId="18" applyNumberFormat="1" applyFont="1" applyFill="1" applyBorder="1" applyAlignment="1">
      <alignment horizontal="center" vertical="center"/>
    </xf>
    <xf numFmtId="0" fontId="55" fillId="9" borderId="39" xfId="18" applyFont="1" applyFill="1" applyBorder="1" applyAlignment="1">
      <alignment horizontal="center" vertical="center" wrapText="1"/>
    </xf>
    <xf numFmtId="0" fontId="55" fillId="9" borderId="40" xfId="18" applyFont="1" applyFill="1" applyBorder="1" applyAlignment="1">
      <alignment horizontal="center" vertical="center" wrapText="1"/>
    </xf>
    <xf numFmtId="0" fontId="55" fillId="9" borderId="39" xfId="18" applyFont="1" applyFill="1" applyBorder="1" applyAlignment="1">
      <alignment horizontal="center" vertical="center"/>
    </xf>
    <xf numFmtId="0" fontId="55" fillId="9" borderId="40" xfId="18" applyFont="1" applyFill="1" applyBorder="1" applyAlignment="1">
      <alignment horizontal="center" vertical="center"/>
    </xf>
    <xf numFmtId="2" fontId="55" fillId="9" borderId="2" xfId="18" applyNumberFormat="1" applyFont="1" applyFill="1" applyBorder="1" applyAlignment="1">
      <alignment horizontal="center"/>
    </xf>
    <xf numFmtId="2" fontId="55" fillId="9" borderId="0" xfId="18" applyNumberFormat="1" applyFont="1" applyFill="1" applyAlignment="1">
      <alignment horizontal="center"/>
    </xf>
    <xf numFmtId="2" fontId="55" fillId="9" borderId="3" xfId="18" applyNumberFormat="1" applyFont="1" applyFill="1" applyBorder="1" applyAlignment="1">
      <alignment horizontal="center"/>
    </xf>
    <xf numFmtId="2" fontId="55" fillId="3" borderId="2" xfId="18" applyNumberFormat="1" applyFont="1" applyFill="1" applyBorder="1" applyAlignment="1">
      <alignment horizontal="center"/>
    </xf>
    <xf numFmtId="2" fontId="55" fillId="3" borderId="0" xfId="18" applyNumberFormat="1" applyFont="1" applyFill="1" applyAlignment="1">
      <alignment horizontal="center"/>
    </xf>
    <xf numFmtId="2" fontId="55" fillId="3" borderId="3" xfId="18" applyNumberFormat="1" applyFont="1" applyFill="1" applyBorder="1" applyAlignment="1">
      <alignment horizontal="center"/>
    </xf>
    <xf numFmtId="0" fontId="55" fillId="9" borderId="2" xfId="18" applyFont="1" applyFill="1" applyBorder="1" applyAlignment="1">
      <alignment horizontal="center" wrapText="1"/>
    </xf>
    <xf numFmtId="0" fontId="55" fillId="9" borderId="0" xfId="18" applyFont="1" applyFill="1" applyAlignment="1">
      <alignment horizontal="center" wrapText="1"/>
    </xf>
    <xf numFmtId="0" fontId="55" fillId="9" borderId="3" xfId="18" applyFont="1" applyFill="1" applyBorder="1" applyAlignment="1">
      <alignment horizontal="center" wrapText="1"/>
    </xf>
    <xf numFmtId="0" fontId="56" fillId="13" borderId="39" xfId="18" applyFont="1" applyFill="1" applyBorder="1" applyAlignment="1">
      <alignment horizontal="center" vertical="center" wrapText="1"/>
    </xf>
    <xf numFmtId="0" fontId="56" fillId="13" borderId="53" xfId="18" applyFont="1" applyFill="1" applyBorder="1" applyAlignment="1">
      <alignment horizontal="center" vertical="center" wrapText="1"/>
    </xf>
    <xf numFmtId="0" fontId="24" fillId="5" borderId="0" xfId="11" applyFont="1" applyFill="1" applyAlignment="1">
      <alignment horizontal="center" vertical="center" wrapText="1"/>
    </xf>
    <xf numFmtId="0" fontId="24" fillId="5" borderId="47" xfId="1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5" borderId="2" xfId="0" applyFont="1" applyFill="1" applyBorder="1" applyAlignment="1">
      <alignment horizontal="right" wrapText="1"/>
    </xf>
    <xf numFmtId="0" fontId="15" fillId="5" borderId="0" xfId="0" applyFont="1" applyFill="1" applyAlignment="1">
      <alignment horizontal="right" wrapText="1"/>
    </xf>
    <xf numFmtId="0" fontId="16" fillId="5" borderId="3" xfId="0" applyFont="1" applyFill="1" applyBorder="1"/>
    <xf numFmtId="164" fontId="11" fillId="9" borderId="6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</cellXfs>
  <cellStyles count="22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48"/>
    <pageSetUpPr fitToPage="1"/>
  </sheetPr>
  <dimension ref="A1:AC203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Q9" sqref="Q9"/>
    </sheetView>
  </sheetViews>
  <sheetFormatPr defaultColWidth="9.21875" defaultRowHeight="12"/>
  <cols>
    <col min="1" max="1" width="23" style="117" customWidth="1"/>
    <col min="2" max="2" width="23" style="118" customWidth="1"/>
    <col min="3" max="3" width="13" style="118" customWidth="1"/>
    <col min="4" max="4" width="16.5546875" style="114" customWidth="1"/>
    <col min="5" max="5" width="9.77734375" style="123" customWidth="1"/>
    <col min="6" max="6" width="6.5546875" style="124" customWidth="1"/>
    <col min="7" max="7" width="7.77734375" style="121" customWidth="1"/>
    <col min="8" max="8" width="6.5546875" style="118" customWidth="1"/>
    <col min="9" max="9" width="10.44140625" style="121" bestFit="1" customWidth="1"/>
    <col min="10" max="10" width="6.5546875" style="118" customWidth="1"/>
    <col min="11" max="11" width="9.21875" style="121" customWidth="1"/>
    <col min="12" max="12" width="8.21875" style="118" customWidth="1"/>
    <col min="13" max="13" width="8.21875" style="125" customWidth="1"/>
    <col min="14" max="14" width="4.21875" style="118" bestFit="1" customWidth="1"/>
    <col min="15" max="15" width="12.21875" style="237" customWidth="1"/>
    <col min="16" max="26" width="9.21875" style="95"/>
    <col min="27" max="16384" width="9.21875" style="96"/>
  </cols>
  <sheetData>
    <row r="1" spans="1:29" s="82" customFormat="1" ht="10.95" customHeight="1" thickBot="1">
      <c r="A1" s="464" t="str">
        <f>'5 Factor Report'!A1:D2</f>
        <v xml:space="preserve">5 Factor Report SFY2024 Sept. 2023 </v>
      </c>
      <c r="B1" s="464"/>
      <c r="C1" s="464"/>
      <c r="D1" s="464"/>
      <c r="E1" s="81"/>
      <c r="F1" s="81"/>
      <c r="G1" s="81"/>
      <c r="H1" s="81"/>
      <c r="I1" s="81"/>
      <c r="J1" s="81"/>
      <c r="K1" s="81"/>
      <c r="L1" s="81"/>
      <c r="M1" s="81"/>
      <c r="N1" s="81"/>
      <c r="O1" s="454" t="s">
        <v>330</v>
      </c>
      <c r="P1" s="454"/>
    </row>
    <row r="2" spans="1:29" s="83" customFormat="1" ht="13.5" customHeight="1" thickTop="1">
      <c r="A2" s="464"/>
      <c r="B2" s="464"/>
      <c r="C2" s="464"/>
      <c r="D2" s="464"/>
      <c r="E2" s="465" t="s">
        <v>168</v>
      </c>
      <c r="F2" s="466"/>
      <c r="G2" s="467" t="s">
        <v>169</v>
      </c>
      <c r="H2" s="466"/>
      <c r="I2" s="467" t="s">
        <v>170</v>
      </c>
      <c r="J2" s="466"/>
      <c r="K2" s="468" t="s">
        <v>171</v>
      </c>
      <c r="L2" s="466"/>
      <c r="M2" s="462" t="s">
        <v>172</v>
      </c>
      <c r="N2" s="463"/>
      <c r="O2" s="454"/>
      <c r="P2" s="454"/>
    </row>
    <row r="3" spans="1:29" s="83" customFormat="1" ht="12.75" customHeight="1" thickBot="1">
      <c r="A3" s="84"/>
      <c r="B3" s="85"/>
      <c r="C3" s="85"/>
      <c r="D3" s="86" t="str">
        <f>'5 Factor Report'!$D$3</f>
        <v>as of August 2023</v>
      </c>
      <c r="E3" s="455" t="s">
        <v>173</v>
      </c>
      <c r="F3" s="456"/>
      <c r="G3" s="457" t="s">
        <v>174</v>
      </c>
      <c r="H3" s="458"/>
      <c r="I3" s="457" t="s">
        <v>175</v>
      </c>
      <c r="J3" s="458"/>
      <c r="K3" s="459" t="s">
        <v>176</v>
      </c>
      <c r="L3" s="458"/>
      <c r="M3" s="460" t="s">
        <v>177</v>
      </c>
      <c r="N3" s="461"/>
      <c r="O3" s="454"/>
      <c r="P3" s="454"/>
    </row>
    <row r="4" spans="1:29" ht="13.8">
      <c r="A4" s="87" t="s">
        <v>178</v>
      </c>
      <c r="B4" s="88" t="s">
        <v>2</v>
      </c>
      <c r="C4" s="88" t="s">
        <v>179</v>
      </c>
      <c r="D4" s="89" t="s">
        <v>180</v>
      </c>
      <c r="E4" s="90" t="s">
        <v>181</v>
      </c>
      <c r="F4" s="91" t="s">
        <v>182</v>
      </c>
      <c r="G4" s="92" t="s">
        <v>151</v>
      </c>
      <c r="H4" s="91" t="s">
        <v>182</v>
      </c>
      <c r="I4" s="93" t="s">
        <v>151</v>
      </c>
      <c r="J4" s="91" t="s">
        <v>182</v>
      </c>
      <c r="K4" s="93" t="s">
        <v>151</v>
      </c>
      <c r="L4" s="91" t="s">
        <v>182</v>
      </c>
      <c r="M4" s="94" t="s">
        <v>151</v>
      </c>
      <c r="N4" s="91" t="s">
        <v>182</v>
      </c>
      <c r="O4" s="264" t="s">
        <v>181</v>
      </c>
      <c r="P4" s="91" t="s">
        <v>182</v>
      </c>
    </row>
    <row r="5" spans="1:29" ht="13.8">
      <c r="A5" s="97" t="s">
        <v>5</v>
      </c>
      <c r="B5" s="351">
        <v>6074</v>
      </c>
      <c r="C5" s="351">
        <v>433.85714285714283</v>
      </c>
      <c r="D5" s="352">
        <v>3.7000000000000005E-2</v>
      </c>
      <c r="E5" s="285">
        <v>108498.99106382979</v>
      </c>
      <c r="F5" s="98">
        <v>61</v>
      </c>
      <c r="G5" s="287">
        <v>0.63690000000000002</v>
      </c>
      <c r="H5" s="98">
        <v>84</v>
      </c>
      <c r="I5" s="287">
        <v>0.82099999999999995</v>
      </c>
      <c r="J5" s="98">
        <v>84</v>
      </c>
      <c r="K5" s="287">
        <v>0.8387</v>
      </c>
      <c r="L5" s="98">
        <v>98</v>
      </c>
      <c r="M5" s="287">
        <v>0.43569999999999998</v>
      </c>
      <c r="N5" s="98">
        <v>73</v>
      </c>
      <c r="O5" s="289">
        <f>'5 Factor Report'!J5</f>
        <v>5.0155258813959733</v>
      </c>
      <c r="P5" s="290">
        <f t="shared" ref="P5:P68" si="0">RANK(O5,$O$5:$O$104)</f>
        <v>42</v>
      </c>
      <c r="R5" s="96"/>
      <c r="S5" s="96"/>
      <c r="T5" s="96"/>
      <c r="U5" s="96"/>
      <c r="V5" s="96"/>
      <c r="W5" s="96"/>
      <c r="X5" s="96"/>
      <c r="Y5" s="96"/>
      <c r="Z5" s="96"/>
    </row>
    <row r="6" spans="1:29" ht="13.8">
      <c r="A6" s="97" t="s">
        <v>6</v>
      </c>
      <c r="B6" s="351">
        <v>1129</v>
      </c>
      <c r="C6" s="351">
        <v>282.25</v>
      </c>
      <c r="D6" s="352">
        <v>3.2000000000000001E-2</v>
      </c>
      <c r="E6" s="285">
        <v>74274.306666666671</v>
      </c>
      <c r="F6" s="98">
        <v>95</v>
      </c>
      <c r="G6" s="287">
        <v>0.59770000000000001</v>
      </c>
      <c r="H6" s="98">
        <v>98</v>
      </c>
      <c r="I6" s="287">
        <v>0.90790000000000004</v>
      </c>
      <c r="J6" s="98">
        <v>36</v>
      </c>
      <c r="K6" s="287">
        <v>0.95909999999999995</v>
      </c>
      <c r="L6" s="98">
        <v>10</v>
      </c>
      <c r="M6" s="287">
        <v>0.40400000000000003</v>
      </c>
      <c r="N6" s="98">
        <v>90</v>
      </c>
      <c r="O6" s="289">
        <f>'5 Factor Report'!J6</f>
        <v>4.0757629618853342</v>
      </c>
      <c r="P6" s="290">
        <f t="shared" si="0"/>
        <v>75</v>
      </c>
      <c r="R6" s="96"/>
      <c r="S6" s="96"/>
      <c r="T6" s="96"/>
      <c r="U6" s="96"/>
      <c r="V6" s="96"/>
      <c r="W6" s="96"/>
      <c r="X6" s="96"/>
    </row>
    <row r="7" spans="1:29" ht="13.8">
      <c r="A7" s="97" t="s">
        <v>7</v>
      </c>
      <c r="B7" s="351">
        <v>331</v>
      </c>
      <c r="C7" s="351">
        <v>189.14285714285714</v>
      </c>
      <c r="D7" s="352">
        <v>4.0999999999999995E-2</v>
      </c>
      <c r="E7" s="285">
        <v>57272.584999999999</v>
      </c>
      <c r="F7" s="98">
        <v>100</v>
      </c>
      <c r="G7" s="287">
        <v>0.61070000000000002</v>
      </c>
      <c r="H7" s="98">
        <v>97</v>
      </c>
      <c r="I7" s="287">
        <v>0.87009999999999998</v>
      </c>
      <c r="J7" s="98">
        <v>65</v>
      </c>
      <c r="K7" s="287">
        <v>0.96830000000000005</v>
      </c>
      <c r="L7" s="98">
        <v>7</v>
      </c>
      <c r="M7" s="287">
        <v>0.4385</v>
      </c>
      <c r="N7" s="98">
        <v>71</v>
      </c>
      <c r="O7" s="289">
        <f>'5 Factor Report'!J7</f>
        <v>2.5737941210546569</v>
      </c>
      <c r="P7" s="290">
        <f t="shared" si="0"/>
        <v>95</v>
      </c>
      <c r="R7" s="96"/>
      <c r="S7" s="96"/>
      <c r="T7" s="96"/>
      <c r="U7" s="96"/>
      <c r="Y7" s="96"/>
      <c r="Z7" s="96"/>
    </row>
    <row r="8" spans="1:29" ht="13.8">
      <c r="A8" s="97" t="s">
        <v>8</v>
      </c>
      <c r="B8" s="351">
        <v>1903</v>
      </c>
      <c r="C8" s="351">
        <v>400.63157894736844</v>
      </c>
      <c r="D8" s="352">
        <v>4.4000000000000004E-2</v>
      </c>
      <c r="E8" s="285">
        <v>97416.751428571428</v>
      </c>
      <c r="F8" s="98">
        <v>78</v>
      </c>
      <c r="G8" s="287">
        <v>0.61929999999999996</v>
      </c>
      <c r="H8" s="98">
        <v>92</v>
      </c>
      <c r="I8" s="287">
        <v>0.95169999999999999</v>
      </c>
      <c r="J8" s="98">
        <v>4</v>
      </c>
      <c r="K8" s="287">
        <v>0.94969999999999999</v>
      </c>
      <c r="L8" s="98">
        <v>18</v>
      </c>
      <c r="M8" s="287">
        <v>0.46650000000000003</v>
      </c>
      <c r="N8" s="98">
        <v>50</v>
      </c>
      <c r="O8" s="289">
        <f>'5 Factor Report'!J8</f>
        <v>4.742998662936019</v>
      </c>
      <c r="P8" s="290">
        <f t="shared" si="0"/>
        <v>52</v>
      </c>
      <c r="R8" s="96"/>
      <c r="S8" s="96"/>
      <c r="T8" s="96"/>
      <c r="U8" s="96"/>
      <c r="V8" s="96"/>
      <c r="W8" s="96"/>
      <c r="X8" s="96"/>
      <c r="Y8" s="96"/>
      <c r="Z8" s="96"/>
    </row>
    <row r="9" spans="1:29" ht="13.8">
      <c r="A9" s="97" t="s">
        <v>9</v>
      </c>
      <c r="B9" s="351">
        <v>859</v>
      </c>
      <c r="C9" s="351">
        <v>214.75</v>
      </c>
      <c r="D9" s="352">
        <v>0.03</v>
      </c>
      <c r="E9" s="285">
        <v>70063.950476190468</v>
      </c>
      <c r="F9" s="98">
        <v>96</v>
      </c>
      <c r="G9" s="287">
        <v>0.72699999999999998</v>
      </c>
      <c r="H9" s="98">
        <v>15</v>
      </c>
      <c r="I9" s="287">
        <v>0.91500000000000004</v>
      </c>
      <c r="J9" s="98">
        <v>27</v>
      </c>
      <c r="K9" s="287">
        <v>0.87429999999999997</v>
      </c>
      <c r="L9" s="98">
        <v>88</v>
      </c>
      <c r="M9" s="287">
        <v>0.52270000000000005</v>
      </c>
      <c r="N9" s="98">
        <v>16</v>
      </c>
      <c r="O9" s="289">
        <f>'5 Factor Report'!J9</f>
        <v>2.3133975818596375</v>
      </c>
      <c r="P9" s="290">
        <f t="shared" si="0"/>
        <v>99</v>
      </c>
      <c r="R9" s="96"/>
      <c r="S9" s="96"/>
      <c r="T9" s="96"/>
      <c r="U9" s="96"/>
      <c r="V9" s="96"/>
      <c r="W9" s="96"/>
      <c r="X9" s="96"/>
      <c r="Y9" s="96"/>
      <c r="Z9" s="96"/>
    </row>
    <row r="10" spans="1:29" ht="13.8">
      <c r="A10" s="97" t="s">
        <v>10</v>
      </c>
      <c r="B10" s="351">
        <v>269</v>
      </c>
      <c r="C10" s="351">
        <v>269</v>
      </c>
      <c r="D10" s="352">
        <v>0.03</v>
      </c>
      <c r="E10" s="285">
        <v>150010.56</v>
      </c>
      <c r="F10" s="98">
        <v>25</v>
      </c>
      <c r="G10" s="287">
        <v>0.76180000000000003</v>
      </c>
      <c r="H10" s="98">
        <v>4</v>
      </c>
      <c r="I10" s="287">
        <v>0.89959999999999996</v>
      </c>
      <c r="J10" s="98">
        <v>49</v>
      </c>
      <c r="K10" s="287">
        <v>0.9506</v>
      </c>
      <c r="L10" s="98">
        <v>17</v>
      </c>
      <c r="M10" s="287">
        <v>0.44069999999999998</v>
      </c>
      <c r="N10" s="98">
        <v>68</v>
      </c>
      <c r="O10" s="289">
        <f>'5 Factor Report'!J10</f>
        <v>4.0396605182375787</v>
      </c>
      <c r="P10" s="290">
        <f t="shared" si="0"/>
        <v>78</v>
      </c>
      <c r="R10" s="96"/>
      <c r="S10" s="96"/>
      <c r="T10" s="96"/>
      <c r="U10" s="96"/>
      <c r="V10" s="96"/>
      <c r="W10" s="96"/>
      <c r="X10" s="96"/>
      <c r="Y10" s="96"/>
      <c r="Z10" s="96"/>
    </row>
    <row r="11" spans="1:29" ht="12.75" customHeight="1">
      <c r="A11" s="97" t="s">
        <v>11</v>
      </c>
      <c r="B11" s="351">
        <v>2679</v>
      </c>
      <c r="C11" s="351">
        <v>487.09090909090907</v>
      </c>
      <c r="D11" s="352">
        <v>4.0999999999999995E-2</v>
      </c>
      <c r="E11" s="285">
        <v>122512.67724137931</v>
      </c>
      <c r="F11" s="98">
        <v>46</v>
      </c>
      <c r="G11" s="287">
        <v>0.61990000000000001</v>
      </c>
      <c r="H11" s="98">
        <v>91</v>
      </c>
      <c r="I11" s="287">
        <v>0.90259999999999996</v>
      </c>
      <c r="J11" s="98">
        <v>42</v>
      </c>
      <c r="K11" s="287">
        <v>0.87860000000000005</v>
      </c>
      <c r="L11" s="98">
        <v>86</v>
      </c>
      <c r="M11" s="287">
        <v>0.38779999999999998</v>
      </c>
      <c r="N11" s="98">
        <v>98</v>
      </c>
      <c r="O11" s="289">
        <f>'5 Factor Report'!J11</f>
        <v>4.4686038113946314</v>
      </c>
      <c r="P11" s="290">
        <f t="shared" si="0"/>
        <v>62</v>
      </c>
      <c r="R11" s="96"/>
      <c r="S11" s="96"/>
      <c r="T11" s="96"/>
      <c r="U11" s="96"/>
      <c r="V11" s="96"/>
      <c r="W11" s="96"/>
      <c r="X11" s="96"/>
      <c r="Y11" s="96"/>
      <c r="Z11" s="96"/>
    </row>
    <row r="12" spans="1:29" ht="13.8">
      <c r="A12" s="97" t="s">
        <v>12</v>
      </c>
      <c r="B12" s="351">
        <v>1322</v>
      </c>
      <c r="C12" s="351">
        <v>440.66666666666669</v>
      </c>
      <c r="D12" s="352">
        <v>4.8000000000000001E-2</v>
      </c>
      <c r="E12" s="285">
        <v>142409.04</v>
      </c>
      <c r="F12" s="98">
        <v>29</v>
      </c>
      <c r="G12" s="287">
        <v>0.6593</v>
      </c>
      <c r="H12" s="98">
        <v>68</v>
      </c>
      <c r="I12" s="287">
        <v>0.93489999999999995</v>
      </c>
      <c r="J12" s="98">
        <v>12</v>
      </c>
      <c r="K12" s="287">
        <v>0.91310000000000002</v>
      </c>
      <c r="L12" s="98">
        <v>61</v>
      </c>
      <c r="M12" s="287">
        <v>0.45960000000000001</v>
      </c>
      <c r="N12" s="98">
        <v>56</v>
      </c>
      <c r="O12" s="289">
        <f>'5 Factor Report'!J12</f>
        <v>3.2773008351639437</v>
      </c>
      <c r="P12" s="290">
        <f t="shared" si="0"/>
        <v>87</v>
      </c>
      <c r="R12" s="96"/>
      <c r="S12" s="96"/>
      <c r="T12" s="96"/>
      <c r="U12" s="96"/>
      <c r="V12" s="96"/>
      <c r="W12" s="96"/>
      <c r="X12" s="96"/>
      <c r="Y12" s="96"/>
      <c r="Z12" s="96"/>
    </row>
    <row r="13" spans="1:29" s="99" customFormat="1" ht="14.4" thickBot="1">
      <c r="A13" s="97" t="s">
        <v>13</v>
      </c>
      <c r="B13" s="351">
        <v>2035</v>
      </c>
      <c r="C13" s="351">
        <v>254.375</v>
      </c>
      <c r="D13" s="352">
        <v>4.0999999999999995E-2</v>
      </c>
      <c r="E13" s="285">
        <v>100099.511</v>
      </c>
      <c r="F13" s="98">
        <v>73</v>
      </c>
      <c r="G13" s="287">
        <v>0.71379999999999999</v>
      </c>
      <c r="H13" s="98">
        <v>22</v>
      </c>
      <c r="I13" s="287">
        <v>0.86680000000000001</v>
      </c>
      <c r="J13" s="98">
        <v>67</v>
      </c>
      <c r="K13" s="287">
        <v>0.90339999999999998</v>
      </c>
      <c r="L13" s="98">
        <v>70</v>
      </c>
      <c r="M13" s="287">
        <v>0.52659999999999996</v>
      </c>
      <c r="N13" s="98">
        <v>14</v>
      </c>
      <c r="O13" s="289">
        <f>'5 Factor Report'!J13</f>
        <v>3.5541397075839454</v>
      </c>
      <c r="P13" s="290">
        <f t="shared" si="0"/>
        <v>85</v>
      </c>
      <c r="Q13" s="95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</row>
    <row r="14" spans="1:29" ht="14.4" thickTop="1">
      <c r="A14" s="97" t="s">
        <v>14</v>
      </c>
      <c r="B14" s="351">
        <v>3437</v>
      </c>
      <c r="C14" s="351">
        <v>319.72093023255815</v>
      </c>
      <c r="D14" s="352">
        <v>4.0999999999999995E-2</v>
      </c>
      <c r="E14" s="285">
        <v>125604.65076923076</v>
      </c>
      <c r="F14" s="98">
        <v>39</v>
      </c>
      <c r="G14" s="287">
        <v>0.71870000000000001</v>
      </c>
      <c r="H14" s="98">
        <v>20</v>
      </c>
      <c r="I14" s="287">
        <v>0.87980000000000003</v>
      </c>
      <c r="J14" s="98">
        <v>60</v>
      </c>
      <c r="K14" s="287">
        <v>0.95099999999999996</v>
      </c>
      <c r="L14" s="98">
        <v>16</v>
      </c>
      <c r="M14" s="287">
        <v>0.51190000000000002</v>
      </c>
      <c r="N14" s="98">
        <v>23</v>
      </c>
      <c r="O14" s="289">
        <f>'5 Factor Report'!J14</f>
        <v>4.3309665998252918</v>
      </c>
      <c r="P14" s="290">
        <f t="shared" si="0"/>
        <v>68</v>
      </c>
      <c r="R14" s="96"/>
      <c r="S14" s="96"/>
      <c r="T14" s="96"/>
      <c r="U14" s="96"/>
      <c r="V14" s="96"/>
      <c r="W14" s="96"/>
      <c r="X14" s="96"/>
      <c r="Y14" s="96"/>
      <c r="Z14" s="96"/>
    </row>
    <row r="15" spans="1:29" ht="13.8">
      <c r="A15" s="97" t="s">
        <v>15</v>
      </c>
      <c r="B15" s="351">
        <v>5829</v>
      </c>
      <c r="C15" s="351">
        <v>728.625</v>
      </c>
      <c r="D15" s="352">
        <v>2.7999999999999997E-2</v>
      </c>
      <c r="E15" s="285">
        <v>174494.02258064516</v>
      </c>
      <c r="F15" s="98">
        <v>12</v>
      </c>
      <c r="G15" s="287">
        <v>0.69950000000000001</v>
      </c>
      <c r="H15" s="98">
        <v>32</v>
      </c>
      <c r="I15" s="287">
        <v>0.9456</v>
      </c>
      <c r="J15" s="98">
        <v>6</v>
      </c>
      <c r="K15" s="287">
        <v>0.94169999999999998</v>
      </c>
      <c r="L15" s="98">
        <v>26</v>
      </c>
      <c r="M15" s="287">
        <v>0.52629999999999999</v>
      </c>
      <c r="N15" s="98">
        <v>15</v>
      </c>
      <c r="O15" s="289">
        <f>'5 Factor Report'!J15</f>
        <v>7.8573067832935362</v>
      </c>
      <c r="P15" s="290">
        <f t="shared" si="0"/>
        <v>5</v>
      </c>
      <c r="R15" s="96"/>
      <c r="S15" s="96"/>
      <c r="T15" s="96"/>
      <c r="U15" s="96"/>
      <c r="V15" s="96"/>
      <c r="W15" s="96"/>
      <c r="X15" s="96"/>
      <c r="Y15" s="96"/>
      <c r="Z15" s="96"/>
    </row>
    <row r="16" spans="1:29" ht="13.8">
      <c r="A16" s="97" t="s">
        <v>16</v>
      </c>
      <c r="B16" s="351">
        <v>2465</v>
      </c>
      <c r="C16" s="351">
        <v>493</v>
      </c>
      <c r="D16" s="352">
        <v>3.5000000000000003E-2</v>
      </c>
      <c r="E16" s="285">
        <v>104085.47666666667</v>
      </c>
      <c r="F16" s="98">
        <v>66</v>
      </c>
      <c r="G16" s="287">
        <v>0.64729999999999999</v>
      </c>
      <c r="H16" s="98">
        <v>74</v>
      </c>
      <c r="I16" s="287">
        <v>0.871</v>
      </c>
      <c r="J16" s="98">
        <v>64</v>
      </c>
      <c r="K16" s="287">
        <v>0.92930000000000001</v>
      </c>
      <c r="L16" s="98">
        <v>44</v>
      </c>
      <c r="M16" s="287">
        <v>0.44729999999999998</v>
      </c>
      <c r="N16" s="98">
        <v>62</v>
      </c>
      <c r="O16" s="289">
        <f>'5 Factor Report'!J16</f>
        <v>5.0228135097176079</v>
      </c>
      <c r="P16" s="290">
        <f t="shared" si="0"/>
        <v>41</v>
      </c>
      <c r="R16" s="96"/>
      <c r="S16" s="96"/>
      <c r="T16" s="96"/>
      <c r="U16" s="96"/>
      <c r="V16" s="96"/>
      <c r="W16" s="96"/>
      <c r="X16" s="96"/>
      <c r="Y16" s="96"/>
      <c r="Z16" s="96"/>
    </row>
    <row r="17" spans="1:29" ht="13.8">
      <c r="A17" s="97" t="s">
        <v>17</v>
      </c>
      <c r="B17" s="351">
        <v>4755</v>
      </c>
      <c r="C17" s="351">
        <v>283.8805970149254</v>
      </c>
      <c r="D17" s="352">
        <v>3.3000000000000002E-2</v>
      </c>
      <c r="E17" s="285">
        <v>129508.56304347827</v>
      </c>
      <c r="F17" s="98">
        <v>35</v>
      </c>
      <c r="G17" s="287">
        <v>0.75019999999999998</v>
      </c>
      <c r="H17" s="98">
        <v>5</v>
      </c>
      <c r="I17" s="287">
        <v>0.86770000000000003</v>
      </c>
      <c r="J17" s="98">
        <v>66</v>
      </c>
      <c r="K17" s="287">
        <v>0.96260000000000001</v>
      </c>
      <c r="L17" s="98">
        <v>8</v>
      </c>
      <c r="M17" s="287">
        <v>0.53920000000000001</v>
      </c>
      <c r="N17" s="98">
        <v>9</v>
      </c>
      <c r="O17" s="289">
        <f>'5 Factor Report'!J17</f>
        <v>4.6107589493571854</v>
      </c>
      <c r="P17" s="290">
        <f t="shared" si="0"/>
        <v>55</v>
      </c>
      <c r="R17" s="96"/>
      <c r="S17" s="96"/>
      <c r="T17" s="96"/>
      <c r="U17" s="96"/>
      <c r="Y17" s="96"/>
      <c r="Z17" s="96"/>
    </row>
    <row r="18" spans="1:29" ht="13.8">
      <c r="A18" s="97" t="s">
        <v>18</v>
      </c>
      <c r="B18" s="351">
        <v>2660</v>
      </c>
      <c r="C18" s="351">
        <v>343.22580645161293</v>
      </c>
      <c r="D18" s="352">
        <v>3.5000000000000003E-2</v>
      </c>
      <c r="E18" s="285">
        <v>145781.32555555555</v>
      </c>
      <c r="F18" s="98">
        <v>28</v>
      </c>
      <c r="G18" s="287">
        <v>0.69110000000000005</v>
      </c>
      <c r="H18" s="98">
        <v>40</v>
      </c>
      <c r="I18" s="287">
        <v>0.92779999999999996</v>
      </c>
      <c r="J18" s="98">
        <v>17</v>
      </c>
      <c r="K18" s="287">
        <v>0.94259999999999999</v>
      </c>
      <c r="L18" s="98">
        <v>25</v>
      </c>
      <c r="M18" s="287">
        <v>0.46389999999999998</v>
      </c>
      <c r="N18" s="98">
        <v>52</v>
      </c>
      <c r="O18" s="289">
        <f>'5 Factor Report'!J18</f>
        <v>5.8496353190354533</v>
      </c>
      <c r="P18" s="290">
        <f t="shared" si="0"/>
        <v>22</v>
      </c>
      <c r="R18" s="96"/>
      <c r="S18" s="96"/>
      <c r="T18" s="96"/>
      <c r="U18" s="96"/>
      <c r="Y18" s="96"/>
      <c r="Z18" s="96"/>
    </row>
    <row r="19" spans="1:29" ht="13.8">
      <c r="A19" s="97" t="s">
        <v>19</v>
      </c>
      <c r="B19" s="351">
        <v>271</v>
      </c>
      <c r="C19" s="351">
        <v>542</v>
      </c>
      <c r="D19" s="352">
        <v>3.6000000000000004E-2</v>
      </c>
      <c r="E19" s="285">
        <v>155115.22666666665</v>
      </c>
      <c r="F19" s="98">
        <v>22</v>
      </c>
      <c r="G19" s="287">
        <v>0.73519999999999996</v>
      </c>
      <c r="H19" s="98">
        <v>14</v>
      </c>
      <c r="I19" s="287">
        <v>0.92620000000000002</v>
      </c>
      <c r="J19" s="98">
        <v>19</v>
      </c>
      <c r="K19" s="287">
        <v>0.9355</v>
      </c>
      <c r="L19" s="98">
        <v>34</v>
      </c>
      <c r="M19" s="287">
        <v>0.55610000000000004</v>
      </c>
      <c r="N19" s="98">
        <v>5</v>
      </c>
      <c r="O19" s="289">
        <f>'5 Factor Report'!J19</f>
        <v>10.202834313114462</v>
      </c>
      <c r="P19" s="290">
        <f t="shared" si="0"/>
        <v>3</v>
      </c>
      <c r="R19" s="96"/>
      <c r="S19" s="96"/>
      <c r="T19" s="96"/>
      <c r="U19" s="96"/>
      <c r="V19" s="96"/>
      <c r="W19" s="96"/>
      <c r="X19" s="96"/>
      <c r="Y19" s="96"/>
      <c r="Z19" s="96"/>
    </row>
    <row r="20" spans="1:29" ht="13.8">
      <c r="A20" s="97" t="s">
        <v>20</v>
      </c>
      <c r="B20" s="351">
        <v>2000</v>
      </c>
      <c r="C20" s="351">
        <v>500</v>
      </c>
      <c r="D20" s="352">
        <v>3.2000000000000001E-2</v>
      </c>
      <c r="E20" s="285">
        <v>195088.98799999998</v>
      </c>
      <c r="F20" s="98">
        <v>8</v>
      </c>
      <c r="G20" s="287">
        <v>0.67769999999999997</v>
      </c>
      <c r="H20" s="98">
        <v>56</v>
      </c>
      <c r="I20" s="287">
        <v>0.83499999999999996</v>
      </c>
      <c r="J20" s="98">
        <v>83</v>
      </c>
      <c r="K20" s="287">
        <v>0.91539999999999999</v>
      </c>
      <c r="L20" s="98">
        <v>58</v>
      </c>
      <c r="M20" s="287">
        <v>0.43390000000000001</v>
      </c>
      <c r="N20" s="98">
        <v>76</v>
      </c>
      <c r="O20" s="289">
        <f>'5 Factor Report'!J20</f>
        <v>5.683736767370557</v>
      </c>
      <c r="P20" s="290">
        <f t="shared" si="0"/>
        <v>26</v>
      </c>
      <c r="R20" s="96"/>
      <c r="S20" s="96"/>
      <c r="T20" s="96"/>
      <c r="U20" s="96"/>
      <c r="V20" s="96"/>
      <c r="W20" s="96"/>
      <c r="X20" s="96"/>
    </row>
    <row r="21" spans="1:29" ht="13.8">
      <c r="A21" s="97" t="s">
        <v>21</v>
      </c>
      <c r="B21" s="351">
        <v>855</v>
      </c>
      <c r="C21" s="351">
        <v>285</v>
      </c>
      <c r="D21" s="352">
        <v>3.7000000000000005E-2</v>
      </c>
      <c r="E21" s="285">
        <v>69046.609699769047</v>
      </c>
      <c r="F21" s="98">
        <v>98</v>
      </c>
      <c r="G21" s="287">
        <v>0.748</v>
      </c>
      <c r="H21" s="98">
        <v>6</v>
      </c>
      <c r="I21" s="287">
        <v>0.90410000000000001</v>
      </c>
      <c r="J21" s="98">
        <v>41</v>
      </c>
      <c r="K21" s="287">
        <v>0.92649999999999999</v>
      </c>
      <c r="L21" s="98">
        <v>47</v>
      </c>
      <c r="M21" s="287">
        <v>0.47699999999999998</v>
      </c>
      <c r="N21" s="98">
        <v>44</v>
      </c>
      <c r="O21" s="289">
        <f>'5 Factor Report'!J21</f>
        <v>2.4103654071927143</v>
      </c>
      <c r="P21" s="290">
        <f t="shared" si="0"/>
        <v>97</v>
      </c>
      <c r="R21" s="96"/>
      <c r="S21" s="96"/>
      <c r="T21" s="96"/>
      <c r="U21" s="96"/>
      <c r="V21" s="96"/>
      <c r="W21" s="96"/>
      <c r="X21" s="96"/>
      <c r="Y21" s="96"/>
      <c r="Z21" s="96"/>
    </row>
    <row r="22" spans="1:29" s="99" customFormat="1" ht="14.4" thickBot="1">
      <c r="A22" s="97" t="s">
        <v>22</v>
      </c>
      <c r="B22" s="351">
        <v>4975</v>
      </c>
      <c r="C22" s="351">
        <v>292.64705882352939</v>
      </c>
      <c r="D22" s="352">
        <v>3.4000000000000002E-2</v>
      </c>
      <c r="E22" s="285">
        <v>112850.32818181819</v>
      </c>
      <c r="F22" s="98">
        <v>60</v>
      </c>
      <c r="G22" s="287">
        <v>0.69240000000000002</v>
      </c>
      <c r="H22" s="98">
        <v>38</v>
      </c>
      <c r="I22" s="287">
        <v>0.93589999999999995</v>
      </c>
      <c r="J22" s="98">
        <v>10</v>
      </c>
      <c r="K22" s="287">
        <v>0.94940000000000002</v>
      </c>
      <c r="L22" s="98">
        <v>19</v>
      </c>
      <c r="M22" s="287">
        <v>0.48309999999999997</v>
      </c>
      <c r="N22" s="98">
        <v>37</v>
      </c>
      <c r="O22" s="289">
        <f>'5 Factor Report'!J22</f>
        <v>5.0850177537491108</v>
      </c>
      <c r="P22" s="290">
        <f t="shared" si="0"/>
        <v>39</v>
      </c>
      <c r="Q22" s="95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</row>
    <row r="23" spans="1:29" ht="14.4" thickTop="1">
      <c r="A23" s="97" t="s">
        <v>23</v>
      </c>
      <c r="B23" s="351">
        <v>1441</v>
      </c>
      <c r="C23" s="351">
        <v>360.25</v>
      </c>
      <c r="D23" s="352">
        <v>3.1E-2</v>
      </c>
      <c r="E23" s="285">
        <v>123608.21</v>
      </c>
      <c r="F23" s="98">
        <v>43</v>
      </c>
      <c r="G23" s="287">
        <v>0.67900000000000005</v>
      </c>
      <c r="H23" s="98">
        <v>54</v>
      </c>
      <c r="I23" s="287">
        <v>0.8105</v>
      </c>
      <c r="J23" s="98">
        <v>88</v>
      </c>
      <c r="K23" s="287">
        <v>0.90139999999999998</v>
      </c>
      <c r="L23" s="98">
        <v>74</v>
      </c>
      <c r="M23" s="287">
        <v>0.4632</v>
      </c>
      <c r="N23" s="98">
        <v>53</v>
      </c>
      <c r="O23" s="289">
        <f>'5 Factor Report'!J23</f>
        <v>4.9092549181319827</v>
      </c>
      <c r="P23" s="290">
        <f t="shared" si="0"/>
        <v>45</v>
      </c>
      <c r="R23" s="96"/>
      <c r="S23" s="96"/>
      <c r="T23" s="96"/>
      <c r="U23" s="96"/>
      <c r="V23" s="96"/>
      <c r="W23" s="96"/>
      <c r="X23" s="96"/>
      <c r="Y23" s="96"/>
      <c r="Z23" s="96"/>
    </row>
    <row r="24" spans="1:29" ht="14.4" thickTop="1">
      <c r="A24" s="97" t="s">
        <v>24</v>
      </c>
      <c r="B24" s="351">
        <v>654</v>
      </c>
      <c r="C24" s="351">
        <v>654</v>
      </c>
      <c r="D24" s="352">
        <v>3.9E-2</v>
      </c>
      <c r="E24" s="285">
        <v>117499.0619047619</v>
      </c>
      <c r="F24" s="98">
        <v>52</v>
      </c>
      <c r="G24" s="287">
        <v>0.64429999999999998</v>
      </c>
      <c r="H24" s="98">
        <v>75</v>
      </c>
      <c r="I24" s="287">
        <v>0.86539999999999995</v>
      </c>
      <c r="J24" s="98">
        <v>69</v>
      </c>
      <c r="K24" s="287">
        <v>0.83899999999999997</v>
      </c>
      <c r="L24" s="98">
        <v>97</v>
      </c>
      <c r="M24" s="287">
        <v>0.40089999999999998</v>
      </c>
      <c r="N24" s="98">
        <v>95</v>
      </c>
      <c r="O24" s="289">
        <f>'5 Factor Report'!J24</f>
        <v>4.770656091719629</v>
      </c>
      <c r="P24" s="290">
        <f t="shared" si="0"/>
        <v>50</v>
      </c>
      <c r="R24" s="96"/>
      <c r="S24" s="96"/>
      <c r="T24" s="96"/>
      <c r="U24" s="96"/>
      <c r="V24" s="96"/>
      <c r="W24" s="96"/>
      <c r="X24" s="96"/>
      <c r="Y24" s="96"/>
      <c r="Z24" s="96"/>
    </row>
    <row r="25" spans="1:29" s="100" customFormat="1" ht="14.4" thickTop="1">
      <c r="A25" s="97" t="s">
        <v>25</v>
      </c>
      <c r="B25" s="351">
        <v>911</v>
      </c>
      <c r="C25" s="351">
        <v>455.5</v>
      </c>
      <c r="D25" s="352">
        <v>3.7999999999999999E-2</v>
      </c>
      <c r="E25" s="285">
        <v>89600.532500000001</v>
      </c>
      <c r="F25" s="98">
        <v>83</v>
      </c>
      <c r="G25" s="287">
        <v>0.6643</v>
      </c>
      <c r="H25" s="98">
        <v>65</v>
      </c>
      <c r="I25" s="287">
        <v>0.9385</v>
      </c>
      <c r="J25" s="98">
        <v>9</v>
      </c>
      <c r="K25" s="287">
        <v>0.93230000000000002</v>
      </c>
      <c r="L25" s="98">
        <v>41</v>
      </c>
      <c r="M25" s="287">
        <v>0.4612</v>
      </c>
      <c r="N25" s="98">
        <v>54</v>
      </c>
      <c r="O25" s="289">
        <f>'5 Factor Report'!J25</f>
        <v>6.4544420587195068</v>
      </c>
      <c r="P25" s="290">
        <f t="shared" si="0"/>
        <v>18</v>
      </c>
      <c r="Q25" s="95"/>
      <c r="R25" s="96"/>
      <c r="S25" s="96"/>
      <c r="T25" s="96"/>
      <c r="U25" s="96"/>
      <c r="V25" s="96"/>
      <c r="W25" s="96"/>
      <c r="X25" s="96"/>
    </row>
    <row r="26" spans="1:29" s="100" customFormat="1" ht="14.4" thickTop="1">
      <c r="A26" s="97" t="s">
        <v>26</v>
      </c>
      <c r="B26" s="351">
        <v>229</v>
      </c>
      <c r="C26" s="351">
        <v>229</v>
      </c>
      <c r="D26" s="352">
        <v>4.0999999999999995E-2</v>
      </c>
      <c r="E26" s="285">
        <v>99176.074999999983</v>
      </c>
      <c r="F26" s="98">
        <v>75</v>
      </c>
      <c r="G26" s="287">
        <v>0.7127</v>
      </c>
      <c r="H26" s="98">
        <v>23</v>
      </c>
      <c r="I26" s="287">
        <v>0.92579999999999996</v>
      </c>
      <c r="J26" s="98">
        <v>21</v>
      </c>
      <c r="K26" s="287">
        <v>0.99350000000000005</v>
      </c>
      <c r="L26" s="98">
        <v>1</v>
      </c>
      <c r="M26" s="287">
        <v>0.51400000000000001</v>
      </c>
      <c r="N26" s="98">
        <v>22</v>
      </c>
      <c r="O26" s="289">
        <f>'5 Factor Report'!J26</f>
        <v>2.2302006998927144</v>
      </c>
      <c r="P26" s="290">
        <f t="shared" si="0"/>
        <v>100</v>
      </c>
      <c r="Q26" s="95"/>
      <c r="R26" s="96"/>
      <c r="S26" s="96"/>
      <c r="T26" s="96"/>
      <c r="U26" s="96"/>
    </row>
    <row r="27" spans="1:29" s="99" customFormat="1" ht="14.4" thickBot="1">
      <c r="A27" s="97" t="s">
        <v>27</v>
      </c>
      <c r="B27" s="351">
        <v>6109</v>
      </c>
      <c r="C27" s="351">
        <v>407.26666666666665</v>
      </c>
      <c r="D27" s="352">
        <v>3.6000000000000004E-2</v>
      </c>
      <c r="E27" s="285">
        <v>100078.83333333333</v>
      </c>
      <c r="F27" s="98">
        <v>74</v>
      </c>
      <c r="G27" s="287">
        <v>0.61780000000000002</v>
      </c>
      <c r="H27" s="98">
        <v>93</v>
      </c>
      <c r="I27" s="287">
        <v>0.91139999999999999</v>
      </c>
      <c r="J27" s="98">
        <v>33</v>
      </c>
      <c r="K27" s="287">
        <v>0.91500000000000004</v>
      </c>
      <c r="L27" s="98">
        <v>60</v>
      </c>
      <c r="M27" s="287">
        <v>0.41039999999999999</v>
      </c>
      <c r="N27" s="98">
        <v>88</v>
      </c>
      <c r="O27" s="289">
        <f>'5 Factor Report'!J27</f>
        <v>3.3149784141301888</v>
      </c>
      <c r="P27" s="290">
        <f t="shared" si="0"/>
        <v>86</v>
      </c>
      <c r="Q27" s="95"/>
      <c r="R27" s="96"/>
      <c r="S27" s="96"/>
      <c r="T27" s="96"/>
      <c r="U27" s="96"/>
      <c r="V27" s="95"/>
      <c r="W27" s="95"/>
      <c r="X27" s="95"/>
      <c r="Y27" s="95"/>
      <c r="Z27" s="95"/>
      <c r="AA27" s="96"/>
      <c r="AB27" s="96"/>
      <c r="AC27" s="96"/>
    </row>
    <row r="28" spans="1:29" ht="14.4" thickTop="1">
      <c r="A28" s="97" t="s">
        <v>28</v>
      </c>
      <c r="B28" s="351">
        <v>3789</v>
      </c>
      <c r="C28" s="351">
        <v>315.75</v>
      </c>
      <c r="D28" s="352">
        <v>3.6000000000000004E-2</v>
      </c>
      <c r="E28" s="285">
        <v>75979.69142857143</v>
      </c>
      <c r="F28" s="98">
        <v>93</v>
      </c>
      <c r="G28" s="287">
        <v>0.62580000000000002</v>
      </c>
      <c r="H28" s="98">
        <v>89</v>
      </c>
      <c r="I28" s="287">
        <v>0.78039999999999998</v>
      </c>
      <c r="J28" s="98">
        <v>97</v>
      </c>
      <c r="K28" s="287">
        <v>0.8821</v>
      </c>
      <c r="L28" s="98">
        <v>85</v>
      </c>
      <c r="M28" s="287">
        <v>0.40570000000000001</v>
      </c>
      <c r="N28" s="98">
        <v>89</v>
      </c>
      <c r="O28" s="289">
        <f>'5 Factor Report'!J28</f>
        <v>4.9044596672141187</v>
      </c>
      <c r="P28" s="290">
        <f t="shared" si="0"/>
        <v>46</v>
      </c>
      <c r="R28" s="96"/>
      <c r="S28" s="96"/>
      <c r="T28" s="96"/>
      <c r="U28" s="96"/>
    </row>
    <row r="29" spans="1:29" ht="13.8">
      <c r="A29" s="97" t="s">
        <v>29</v>
      </c>
      <c r="B29" s="351">
        <v>4051</v>
      </c>
      <c r="C29" s="351">
        <v>578.71428571428567</v>
      </c>
      <c r="D29" s="352">
        <v>3.6000000000000004E-2</v>
      </c>
      <c r="E29" s="285">
        <v>200056.84777777776</v>
      </c>
      <c r="F29" s="98">
        <v>5</v>
      </c>
      <c r="G29" s="287">
        <v>0.67310000000000003</v>
      </c>
      <c r="H29" s="98">
        <v>60</v>
      </c>
      <c r="I29" s="287">
        <v>0.87780000000000002</v>
      </c>
      <c r="J29" s="98">
        <v>61</v>
      </c>
      <c r="K29" s="287">
        <v>0.90210000000000001</v>
      </c>
      <c r="L29" s="98">
        <v>71</v>
      </c>
      <c r="M29" s="287">
        <v>0.4365</v>
      </c>
      <c r="N29" s="98">
        <v>72</v>
      </c>
      <c r="O29" s="289">
        <f>'5 Factor Report'!J29</f>
        <v>6.7459527449319392</v>
      </c>
      <c r="P29" s="290">
        <f t="shared" si="0"/>
        <v>14</v>
      </c>
      <c r="R29" s="96"/>
      <c r="S29" s="96"/>
      <c r="T29" s="96"/>
      <c r="U29" s="96"/>
      <c r="V29" s="96"/>
      <c r="W29" s="96"/>
      <c r="X29" s="96"/>
    </row>
    <row r="30" spans="1:29" ht="13.8">
      <c r="A30" s="97" t="s">
        <v>30</v>
      </c>
      <c r="B30" s="351">
        <v>18214</v>
      </c>
      <c r="C30" s="351">
        <v>395.95652173913044</v>
      </c>
      <c r="D30" s="352">
        <v>0.05</v>
      </c>
      <c r="E30" s="285">
        <v>147668.89114754097</v>
      </c>
      <c r="F30" s="98">
        <v>27</v>
      </c>
      <c r="G30" s="287">
        <v>0.66769999999999996</v>
      </c>
      <c r="H30" s="98">
        <v>63</v>
      </c>
      <c r="I30" s="287">
        <v>0.8044</v>
      </c>
      <c r="J30" s="98">
        <v>90</v>
      </c>
      <c r="K30" s="287">
        <v>0.88629999999999998</v>
      </c>
      <c r="L30" s="98">
        <v>83</v>
      </c>
      <c r="M30" s="287">
        <v>0.44569999999999999</v>
      </c>
      <c r="N30" s="98">
        <v>64</v>
      </c>
      <c r="O30" s="289">
        <f>'5 Factor Report'!J30</f>
        <v>5.8380282161454096</v>
      </c>
      <c r="P30" s="290">
        <f t="shared" si="0"/>
        <v>23</v>
      </c>
      <c r="R30" s="96"/>
      <c r="S30" s="96"/>
      <c r="T30" s="96"/>
      <c r="U30" s="96"/>
      <c r="V30" s="96"/>
      <c r="W30" s="96"/>
      <c r="X30" s="96"/>
      <c r="Y30" s="96"/>
      <c r="Z30" s="96"/>
    </row>
    <row r="31" spans="1:29" ht="13.8">
      <c r="A31" s="97" t="s">
        <v>31</v>
      </c>
      <c r="B31" s="351">
        <v>734</v>
      </c>
      <c r="C31" s="351">
        <v>734</v>
      </c>
      <c r="D31" s="352">
        <v>0.03</v>
      </c>
      <c r="E31" s="285">
        <v>341798.06</v>
      </c>
      <c r="F31" s="98">
        <v>1</v>
      </c>
      <c r="G31" s="287">
        <v>0.7026</v>
      </c>
      <c r="H31" s="98">
        <v>29</v>
      </c>
      <c r="I31" s="287">
        <v>0.92510000000000003</v>
      </c>
      <c r="J31" s="98">
        <v>22</v>
      </c>
      <c r="K31" s="287">
        <v>0.93589999999999995</v>
      </c>
      <c r="L31" s="98">
        <v>32</v>
      </c>
      <c r="M31" s="287">
        <v>0.53459999999999996</v>
      </c>
      <c r="N31" s="98">
        <v>11</v>
      </c>
      <c r="O31" s="289">
        <f>'5 Factor Report'!J31</f>
        <v>9.3088457415947765</v>
      </c>
      <c r="P31" s="290">
        <f t="shared" si="0"/>
        <v>4</v>
      </c>
      <c r="R31" s="96"/>
      <c r="S31" s="96"/>
      <c r="T31" s="96"/>
      <c r="U31" s="96"/>
      <c r="V31" s="96"/>
      <c r="W31" s="96"/>
      <c r="X31" s="96"/>
      <c r="Y31" s="96"/>
      <c r="Z31" s="96"/>
    </row>
    <row r="32" spans="1:29" ht="13.8">
      <c r="A32" s="97" t="s">
        <v>32</v>
      </c>
      <c r="B32" s="351">
        <v>767</v>
      </c>
      <c r="C32" s="351">
        <v>383.5</v>
      </c>
      <c r="D32" s="352">
        <v>2.7999999999999997E-2</v>
      </c>
      <c r="E32" s="285">
        <v>330970.09333333332</v>
      </c>
      <c r="F32" s="98">
        <v>3</v>
      </c>
      <c r="G32" s="287">
        <v>0.70750000000000002</v>
      </c>
      <c r="H32" s="98">
        <v>24</v>
      </c>
      <c r="I32" s="287">
        <v>0.91400000000000003</v>
      </c>
      <c r="J32" s="98">
        <v>29</v>
      </c>
      <c r="K32" s="287">
        <v>0.95640000000000003</v>
      </c>
      <c r="L32" s="98">
        <v>12</v>
      </c>
      <c r="M32" s="287">
        <v>0.56359999999999999</v>
      </c>
      <c r="N32" s="98">
        <v>4</v>
      </c>
      <c r="O32" s="289">
        <f>'5 Factor Report'!J32</f>
        <v>7.1446224849283277</v>
      </c>
      <c r="P32" s="290">
        <f t="shared" si="0"/>
        <v>11</v>
      </c>
      <c r="R32" s="96"/>
      <c r="S32" s="96"/>
      <c r="T32" s="96"/>
      <c r="U32" s="96"/>
      <c r="Y32" s="96"/>
      <c r="Z32" s="96"/>
    </row>
    <row r="33" spans="1:26" ht="13.8">
      <c r="A33" s="97" t="s">
        <v>33</v>
      </c>
      <c r="B33" s="351">
        <v>4759</v>
      </c>
      <c r="C33" s="351">
        <v>317.26666666666665</v>
      </c>
      <c r="D33" s="352">
        <v>3.4000000000000002E-2</v>
      </c>
      <c r="E33" s="285">
        <v>142002.55849999998</v>
      </c>
      <c r="F33" s="98">
        <v>30</v>
      </c>
      <c r="G33" s="287">
        <v>0.68059999999999998</v>
      </c>
      <c r="H33" s="98">
        <v>52</v>
      </c>
      <c r="I33" s="287">
        <v>0.87329999999999997</v>
      </c>
      <c r="J33" s="98">
        <v>63</v>
      </c>
      <c r="K33" s="287">
        <v>0.94499999999999995</v>
      </c>
      <c r="L33" s="98">
        <v>23</v>
      </c>
      <c r="M33" s="287">
        <v>0.45400000000000001</v>
      </c>
      <c r="N33" s="98">
        <v>59</v>
      </c>
      <c r="O33" s="289">
        <f>'5 Factor Report'!J33</f>
        <v>6.6993181392133536</v>
      </c>
      <c r="P33" s="290">
        <f t="shared" si="0"/>
        <v>16</v>
      </c>
      <c r="R33" s="96"/>
      <c r="S33" s="96"/>
      <c r="T33" s="96"/>
      <c r="U33" s="96"/>
    </row>
    <row r="34" spans="1:26" ht="13.8">
      <c r="A34" s="97" t="s">
        <v>34</v>
      </c>
      <c r="B34" s="351">
        <v>1139</v>
      </c>
      <c r="C34" s="351">
        <v>650.85714285714289</v>
      </c>
      <c r="D34" s="352">
        <v>3.1E-2</v>
      </c>
      <c r="E34" s="285">
        <v>188076.62333333332</v>
      </c>
      <c r="F34" s="98">
        <v>10</v>
      </c>
      <c r="G34" s="287">
        <v>0.7248</v>
      </c>
      <c r="H34" s="98">
        <v>17</v>
      </c>
      <c r="I34" s="287">
        <v>0.80330000000000001</v>
      </c>
      <c r="J34" s="98">
        <v>91</v>
      </c>
      <c r="K34" s="287">
        <v>0.93600000000000005</v>
      </c>
      <c r="L34" s="98">
        <v>31</v>
      </c>
      <c r="M34" s="287">
        <v>0.54239999999999999</v>
      </c>
      <c r="N34" s="98">
        <v>8</v>
      </c>
      <c r="O34" s="289">
        <f>'5 Factor Report'!J34</f>
        <v>4.3551343029735516</v>
      </c>
      <c r="P34" s="290">
        <f t="shared" si="0"/>
        <v>66</v>
      </c>
      <c r="R34" s="96"/>
      <c r="S34" s="96"/>
      <c r="T34" s="96"/>
      <c r="U34" s="96"/>
      <c r="V34" s="100"/>
      <c r="W34" s="100"/>
      <c r="X34" s="100"/>
    </row>
    <row r="35" spans="1:26" ht="13.8">
      <c r="A35" s="97" t="s">
        <v>35</v>
      </c>
      <c r="B35" s="351">
        <v>2445</v>
      </c>
      <c r="C35" s="351">
        <v>271.66666666666669</v>
      </c>
      <c r="D35" s="352">
        <v>3.5000000000000003E-2</v>
      </c>
      <c r="E35" s="285">
        <v>116594.90909090909</v>
      </c>
      <c r="F35" s="98">
        <v>56</v>
      </c>
      <c r="G35" s="287">
        <v>0.65969999999999995</v>
      </c>
      <c r="H35" s="98">
        <v>67</v>
      </c>
      <c r="I35" s="287">
        <v>0.88219999999999998</v>
      </c>
      <c r="J35" s="98">
        <v>58</v>
      </c>
      <c r="K35" s="287">
        <v>0.91590000000000005</v>
      </c>
      <c r="L35" s="98">
        <v>56</v>
      </c>
      <c r="M35" s="287">
        <v>0.47870000000000001</v>
      </c>
      <c r="N35" s="98">
        <v>42</v>
      </c>
      <c r="O35" s="289">
        <f>'5 Factor Report'!J35</f>
        <v>5.5089427635021551</v>
      </c>
      <c r="P35" s="290">
        <f t="shared" si="0"/>
        <v>30</v>
      </c>
      <c r="R35" s="96"/>
      <c r="S35" s="96"/>
      <c r="T35" s="96"/>
      <c r="U35" s="96"/>
      <c r="V35" s="96"/>
      <c r="W35" s="96"/>
      <c r="X35" s="96"/>
      <c r="Y35" s="96"/>
      <c r="Z35" s="96"/>
    </row>
    <row r="36" spans="1:26" ht="13.8">
      <c r="A36" s="97" t="s">
        <v>36</v>
      </c>
      <c r="B36" s="351">
        <v>7830</v>
      </c>
      <c r="C36" s="351">
        <v>270</v>
      </c>
      <c r="D36" s="352">
        <v>3.2000000000000001E-2</v>
      </c>
      <c r="E36" s="285">
        <v>88609.358072289149</v>
      </c>
      <c r="F36" s="98">
        <v>84</v>
      </c>
      <c r="G36" s="287">
        <v>0.69040000000000001</v>
      </c>
      <c r="H36" s="98">
        <v>42</v>
      </c>
      <c r="I36" s="287">
        <v>0.90469999999999995</v>
      </c>
      <c r="J36" s="98">
        <v>40</v>
      </c>
      <c r="K36" s="287">
        <v>0.92010000000000003</v>
      </c>
      <c r="L36" s="98">
        <v>49</v>
      </c>
      <c r="M36" s="287">
        <v>0.50209999999999999</v>
      </c>
      <c r="N36" s="98">
        <v>28</v>
      </c>
      <c r="O36" s="289">
        <f>'5 Factor Report'!J36</f>
        <v>2.5038722949429078</v>
      </c>
      <c r="P36" s="290">
        <f t="shared" si="0"/>
        <v>96</v>
      </c>
      <c r="R36" s="96"/>
      <c r="S36" s="96"/>
      <c r="T36" s="96"/>
      <c r="U36" s="96"/>
      <c r="V36" s="100"/>
      <c r="W36" s="100"/>
      <c r="X36" s="100"/>
    </row>
    <row r="37" spans="1:26" ht="13.8">
      <c r="A37" s="97" t="s">
        <v>183</v>
      </c>
      <c r="B37" s="351">
        <v>4745</v>
      </c>
      <c r="C37" s="351">
        <v>263.61111111111109</v>
      </c>
      <c r="D37" s="352">
        <v>5.9000000000000004E-2</v>
      </c>
      <c r="E37" s="285">
        <v>67870.186666666661</v>
      </c>
      <c r="F37" s="98">
        <v>99</v>
      </c>
      <c r="G37" s="287">
        <v>0.61234273586433041</v>
      </c>
      <c r="H37" s="98">
        <v>95</v>
      </c>
      <c r="I37" s="287">
        <v>0.66722866174920969</v>
      </c>
      <c r="J37" s="98">
        <v>99</v>
      </c>
      <c r="K37" s="287">
        <v>0.77300813008130076</v>
      </c>
      <c r="L37" s="98">
        <v>99</v>
      </c>
      <c r="M37" s="287">
        <v>0.40181611804767309</v>
      </c>
      <c r="N37" s="98">
        <v>93</v>
      </c>
      <c r="O37" s="289">
        <f>'5 Factor Report'!J37</f>
        <v>3.5793329431483456</v>
      </c>
      <c r="P37" s="290">
        <f t="shared" si="0"/>
        <v>84</v>
      </c>
      <c r="R37" s="96"/>
      <c r="S37" s="96"/>
      <c r="T37" s="96"/>
      <c r="U37" s="96"/>
      <c r="V37" s="96"/>
      <c r="W37" s="96"/>
      <c r="X37" s="96"/>
    </row>
    <row r="38" spans="1:26" ht="13.8">
      <c r="A38" s="97" t="s">
        <v>39</v>
      </c>
      <c r="B38" s="351">
        <v>12471</v>
      </c>
      <c r="C38" s="351">
        <v>366.79411764705884</v>
      </c>
      <c r="D38" s="352">
        <v>3.6000000000000004E-2</v>
      </c>
      <c r="E38" s="285">
        <v>128546.6919047619</v>
      </c>
      <c r="F38" s="98">
        <v>36</v>
      </c>
      <c r="G38" s="287">
        <v>0.63839999999999997</v>
      </c>
      <c r="H38" s="98">
        <v>81</v>
      </c>
      <c r="I38" s="287">
        <v>0.89610000000000001</v>
      </c>
      <c r="J38" s="98">
        <v>53</v>
      </c>
      <c r="K38" s="287">
        <v>0.93689999999999996</v>
      </c>
      <c r="L38" s="98">
        <v>29</v>
      </c>
      <c r="M38" s="287">
        <v>0.42559999999999998</v>
      </c>
      <c r="N38" s="98">
        <v>82</v>
      </c>
      <c r="O38" s="289">
        <f>'5 Factor Report'!J38</f>
        <v>5.4821657304830449</v>
      </c>
      <c r="P38" s="290">
        <f t="shared" si="0"/>
        <v>32</v>
      </c>
      <c r="R38" s="96"/>
      <c r="S38" s="96"/>
      <c r="T38" s="96"/>
      <c r="U38" s="96"/>
      <c r="V38" s="96"/>
      <c r="W38" s="96"/>
      <c r="X38" s="96"/>
      <c r="Y38" s="96"/>
      <c r="Z38" s="96"/>
    </row>
    <row r="39" spans="1:26" ht="13.8">
      <c r="A39" s="97" t="s">
        <v>40</v>
      </c>
      <c r="B39" s="351">
        <v>2627</v>
      </c>
      <c r="C39" s="351">
        <v>328.375</v>
      </c>
      <c r="D39" s="352">
        <v>3.6000000000000004E-2</v>
      </c>
      <c r="E39" s="285">
        <v>166365.59</v>
      </c>
      <c r="F39" s="98">
        <v>14</v>
      </c>
      <c r="G39" s="287">
        <v>0.6966</v>
      </c>
      <c r="H39" s="98">
        <v>35</v>
      </c>
      <c r="I39" s="287">
        <v>0.91590000000000005</v>
      </c>
      <c r="J39" s="98">
        <v>26</v>
      </c>
      <c r="K39" s="287">
        <v>0.9456</v>
      </c>
      <c r="L39" s="98">
        <v>21</v>
      </c>
      <c r="M39" s="287">
        <v>0.48599999999999999</v>
      </c>
      <c r="N39" s="98">
        <v>33</v>
      </c>
      <c r="O39" s="289">
        <f>'5 Factor Report'!J39</f>
        <v>5.0351721426351528</v>
      </c>
      <c r="P39" s="290">
        <f t="shared" si="0"/>
        <v>40</v>
      </c>
      <c r="R39" s="96"/>
      <c r="S39" s="96"/>
      <c r="T39" s="96"/>
      <c r="U39" s="96"/>
      <c r="V39" s="96"/>
      <c r="W39" s="96"/>
      <c r="X39" s="96"/>
      <c r="Y39" s="96"/>
      <c r="Z39" s="96"/>
    </row>
    <row r="40" spans="1:26" ht="13.8">
      <c r="A40" s="97" t="s">
        <v>41</v>
      </c>
      <c r="B40" s="351">
        <v>8227</v>
      </c>
      <c r="C40" s="351">
        <v>335.79591836734693</v>
      </c>
      <c r="D40" s="352">
        <v>3.5000000000000003E-2</v>
      </c>
      <c r="E40" s="285">
        <v>103874.69666666667</v>
      </c>
      <c r="F40" s="98">
        <v>68</v>
      </c>
      <c r="G40" s="287">
        <v>0.69589999999999996</v>
      </c>
      <c r="H40" s="98">
        <v>36</v>
      </c>
      <c r="I40" s="287">
        <v>0.86009999999999998</v>
      </c>
      <c r="J40" s="98">
        <v>72</v>
      </c>
      <c r="K40" s="287">
        <v>0.93540000000000001</v>
      </c>
      <c r="L40" s="98">
        <v>36</v>
      </c>
      <c r="M40" s="287">
        <v>0.4556</v>
      </c>
      <c r="N40" s="98">
        <v>58</v>
      </c>
      <c r="O40" s="289">
        <f>'5 Factor Report'!J40</f>
        <v>4.0295253965714464</v>
      </c>
      <c r="P40" s="290">
        <f t="shared" si="0"/>
        <v>79</v>
      </c>
      <c r="R40" s="96"/>
      <c r="S40" s="96"/>
      <c r="T40" s="96"/>
      <c r="U40" s="96"/>
      <c r="Y40" s="96"/>
      <c r="Z40" s="96"/>
    </row>
    <row r="41" spans="1:26" ht="13.8">
      <c r="A41" s="97" t="s">
        <v>42</v>
      </c>
      <c r="B41" s="351">
        <v>424</v>
      </c>
      <c r="C41" s="351">
        <v>424</v>
      </c>
      <c r="D41" s="352">
        <v>3.4000000000000002E-2</v>
      </c>
      <c r="E41" s="285">
        <v>129554.715</v>
      </c>
      <c r="F41" s="98">
        <v>34</v>
      </c>
      <c r="G41" s="287">
        <v>0.68340000000000001</v>
      </c>
      <c r="H41" s="98">
        <v>48</v>
      </c>
      <c r="I41" s="287">
        <v>0.93869999999999998</v>
      </c>
      <c r="J41" s="98">
        <v>8</v>
      </c>
      <c r="K41" s="287">
        <v>0.90490000000000004</v>
      </c>
      <c r="L41" s="98">
        <v>69</v>
      </c>
      <c r="M41" s="287">
        <v>0.4985</v>
      </c>
      <c r="N41" s="98">
        <v>29</v>
      </c>
      <c r="O41" s="289">
        <f>'5 Factor Report'!J41</f>
        <v>5.8365968018778887</v>
      </c>
      <c r="P41" s="290">
        <f t="shared" si="0"/>
        <v>24</v>
      </c>
      <c r="R41" s="96"/>
      <c r="S41" s="96"/>
      <c r="T41" s="96"/>
      <c r="U41" s="96"/>
      <c r="Y41" s="96"/>
      <c r="Z41" s="96"/>
    </row>
    <row r="42" spans="1:26" ht="13.8">
      <c r="A42" s="97" t="s">
        <v>43</v>
      </c>
      <c r="B42" s="351">
        <v>233</v>
      </c>
      <c r="C42" s="351">
        <v>310.66666666666669</v>
      </c>
      <c r="D42" s="352">
        <v>4.2999999999999997E-2</v>
      </c>
      <c r="E42" s="285">
        <v>118534.01818181817</v>
      </c>
      <c r="F42" s="98">
        <v>50</v>
      </c>
      <c r="G42" s="287">
        <v>0.6784</v>
      </c>
      <c r="H42" s="98">
        <v>55</v>
      </c>
      <c r="I42" s="287">
        <v>0.91420000000000001</v>
      </c>
      <c r="J42" s="98">
        <v>28</v>
      </c>
      <c r="K42" s="287">
        <v>0.9012</v>
      </c>
      <c r="L42" s="98">
        <v>75</v>
      </c>
      <c r="M42" s="287">
        <v>0.41670000000000001</v>
      </c>
      <c r="N42" s="98">
        <v>86</v>
      </c>
      <c r="O42" s="289">
        <f>'5 Factor Report'!J42</f>
        <v>5.4833988664900746</v>
      </c>
      <c r="P42" s="290">
        <f t="shared" si="0"/>
        <v>31</v>
      </c>
      <c r="R42" s="96"/>
      <c r="S42" s="96"/>
      <c r="T42" s="96"/>
      <c r="U42" s="96"/>
      <c r="V42" s="96"/>
      <c r="W42" s="96"/>
      <c r="X42" s="96"/>
      <c r="Y42" s="96"/>
      <c r="Z42" s="96"/>
    </row>
    <row r="43" spans="1:26" ht="13.8">
      <c r="A43" s="97" t="s">
        <v>44</v>
      </c>
      <c r="B43" s="351">
        <v>2267</v>
      </c>
      <c r="C43" s="351">
        <v>238.63157894736841</v>
      </c>
      <c r="D43" s="352">
        <v>3.2000000000000001E-2</v>
      </c>
      <c r="E43" s="285">
        <v>128300.31857142856</v>
      </c>
      <c r="F43" s="98">
        <v>37</v>
      </c>
      <c r="G43" s="287">
        <v>0.69869999999999999</v>
      </c>
      <c r="H43" s="98">
        <v>33</v>
      </c>
      <c r="I43" s="287">
        <v>0.90029999999999999</v>
      </c>
      <c r="J43" s="98">
        <v>48</v>
      </c>
      <c r="K43" s="287">
        <v>0.90159999999999996</v>
      </c>
      <c r="L43" s="98">
        <v>73</v>
      </c>
      <c r="M43" s="287">
        <v>0.42630000000000001</v>
      </c>
      <c r="N43" s="98">
        <v>80</v>
      </c>
      <c r="O43" s="289">
        <f>'5 Factor Report'!J43</f>
        <v>3.7525550774828034</v>
      </c>
      <c r="P43" s="290">
        <f t="shared" si="0"/>
        <v>82</v>
      </c>
      <c r="R43" s="96"/>
      <c r="S43" s="96"/>
      <c r="T43" s="96"/>
      <c r="U43" s="96"/>
      <c r="V43" s="96"/>
      <c r="W43" s="96"/>
      <c r="X43" s="96"/>
    </row>
    <row r="44" spans="1:26" ht="13.8">
      <c r="A44" s="97" t="s">
        <v>45</v>
      </c>
      <c r="B44" s="351">
        <v>1201</v>
      </c>
      <c r="C44" s="351">
        <v>400.33333333333331</v>
      </c>
      <c r="D44" s="352">
        <v>3.1E-2</v>
      </c>
      <c r="E44" s="285">
        <v>95863.356043956053</v>
      </c>
      <c r="F44" s="98">
        <v>79</v>
      </c>
      <c r="G44" s="287">
        <v>0.63970000000000005</v>
      </c>
      <c r="H44" s="98">
        <v>79</v>
      </c>
      <c r="I44" s="287">
        <v>0.93089999999999995</v>
      </c>
      <c r="J44" s="98">
        <v>13</v>
      </c>
      <c r="K44" s="287">
        <v>0.93569999999999998</v>
      </c>
      <c r="L44" s="98">
        <v>33</v>
      </c>
      <c r="M44" s="287">
        <v>0.43269999999999997</v>
      </c>
      <c r="N44" s="98">
        <v>77</v>
      </c>
      <c r="O44" s="289">
        <f>'5 Factor Report'!J44</f>
        <v>4.4715077702147941</v>
      </c>
      <c r="P44" s="290">
        <f t="shared" si="0"/>
        <v>60</v>
      </c>
      <c r="R44" s="96"/>
      <c r="S44" s="96"/>
      <c r="T44" s="96"/>
      <c r="U44" s="96"/>
      <c r="V44" s="96"/>
      <c r="W44" s="96"/>
      <c r="X44" s="96"/>
      <c r="Y44" s="96"/>
      <c r="Z44" s="96"/>
    </row>
    <row r="45" spans="1:26" ht="13.8">
      <c r="A45" s="97" t="s">
        <v>184</v>
      </c>
      <c r="B45" s="351">
        <v>18685</v>
      </c>
      <c r="C45" s="351">
        <v>381.32653061224488</v>
      </c>
      <c r="D45" s="352">
        <v>4.0999999999999995E-2</v>
      </c>
      <c r="E45" s="285">
        <v>87111.249347826088</v>
      </c>
      <c r="F45" s="98">
        <v>85</v>
      </c>
      <c r="G45" s="287">
        <v>0.72019194778139806</v>
      </c>
      <c r="H45" s="98">
        <v>19</v>
      </c>
      <c r="I45" s="287">
        <v>0.66722866174920969</v>
      </c>
      <c r="J45" s="98">
        <v>99</v>
      </c>
      <c r="K45" s="287">
        <v>0.77300813008130076</v>
      </c>
      <c r="L45" s="98">
        <v>99</v>
      </c>
      <c r="M45" s="287">
        <v>0.40181611804767309</v>
      </c>
      <c r="N45" s="98">
        <v>93</v>
      </c>
      <c r="O45" s="289">
        <f>'5 Factor Report'!J45</f>
        <v>3.2241674909156726</v>
      </c>
      <c r="P45" s="290">
        <f t="shared" si="0"/>
        <v>89</v>
      </c>
      <c r="R45" s="96"/>
      <c r="S45" s="96"/>
      <c r="T45" s="96"/>
      <c r="U45" s="96"/>
      <c r="V45" s="96"/>
      <c r="W45" s="96"/>
      <c r="X45" s="96"/>
      <c r="Y45" s="96"/>
      <c r="Z45" s="96"/>
    </row>
    <row r="46" spans="1:26" ht="13.8">
      <c r="A46" s="97" t="s">
        <v>48</v>
      </c>
      <c r="B46" s="351">
        <v>3547</v>
      </c>
      <c r="C46" s="351">
        <v>295.58333333333331</v>
      </c>
      <c r="D46" s="352">
        <v>5.4000000000000006E-2</v>
      </c>
      <c r="E46" s="285">
        <v>75034.947428571439</v>
      </c>
      <c r="F46" s="98">
        <v>94</v>
      </c>
      <c r="G46" s="287">
        <v>0.66779999999999995</v>
      </c>
      <c r="H46" s="98">
        <v>62</v>
      </c>
      <c r="I46" s="287">
        <v>0.80830000000000002</v>
      </c>
      <c r="J46" s="98">
        <v>89</v>
      </c>
      <c r="K46" s="287">
        <v>0.85329999999999995</v>
      </c>
      <c r="L46" s="98">
        <v>96</v>
      </c>
      <c r="M46" s="287">
        <v>0.47149999999999997</v>
      </c>
      <c r="N46" s="98">
        <v>48</v>
      </c>
      <c r="O46" s="289">
        <f>'5 Factor Report'!J46</f>
        <v>4.1683644873464267</v>
      </c>
      <c r="P46" s="290">
        <f t="shared" si="0"/>
        <v>71</v>
      </c>
      <c r="R46" s="96"/>
      <c r="S46" s="96"/>
      <c r="T46" s="96"/>
      <c r="U46" s="96"/>
      <c r="V46" s="96"/>
      <c r="W46" s="96"/>
      <c r="X46" s="96"/>
      <c r="Y46" s="96"/>
      <c r="Z46" s="96"/>
    </row>
    <row r="47" spans="1:26" ht="13.8">
      <c r="A47" s="97" t="s">
        <v>49</v>
      </c>
      <c r="B47" s="351">
        <v>4382</v>
      </c>
      <c r="C47" s="351">
        <v>313</v>
      </c>
      <c r="D47" s="352">
        <v>4.0999999999999995E-2</v>
      </c>
      <c r="E47" s="285">
        <v>115564.38461538461</v>
      </c>
      <c r="F47" s="98">
        <v>58</v>
      </c>
      <c r="G47" s="287">
        <v>0.70750000000000002</v>
      </c>
      <c r="H47" s="98">
        <v>24</v>
      </c>
      <c r="I47" s="287">
        <v>0.84730000000000005</v>
      </c>
      <c r="J47" s="98">
        <v>78</v>
      </c>
      <c r="K47" s="287">
        <v>0.91669999999999996</v>
      </c>
      <c r="L47" s="98">
        <v>54</v>
      </c>
      <c r="M47" s="287">
        <v>0.45679999999999998</v>
      </c>
      <c r="N47" s="98">
        <v>57</v>
      </c>
      <c r="O47" s="289">
        <f>'5 Factor Report'!J47</f>
        <v>4.5635504989765874</v>
      </c>
      <c r="P47" s="290">
        <f t="shared" si="0"/>
        <v>57</v>
      </c>
      <c r="R47" s="96"/>
      <c r="S47" s="96"/>
      <c r="T47" s="96"/>
      <c r="U47" s="96"/>
      <c r="V47" s="96"/>
      <c r="W47" s="96"/>
      <c r="X47" s="96"/>
      <c r="Y47" s="96"/>
      <c r="Z47" s="96"/>
    </row>
    <row r="48" spans="1:26" ht="13.8">
      <c r="A48" s="97" t="s">
        <v>50</v>
      </c>
      <c r="B48" s="351">
        <v>1219</v>
      </c>
      <c r="C48" s="351">
        <v>304.75</v>
      </c>
      <c r="D48" s="352">
        <v>3.2000000000000001E-2</v>
      </c>
      <c r="E48" s="285">
        <v>95623.987500000003</v>
      </c>
      <c r="F48" s="98">
        <v>80</v>
      </c>
      <c r="G48" s="287">
        <v>0.78779999999999994</v>
      </c>
      <c r="H48" s="98">
        <v>1</v>
      </c>
      <c r="I48" s="287">
        <v>0.93520000000000003</v>
      </c>
      <c r="J48" s="98">
        <v>11</v>
      </c>
      <c r="K48" s="287">
        <v>0.96230000000000004</v>
      </c>
      <c r="L48" s="98">
        <v>9</v>
      </c>
      <c r="M48" s="287">
        <v>0.51880000000000004</v>
      </c>
      <c r="N48" s="98">
        <v>18</v>
      </c>
      <c r="O48" s="289">
        <f>'5 Factor Report'!J48</f>
        <v>3.0757919407087755</v>
      </c>
      <c r="P48" s="290">
        <f t="shared" si="0"/>
        <v>92</v>
      </c>
      <c r="R48" s="96"/>
      <c r="S48" s="96"/>
      <c r="T48" s="96"/>
      <c r="U48" s="96"/>
      <c r="V48" s="100"/>
      <c r="W48" s="100"/>
      <c r="X48" s="100"/>
    </row>
    <row r="49" spans="1:26" ht="13.8">
      <c r="A49" s="97" t="s">
        <v>51</v>
      </c>
      <c r="B49" s="351">
        <v>1955</v>
      </c>
      <c r="C49" s="351">
        <v>325.83333333333331</v>
      </c>
      <c r="D49" s="352">
        <v>0.03</v>
      </c>
      <c r="E49" s="285">
        <v>117136.39599999999</v>
      </c>
      <c r="F49" s="98">
        <v>53</v>
      </c>
      <c r="G49" s="287">
        <v>0.74590000000000001</v>
      </c>
      <c r="H49" s="98">
        <v>7</v>
      </c>
      <c r="I49" s="287">
        <v>0.89770000000000005</v>
      </c>
      <c r="J49" s="98">
        <v>52</v>
      </c>
      <c r="K49" s="287">
        <v>0.93340000000000001</v>
      </c>
      <c r="L49" s="98">
        <v>39</v>
      </c>
      <c r="M49" s="287">
        <v>0.52210000000000001</v>
      </c>
      <c r="N49" s="98">
        <v>17</v>
      </c>
      <c r="O49" s="289">
        <f>'5 Factor Report'!J49</f>
        <v>5.7843808734952447</v>
      </c>
      <c r="P49" s="290">
        <f t="shared" si="0"/>
        <v>25</v>
      </c>
      <c r="R49" s="96"/>
      <c r="S49" s="96"/>
      <c r="T49" s="96"/>
      <c r="U49" s="96"/>
      <c r="V49" s="96"/>
      <c r="W49" s="96"/>
      <c r="X49" s="96"/>
      <c r="Y49" s="96"/>
      <c r="Z49" s="96"/>
    </row>
    <row r="50" spans="1:26" ht="13.8">
      <c r="A50" s="97" t="s">
        <v>52</v>
      </c>
      <c r="B50" s="351">
        <v>1697</v>
      </c>
      <c r="C50" s="351">
        <v>424.25</v>
      </c>
      <c r="D50" s="352">
        <v>4.8000000000000001E-2</v>
      </c>
      <c r="E50" s="285">
        <v>155479.41111111111</v>
      </c>
      <c r="F50" s="98">
        <v>20</v>
      </c>
      <c r="G50" s="287">
        <v>0.70030000000000003</v>
      </c>
      <c r="H50" s="98">
        <v>31</v>
      </c>
      <c r="I50" s="287">
        <v>0.89859999999999995</v>
      </c>
      <c r="J50" s="98">
        <v>51</v>
      </c>
      <c r="K50" s="287">
        <v>0.91590000000000005</v>
      </c>
      <c r="L50" s="98">
        <v>56</v>
      </c>
      <c r="M50" s="287">
        <v>0.47389999999999999</v>
      </c>
      <c r="N50" s="98">
        <v>47</v>
      </c>
      <c r="O50" s="289">
        <f>'5 Factor Report'!J50</f>
        <v>5.9768941742193613</v>
      </c>
      <c r="P50" s="290">
        <f t="shared" si="0"/>
        <v>21</v>
      </c>
      <c r="R50" s="96"/>
      <c r="S50" s="96"/>
      <c r="T50" s="96"/>
      <c r="U50" s="96"/>
      <c r="Y50" s="96"/>
      <c r="Z50" s="96"/>
    </row>
    <row r="51" spans="1:26" ht="13.8">
      <c r="A51" s="97" t="s">
        <v>53</v>
      </c>
      <c r="B51" s="351">
        <v>2274</v>
      </c>
      <c r="C51" s="351">
        <v>293.41935483870969</v>
      </c>
      <c r="D51" s="352">
        <v>4.8000000000000001E-2</v>
      </c>
      <c r="E51" s="285">
        <v>103428.861</v>
      </c>
      <c r="F51" s="98">
        <v>69</v>
      </c>
      <c r="G51" s="287">
        <v>0.63670000000000004</v>
      </c>
      <c r="H51" s="98">
        <v>85</v>
      </c>
      <c r="I51" s="287">
        <v>0.85089999999999999</v>
      </c>
      <c r="J51" s="98">
        <v>77</v>
      </c>
      <c r="K51" s="287">
        <v>0.86199999999999999</v>
      </c>
      <c r="L51" s="98">
        <v>95</v>
      </c>
      <c r="M51" s="287">
        <v>0.44059999999999999</v>
      </c>
      <c r="N51" s="98">
        <v>69</v>
      </c>
      <c r="O51" s="289">
        <f>'5 Factor Report'!J51</f>
        <v>4.3913470033830322</v>
      </c>
      <c r="P51" s="290">
        <f t="shared" si="0"/>
        <v>65</v>
      </c>
      <c r="R51" s="96"/>
      <c r="S51" s="96"/>
      <c r="T51" s="96"/>
      <c r="U51" s="96"/>
      <c r="V51" s="101"/>
      <c r="W51" s="101"/>
      <c r="X51" s="101"/>
      <c r="Y51" s="96"/>
      <c r="Z51" s="96"/>
    </row>
    <row r="52" spans="1:26" ht="13.8">
      <c r="A52" s="97" t="s">
        <v>54</v>
      </c>
      <c r="B52" s="351">
        <v>158</v>
      </c>
      <c r="C52" s="351">
        <v>316</v>
      </c>
      <c r="D52" s="352">
        <v>4.4000000000000004E-2</v>
      </c>
      <c r="E52" s="285">
        <v>83426.106666666674</v>
      </c>
      <c r="F52" s="98">
        <v>88</v>
      </c>
      <c r="G52" s="287">
        <v>0.61750000000000005</v>
      </c>
      <c r="H52" s="98">
        <v>94</v>
      </c>
      <c r="I52" s="287">
        <v>0.90510000000000002</v>
      </c>
      <c r="J52" s="98">
        <v>39</v>
      </c>
      <c r="K52" s="287">
        <v>0.86609999999999998</v>
      </c>
      <c r="L52" s="98">
        <v>91</v>
      </c>
      <c r="M52" s="287">
        <v>0.47460000000000002</v>
      </c>
      <c r="N52" s="98">
        <v>45</v>
      </c>
      <c r="O52" s="289">
        <f>'5 Factor Report'!J52</f>
        <v>3.1298399580176528</v>
      </c>
      <c r="P52" s="290">
        <f t="shared" si="0"/>
        <v>91</v>
      </c>
      <c r="R52" s="96"/>
      <c r="S52" s="96"/>
      <c r="T52" s="96"/>
      <c r="U52" s="96"/>
      <c r="V52" s="96"/>
      <c r="W52" s="96"/>
      <c r="X52" s="96"/>
      <c r="Y52" s="96"/>
      <c r="Z52" s="96"/>
    </row>
    <row r="53" spans="1:26" ht="13.8">
      <c r="A53" s="97" t="s">
        <v>55</v>
      </c>
      <c r="B53" s="351">
        <v>5234</v>
      </c>
      <c r="C53" s="351">
        <v>402.61538461538464</v>
      </c>
      <c r="D53" s="352">
        <v>3.4000000000000002E-2</v>
      </c>
      <c r="E53" s="285">
        <v>140586.04058823528</v>
      </c>
      <c r="F53" s="98">
        <v>32</v>
      </c>
      <c r="G53" s="287">
        <v>0.67569999999999997</v>
      </c>
      <c r="H53" s="98">
        <v>57</v>
      </c>
      <c r="I53" s="287">
        <v>0.80069999999999997</v>
      </c>
      <c r="J53" s="98">
        <v>92</v>
      </c>
      <c r="K53" s="287">
        <v>0.89859999999999995</v>
      </c>
      <c r="L53" s="98">
        <v>77</v>
      </c>
      <c r="M53" s="287">
        <v>0.49359999999999998</v>
      </c>
      <c r="N53" s="98">
        <v>32</v>
      </c>
      <c r="O53" s="289">
        <f>'5 Factor Report'!J53</f>
        <v>4.2224380219514517</v>
      </c>
      <c r="P53" s="290">
        <f t="shared" si="0"/>
        <v>70</v>
      </c>
      <c r="R53" s="96"/>
      <c r="S53" s="96"/>
      <c r="T53" s="96"/>
      <c r="U53" s="96"/>
      <c r="V53" s="96"/>
      <c r="W53" s="96"/>
      <c r="X53" s="96"/>
      <c r="Y53" s="96"/>
      <c r="Z53" s="96"/>
    </row>
    <row r="54" spans="1:26" s="100" customFormat="1" ht="13.8">
      <c r="A54" s="97" t="s">
        <v>56</v>
      </c>
      <c r="B54" s="351">
        <v>835</v>
      </c>
      <c r="C54" s="351">
        <v>417.5</v>
      </c>
      <c r="D54" s="352">
        <v>3.9E-2</v>
      </c>
      <c r="E54" s="285">
        <v>102035.05365853659</v>
      </c>
      <c r="F54" s="98">
        <v>70</v>
      </c>
      <c r="G54" s="287">
        <v>0.62880000000000003</v>
      </c>
      <c r="H54" s="98">
        <v>86</v>
      </c>
      <c r="I54" s="287">
        <v>0.81920000000000004</v>
      </c>
      <c r="J54" s="98">
        <v>85</v>
      </c>
      <c r="K54" s="287">
        <v>0.94499999999999995</v>
      </c>
      <c r="L54" s="98">
        <v>23</v>
      </c>
      <c r="M54" s="287">
        <v>0.41349999999999998</v>
      </c>
      <c r="N54" s="98">
        <v>87</v>
      </c>
      <c r="O54" s="289">
        <f>'5 Factor Report'!J54</f>
        <v>3.8046116073002381</v>
      </c>
      <c r="P54" s="290">
        <f t="shared" si="0"/>
        <v>81</v>
      </c>
      <c r="Q54" s="95"/>
      <c r="R54" s="96"/>
      <c r="S54" s="96"/>
      <c r="T54" s="96"/>
      <c r="U54" s="96"/>
      <c r="V54" s="96"/>
      <c r="W54" s="96"/>
      <c r="X54" s="96"/>
    </row>
    <row r="55" spans="1:26" ht="13.8">
      <c r="A55" s="97" t="s">
        <v>57</v>
      </c>
      <c r="B55" s="351">
        <v>5544</v>
      </c>
      <c r="C55" s="351">
        <v>346.5</v>
      </c>
      <c r="D55" s="352">
        <v>3.4000000000000002E-2</v>
      </c>
      <c r="E55" s="285">
        <v>154025.91354838709</v>
      </c>
      <c r="F55" s="98">
        <v>23</v>
      </c>
      <c r="G55" s="287">
        <v>0.73760000000000003</v>
      </c>
      <c r="H55" s="98">
        <v>12</v>
      </c>
      <c r="I55" s="287">
        <v>0.87370000000000003</v>
      </c>
      <c r="J55" s="98">
        <v>62</v>
      </c>
      <c r="K55" s="287">
        <v>0.93340000000000001</v>
      </c>
      <c r="L55" s="98">
        <v>39</v>
      </c>
      <c r="M55" s="287">
        <v>0.54730000000000001</v>
      </c>
      <c r="N55" s="98">
        <v>7</v>
      </c>
      <c r="O55" s="289">
        <f>'5 Factor Report'!J55</f>
        <v>6.2818944935077514</v>
      </c>
      <c r="P55" s="290">
        <f t="shared" si="0"/>
        <v>19</v>
      </c>
      <c r="R55" s="96"/>
      <c r="S55" s="96"/>
      <c r="T55" s="96"/>
      <c r="U55" s="96"/>
      <c r="V55" s="96"/>
      <c r="W55" s="96"/>
      <c r="X55" s="96"/>
    </row>
    <row r="56" spans="1:26" s="101" customFormat="1" ht="13.8">
      <c r="A56" s="97" t="s">
        <v>58</v>
      </c>
      <c r="B56" s="351">
        <v>362</v>
      </c>
      <c r="C56" s="351">
        <v>362</v>
      </c>
      <c r="D56" s="352">
        <v>3.3000000000000002E-2</v>
      </c>
      <c r="E56" s="285">
        <v>218314.44</v>
      </c>
      <c r="F56" s="98">
        <v>4</v>
      </c>
      <c r="G56" s="287">
        <v>0.69020000000000004</v>
      </c>
      <c r="H56" s="98">
        <v>43</v>
      </c>
      <c r="I56" s="287">
        <v>0.91710000000000003</v>
      </c>
      <c r="J56" s="98">
        <v>24</v>
      </c>
      <c r="K56" s="287">
        <v>0.95479999999999998</v>
      </c>
      <c r="L56" s="98">
        <v>13</v>
      </c>
      <c r="M56" s="287">
        <v>0.46879999999999999</v>
      </c>
      <c r="N56" s="98">
        <v>49</v>
      </c>
      <c r="O56" s="289">
        <f>'5 Factor Report'!J56</f>
        <v>7.0558447308017902</v>
      </c>
      <c r="P56" s="290">
        <f t="shared" si="0"/>
        <v>12</v>
      </c>
      <c r="Q56" s="95"/>
      <c r="R56" s="96"/>
      <c r="S56" s="96"/>
      <c r="T56" s="96"/>
      <c r="U56" s="96"/>
      <c r="V56" s="100"/>
      <c r="W56" s="100"/>
      <c r="X56" s="100"/>
    </row>
    <row r="57" spans="1:26" ht="13.8">
      <c r="A57" s="97" t="s">
        <v>59</v>
      </c>
      <c r="B57" s="351">
        <v>2178</v>
      </c>
      <c r="C57" s="351">
        <v>322.66666666666669</v>
      </c>
      <c r="D57" s="352">
        <v>0.04</v>
      </c>
      <c r="E57" s="285">
        <v>120926.41499999999</v>
      </c>
      <c r="F57" s="98">
        <v>47</v>
      </c>
      <c r="G57" s="287">
        <v>0.68459999999999999</v>
      </c>
      <c r="H57" s="98">
        <v>47</v>
      </c>
      <c r="I57" s="287">
        <v>0.85899999999999999</v>
      </c>
      <c r="J57" s="98">
        <v>74</v>
      </c>
      <c r="K57" s="287">
        <v>0.87260000000000004</v>
      </c>
      <c r="L57" s="98">
        <v>89</v>
      </c>
      <c r="M57" s="287">
        <v>0.44409999999999999</v>
      </c>
      <c r="N57" s="98">
        <v>65</v>
      </c>
      <c r="O57" s="289">
        <f>'5 Factor Report'!J57</f>
        <v>4.3418240932030718</v>
      </c>
      <c r="P57" s="290">
        <f t="shared" si="0"/>
        <v>67</v>
      </c>
      <c r="R57" s="96"/>
      <c r="S57" s="96"/>
      <c r="T57" s="96"/>
      <c r="U57" s="96"/>
      <c r="V57" s="96"/>
      <c r="W57" s="96"/>
      <c r="X57" s="96"/>
      <c r="Y57" s="96"/>
      <c r="Z57" s="96"/>
    </row>
    <row r="58" spans="1:26" ht="13.8">
      <c r="A58" s="97" t="s">
        <v>60</v>
      </c>
      <c r="B58" s="351">
        <v>4490</v>
      </c>
      <c r="C58" s="351">
        <v>345.38461538461536</v>
      </c>
      <c r="D58" s="352">
        <v>3.7000000000000005E-2</v>
      </c>
      <c r="E58" s="285">
        <v>84061.860526315795</v>
      </c>
      <c r="F58" s="98">
        <v>86</v>
      </c>
      <c r="G58" s="287">
        <v>0.63739999999999997</v>
      </c>
      <c r="H58" s="98">
        <v>83</v>
      </c>
      <c r="I58" s="287">
        <v>0.8468</v>
      </c>
      <c r="J58" s="98">
        <v>79</v>
      </c>
      <c r="K58" s="287">
        <v>0.87570000000000003</v>
      </c>
      <c r="L58" s="98">
        <v>87</v>
      </c>
      <c r="M58" s="287">
        <v>0.44309999999999999</v>
      </c>
      <c r="N58" s="98">
        <v>66</v>
      </c>
      <c r="O58" s="289">
        <f>'5 Factor Report'!J58</f>
        <v>4.0710587484585625</v>
      </c>
      <c r="P58" s="290">
        <f t="shared" si="0"/>
        <v>76</v>
      </c>
      <c r="R58" s="96"/>
      <c r="S58" s="96"/>
      <c r="T58" s="96"/>
      <c r="U58" s="96"/>
      <c r="V58" s="96"/>
      <c r="W58" s="96"/>
      <c r="X58" s="96"/>
    </row>
    <row r="59" spans="1:26" ht="13.8">
      <c r="A59" s="97" t="s">
        <v>61</v>
      </c>
      <c r="B59" s="351">
        <v>2396</v>
      </c>
      <c r="C59" s="351">
        <v>309.16129032258067</v>
      </c>
      <c r="D59" s="352">
        <v>3.1E-2</v>
      </c>
      <c r="E59" s="285">
        <v>116211.64099999999</v>
      </c>
      <c r="F59" s="98">
        <v>57</v>
      </c>
      <c r="G59" s="287">
        <v>0.70130000000000003</v>
      </c>
      <c r="H59" s="98">
        <v>30</v>
      </c>
      <c r="I59" s="287">
        <v>0.81389999999999996</v>
      </c>
      <c r="J59" s="98">
        <v>87</v>
      </c>
      <c r="K59" s="287">
        <v>0.90880000000000005</v>
      </c>
      <c r="L59" s="98">
        <v>66</v>
      </c>
      <c r="M59" s="287">
        <v>0.48430000000000001</v>
      </c>
      <c r="N59" s="98">
        <v>36</v>
      </c>
      <c r="O59" s="289">
        <f>'5 Factor Report'!J59</f>
        <v>4.1485482205298849</v>
      </c>
      <c r="P59" s="290">
        <f t="shared" si="0"/>
        <v>72</v>
      </c>
      <c r="R59" s="96"/>
      <c r="S59" s="96"/>
      <c r="T59" s="96"/>
      <c r="U59" s="96"/>
      <c r="V59" s="96"/>
      <c r="W59" s="96"/>
      <c r="X59" s="96"/>
      <c r="Y59" s="96"/>
      <c r="Z59" s="96"/>
    </row>
    <row r="60" spans="1:26" s="100" customFormat="1" ht="13.8">
      <c r="A60" s="97" t="s">
        <v>62</v>
      </c>
      <c r="B60" s="351">
        <v>982</v>
      </c>
      <c r="C60" s="351">
        <v>245.5</v>
      </c>
      <c r="D60" s="352">
        <v>3.2000000000000001E-2</v>
      </c>
      <c r="E60" s="285">
        <v>100830.39540229885</v>
      </c>
      <c r="F60" s="98">
        <v>72</v>
      </c>
      <c r="G60" s="287">
        <v>0.62080000000000002</v>
      </c>
      <c r="H60" s="98">
        <v>90</v>
      </c>
      <c r="I60" s="287">
        <v>0.91339999999999999</v>
      </c>
      <c r="J60" s="98">
        <v>31</v>
      </c>
      <c r="K60" s="287">
        <v>0.97770000000000001</v>
      </c>
      <c r="L60" s="98">
        <v>3</v>
      </c>
      <c r="M60" s="287">
        <v>0.4194</v>
      </c>
      <c r="N60" s="98">
        <v>83</v>
      </c>
      <c r="O60" s="289">
        <f>'5 Factor Report'!J60</f>
        <v>4.8245854790801994</v>
      </c>
      <c r="P60" s="290">
        <f t="shared" si="0"/>
        <v>48</v>
      </c>
      <c r="Q60" s="95"/>
      <c r="R60" s="96"/>
      <c r="S60" s="96"/>
      <c r="T60" s="96"/>
      <c r="U60" s="96"/>
      <c r="V60" s="95"/>
      <c r="W60" s="95"/>
      <c r="X60" s="95"/>
    </row>
    <row r="61" spans="1:26" ht="13.8">
      <c r="A61" s="97" t="s">
        <v>63</v>
      </c>
      <c r="B61" s="351">
        <v>541</v>
      </c>
      <c r="C61" s="351">
        <v>721.33333333333337</v>
      </c>
      <c r="D61" s="352">
        <v>3.3000000000000002E-2</v>
      </c>
      <c r="E61" s="285">
        <v>116864.45925925924</v>
      </c>
      <c r="F61" s="98">
        <v>55</v>
      </c>
      <c r="G61" s="287">
        <v>0.65090000000000003</v>
      </c>
      <c r="H61" s="98">
        <v>71</v>
      </c>
      <c r="I61" s="287">
        <v>0.95009999999999994</v>
      </c>
      <c r="J61" s="98">
        <v>5</v>
      </c>
      <c r="K61" s="287">
        <v>0.91669999999999996</v>
      </c>
      <c r="L61" s="98">
        <v>54</v>
      </c>
      <c r="M61" s="287">
        <v>0.36599999999999999</v>
      </c>
      <c r="N61" s="98">
        <v>99</v>
      </c>
      <c r="O61" s="289">
        <f>'5 Factor Report'!J61</f>
        <v>5.471722887349582</v>
      </c>
      <c r="P61" s="290">
        <f t="shared" si="0"/>
        <v>33</v>
      </c>
      <c r="R61" s="96"/>
      <c r="S61" s="96"/>
      <c r="T61" s="96"/>
      <c r="U61" s="96"/>
      <c r="V61" s="100"/>
      <c r="W61" s="100"/>
      <c r="X61" s="100"/>
      <c r="Y61" s="96"/>
      <c r="Z61" s="96"/>
    </row>
    <row r="62" spans="1:26" ht="13.8">
      <c r="A62" s="97" t="s">
        <v>64</v>
      </c>
      <c r="B62" s="351">
        <v>1639</v>
      </c>
      <c r="C62" s="351">
        <v>409.75</v>
      </c>
      <c r="D62" s="352">
        <v>4.4999999999999998E-2</v>
      </c>
      <c r="E62" s="285">
        <v>125391.758</v>
      </c>
      <c r="F62" s="98">
        <v>41</v>
      </c>
      <c r="G62" s="287">
        <v>0.65769999999999995</v>
      </c>
      <c r="H62" s="98">
        <v>70</v>
      </c>
      <c r="I62" s="287">
        <v>0.95550000000000002</v>
      </c>
      <c r="J62" s="98">
        <v>3</v>
      </c>
      <c r="K62" s="287">
        <v>0.93920000000000003</v>
      </c>
      <c r="L62" s="98">
        <v>28</v>
      </c>
      <c r="M62" s="287">
        <v>0.46410000000000001</v>
      </c>
      <c r="N62" s="98">
        <v>51</v>
      </c>
      <c r="O62" s="289">
        <f>'5 Factor Report'!J62</f>
        <v>4.8167168886571368</v>
      </c>
      <c r="P62" s="290">
        <f t="shared" si="0"/>
        <v>49</v>
      </c>
      <c r="R62" s="96"/>
      <c r="S62" s="96"/>
      <c r="T62" s="96"/>
      <c r="U62" s="96"/>
      <c r="V62" s="96"/>
      <c r="W62" s="96"/>
      <c r="X62" s="96"/>
      <c r="Y62" s="96"/>
      <c r="Z62" s="96"/>
    </row>
    <row r="63" spans="1:26" ht="13.8">
      <c r="A63" s="97" t="s">
        <v>65</v>
      </c>
      <c r="B63" s="351">
        <v>1472</v>
      </c>
      <c r="C63" s="351">
        <v>294.39999999999998</v>
      </c>
      <c r="D63" s="352">
        <v>3.3000000000000002E-2</v>
      </c>
      <c r="E63" s="285">
        <v>108462.42166666668</v>
      </c>
      <c r="F63" s="98">
        <v>62</v>
      </c>
      <c r="G63" s="287">
        <v>0.66800000000000004</v>
      </c>
      <c r="H63" s="98">
        <v>61</v>
      </c>
      <c r="I63" s="287">
        <v>0.89059999999999995</v>
      </c>
      <c r="J63" s="98">
        <v>54</v>
      </c>
      <c r="K63" s="287">
        <v>0.91169999999999995</v>
      </c>
      <c r="L63" s="98">
        <v>63</v>
      </c>
      <c r="M63" s="287">
        <v>0.43540000000000001</v>
      </c>
      <c r="N63" s="98">
        <v>74</v>
      </c>
      <c r="O63" s="289">
        <f>'5 Factor Report'!J63</f>
        <v>5.6808418523736606</v>
      </c>
      <c r="P63" s="290">
        <f t="shared" si="0"/>
        <v>27</v>
      </c>
      <c r="R63" s="96"/>
      <c r="S63" s="96"/>
      <c r="T63" s="96"/>
      <c r="U63" s="96"/>
      <c r="V63" s="96"/>
      <c r="W63" s="96"/>
      <c r="X63" s="96"/>
      <c r="Y63" s="96"/>
      <c r="Z63" s="96"/>
    </row>
    <row r="64" spans="1:26" ht="13.8">
      <c r="A64" s="97" t="s">
        <v>66</v>
      </c>
      <c r="B64" s="351">
        <v>31184</v>
      </c>
      <c r="C64" s="351">
        <v>389.8</v>
      </c>
      <c r="D64" s="352">
        <v>3.5000000000000003E-2</v>
      </c>
      <c r="E64" s="285">
        <v>98829.030769230769</v>
      </c>
      <c r="F64" s="98">
        <v>76</v>
      </c>
      <c r="G64" s="287">
        <v>0.61219999999999997</v>
      </c>
      <c r="H64" s="98">
        <v>96</v>
      </c>
      <c r="I64" s="287">
        <v>0.71430000000000005</v>
      </c>
      <c r="J64" s="98">
        <v>98</v>
      </c>
      <c r="K64" s="287">
        <v>0.8649</v>
      </c>
      <c r="L64" s="98">
        <v>92</v>
      </c>
      <c r="M64" s="287">
        <v>0.42620000000000002</v>
      </c>
      <c r="N64" s="98">
        <v>81</v>
      </c>
      <c r="O64" s="289">
        <f>'5 Factor Report'!J64</f>
        <v>4.0637624614649264</v>
      </c>
      <c r="P64" s="290">
        <f t="shared" si="0"/>
        <v>77</v>
      </c>
      <c r="R64" s="96"/>
      <c r="S64" s="96"/>
      <c r="T64" s="96"/>
      <c r="U64" s="96"/>
      <c r="V64" s="96"/>
      <c r="W64" s="96"/>
      <c r="X64" s="96"/>
      <c r="Y64" s="96"/>
      <c r="Z64" s="96"/>
    </row>
    <row r="65" spans="1:26" ht="13.8">
      <c r="A65" s="97" t="s">
        <v>67</v>
      </c>
      <c r="B65" s="351">
        <v>289</v>
      </c>
      <c r="C65" s="351">
        <v>289</v>
      </c>
      <c r="D65" s="352">
        <v>3.6000000000000004E-2</v>
      </c>
      <c r="E65" s="285">
        <v>140799.35238095239</v>
      </c>
      <c r="F65" s="98">
        <v>31</v>
      </c>
      <c r="G65" s="287">
        <v>0.76729999999999998</v>
      </c>
      <c r="H65" s="98">
        <v>3</v>
      </c>
      <c r="I65" s="287">
        <v>0.93079999999999996</v>
      </c>
      <c r="J65" s="98">
        <v>14</v>
      </c>
      <c r="K65" s="287">
        <v>0.97130000000000005</v>
      </c>
      <c r="L65" s="98">
        <v>5</v>
      </c>
      <c r="M65" s="287">
        <v>0.53039999999999998</v>
      </c>
      <c r="N65" s="98">
        <v>12</v>
      </c>
      <c r="O65" s="289">
        <f>'5 Factor Report'!J65</f>
        <v>3.5802829376073877</v>
      </c>
      <c r="P65" s="290">
        <f t="shared" si="0"/>
        <v>83</v>
      </c>
      <c r="R65" s="96"/>
      <c r="S65" s="96"/>
      <c r="T65" s="96"/>
      <c r="U65" s="96"/>
      <c r="V65" s="100"/>
      <c r="W65" s="100"/>
      <c r="X65" s="100"/>
      <c r="Y65" s="96"/>
      <c r="Z65" s="96"/>
    </row>
    <row r="66" spans="1:26" ht="13.8">
      <c r="A66" s="97" t="s">
        <v>68</v>
      </c>
      <c r="B66" s="351">
        <v>1365</v>
      </c>
      <c r="C66" s="351">
        <v>341.25</v>
      </c>
      <c r="D66" s="352">
        <v>3.7000000000000005E-2</v>
      </c>
      <c r="E66" s="285">
        <v>107682.35800000001</v>
      </c>
      <c r="F66" s="98">
        <v>63</v>
      </c>
      <c r="G66" s="287">
        <v>0.74119999999999997</v>
      </c>
      <c r="H66" s="98">
        <v>10</v>
      </c>
      <c r="I66" s="287">
        <v>0.98019999999999996</v>
      </c>
      <c r="J66" s="98">
        <v>1</v>
      </c>
      <c r="K66" s="287">
        <v>0.97509999999999997</v>
      </c>
      <c r="L66" s="98">
        <v>4</v>
      </c>
      <c r="M66" s="287">
        <v>0.50580000000000003</v>
      </c>
      <c r="N66" s="98">
        <v>26</v>
      </c>
      <c r="O66" s="289">
        <f>'5 Factor Report'!J66</f>
        <v>4.5836140478138692</v>
      </c>
      <c r="P66" s="290">
        <f t="shared" si="0"/>
        <v>56</v>
      </c>
      <c r="R66" s="96"/>
      <c r="S66" s="96"/>
      <c r="T66" s="96"/>
      <c r="U66" s="96"/>
      <c r="V66" s="96"/>
      <c r="W66" s="96"/>
      <c r="X66" s="96"/>
      <c r="Y66" s="96"/>
      <c r="Z66" s="96"/>
    </row>
    <row r="67" spans="1:26" ht="13.8">
      <c r="A67" s="97" t="s">
        <v>69</v>
      </c>
      <c r="B67" s="351">
        <v>2198</v>
      </c>
      <c r="C67" s="351">
        <v>314</v>
      </c>
      <c r="D67" s="352">
        <v>3.7000000000000005E-2</v>
      </c>
      <c r="E67" s="285">
        <v>105671.575</v>
      </c>
      <c r="F67" s="98">
        <v>64</v>
      </c>
      <c r="G67" s="287">
        <v>0.71799999999999997</v>
      </c>
      <c r="H67" s="98">
        <v>21</v>
      </c>
      <c r="I67" s="287">
        <v>0.92810000000000004</v>
      </c>
      <c r="J67" s="98">
        <v>16</v>
      </c>
      <c r="K67" s="287">
        <v>0.94720000000000004</v>
      </c>
      <c r="L67" s="98">
        <v>20</v>
      </c>
      <c r="M67" s="287">
        <v>0.50609999999999999</v>
      </c>
      <c r="N67" s="98">
        <v>25</v>
      </c>
      <c r="O67" s="289">
        <f>'5 Factor Report'!J67</f>
        <v>4.1099338630605358</v>
      </c>
      <c r="P67" s="290">
        <f t="shared" si="0"/>
        <v>74</v>
      </c>
      <c r="R67" s="96"/>
      <c r="S67" s="96"/>
      <c r="T67" s="96"/>
      <c r="U67" s="96"/>
    </row>
    <row r="68" spans="1:26" s="100" customFormat="1" ht="13.8">
      <c r="A68" s="97" t="s">
        <v>70</v>
      </c>
      <c r="B68" s="351">
        <v>4481</v>
      </c>
      <c r="C68" s="351">
        <v>344.69230769230768</v>
      </c>
      <c r="D68" s="352">
        <v>4.5999999999999999E-2</v>
      </c>
      <c r="E68" s="286">
        <v>117030.14270270271</v>
      </c>
      <c r="F68" s="98">
        <v>54</v>
      </c>
      <c r="G68" s="288">
        <v>0.68340000000000001</v>
      </c>
      <c r="H68" s="98">
        <v>48</v>
      </c>
      <c r="I68" s="288">
        <v>0.86319999999999997</v>
      </c>
      <c r="J68" s="98">
        <v>71</v>
      </c>
      <c r="K68" s="288">
        <v>0.88490000000000002</v>
      </c>
      <c r="L68" s="98">
        <v>84</v>
      </c>
      <c r="M68" s="288">
        <v>0.48549999999999999</v>
      </c>
      <c r="N68" s="98">
        <v>34</v>
      </c>
      <c r="O68" s="289">
        <f>'5 Factor Report'!J68</f>
        <v>4.8552171740307326</v>
      </c>
      <c r="P68" s="290">
        <f t="shared" si="0"/>
        <v>47</v>
      </c>
      <c r="Q68" s="95"/>
      <c r="R68" s="96"/>
      <c r="S68" s="96"/>
      <c r="T68" s="96"/>
      <c r="U68" s="96"/>
      <c r="V68" s="96"/>
      <c r="W68" s="96"/>
      <c r="X68" s="96"/>
    </row>
    <row r="69" spans="1:26" ht="13.8">
      <c r="A69" s="97" t="s">
        <v>71</v>
      </c>
      <c r="B69" s="351">
        <v>5215</v>
      </c>
      <c r="C69" s="351">
        <v>372.5</v>
      </c>
      <c r="D69" s="352">
        <v>3.3000000000000002E-2</v>
      </c>
      <c r="E69" s="285">
        <v>188202.98500000002</v>
      </c>
      <c r="F69" s="98">
        <v>9</v>
      </c>
      <c r="G69" s="287">
        <v>0.70650000000000002</v>
      </c>
      <c r="H69" s="98">
        <v>27</v>
      </c>
      <c r="I69" s="287">
        <v>0.88260000000000005</v>
      </c>
      <c r="J69" s="98">
        <v>57</v>
      </c>
      <c r="K69" s="287">
        <v>0.91969999999999996</v>
      </c>
      <c r="L69" s="98">
        <v>50</v>
      </c>
      <c r="M69" s="287">
        <v>0.48120000000000002</v>
      </c>
      <c r="N69" s="98">
        <v>39</v>
      </c>
      <c r="O69" s="289">
        <f>'5 Factor Report'!J69</f>
        <v>7.578913509824833</v>
      </c>
      <c r="P69" s="290">
        <f t="shared" ref="P69:P104" si="1">RANK(O69,$O$5:$O$104)</f>
        <v>7</v>
      </c>
      <c r="R69" s="96"/>
      <c r="S69" s="96"/>
      <c r="T69" s="96"/>
      <c r="U69" s="96"/>
      <c r="V69" s="96"/>
      <c r="W69" s="96"/>
      <c r="X69" s="96"/>
      <c r="Y69" s="96"/>
      <c r="Z69" s="96"/>
    </row>
    <row r="70" spans="1:26" ht="13.8">
      <c r="A70" s="97" t="s">
        <v>72</v>
      </c>
      <c r="B70" s="351">
        <v>1631</v>
      </c>
      <c r="C70" s="351">
        <v>271.83333333333331</v>
      </c>
      <c r="D70" s="352">
        <v>5.0999999999999997E-2</v>
      </c>
      <c r="E70" s="285">
        <v>161638.70333333334</v>
      </c>
      <c r="F70" s="98">
        <v>16</v>
      </c>
      <c r="G70" s="287">
        <v>0.6391</v>
      </c>
      <c r="H70" s="98">
        <v>80</v>
      </c>
      <c r="I70" s="287">
        <v>0.86570000000000003</v>
      </c>
      <c r="J70" s="98">
        <v>68</v>
      </c>
      <c r="K70" s="287">
        <v>0.86399999999999999</v>
      </c>
      <c r="L70" s="98">
        <v>94</v>
      </c>
      <c r="M70" s="287">
        <v>0.38790000000000002</v>
      </c>
      <c r="N70" s="98">
        <v>97</v>
      </c>
      <c r="O70" s="289">
        <f>'5 Factor Report'!J70</f>
        <v>3.055188113995333</v>
      </c>
      <c r="P70" s="290">
        <f t="shared" si="1"/>
        <v>93</v>
      </c>
      <c r="R70" s="96"/>
      <c r="S70" s="96"/>
      <c r="T70" s="96"/>
      <c r="U70" s="96"/>
      <c r="V70" s="100"/>
      <c r="W70" s="100"/>
      <c r="X70" s="100"/>
      <c r="Y70" s="96"/>
      <c r="Z70" s="96"/>
    </row>
    <row r="71" spans="1:26" ht="13.8">
      <c r="A71" s="97" t="s">
        <v>74</v>
      </c>
      <c r="B71" s="351">
        <v>7437</v>
      </c>
      <c r="C71" s="351">
        <v>572.07692307692309</v>
      </c>
      <c r="D71" s="352">
        <v>4.2000000000000003E-2</v>
      </c>
      <c r="E71" s="285">
        <v>333540.90857142856</v>
      </c>
      <c r="F71" s="98">
        <v>2</v>
      </c>
      <c r="G71" s="287">
        <v>0.67400000000000004</v>
      </c>
      <c r="H71" s="98">
        <v>59</v>
      </c>
      <c r="I71" s="287">
        <v>0.88600000000000001</v>
      </c>
      <c r="J71" s="98">
        <v>55</v>
      </c>
      <c r="K71" s="287">
        <v>0.91080000000000005</v>
      </c>
      <c r="L71" s="98">
        <v>64</v>
      </c>
      <c r="M71" s="287">
        <v>0.41820000000000002</v>
      </c>
      <c r="N71" s="98">
        <v>85</v>
      </c>
      <c r="O71" s="289">
        <f>'5 Factor Report'!J71</f>
        <v>29.686862400041658</v>
      </c>
      <c r="P71" s="290">
        <f t="shared" si="1"/>
        <v>1</v>
      </c>
      <c r="R71" s="96"/>
      <c r="S71" s="96"/>
      <c r="T71" s="96"/>
      <c r="U71" s="96"/>
      <c r="V71" s="100"/>
      <c r="W71" s="100"/>
      <c r="X71" s="100"/>
      <c r="Y71" s="96"/>
      <c r="Z71" s="96"/>
    </row>
    <row r="72" spans="1:26" ht="13.8">
      <c r="A72" s="97" t="s">
        <v>75</v>
      </c>
      <c r="B72" s="351">
        <v>1677</v>
      </c>
      <c r="C72" s="351">
        <v>209.625</v>
      </c>
      <c r="D72" s="352">
        <v>3.1E-2</v>
      </c>
      <c r="E72" s="285">
        <v>91171.81</v>
      </c>
      <c r="F72" s="98">
        <v>81</v>
      </c>
      <c r="G72" s="287">
        <v>0.73799999999999999</v>
      </c>
      <c r="H72" s="98">
        <v>11</v>
      </c>
      <c r="I72" s="287">
        <v>0.84619999999999995</v>
      </c>
      <c r="J72" s="98">
        <v>80</v>
      </c>
      <c r="K72" s="287">
        <v>0.91269999999999996</v>
      </c>
      <c r="L72" s="98">
        <v>62</v>
      </c>
      <c r="M72" s="287">
        <v>0.54869999999999997</v>
      </c>
      <c r="N72" s="98">
        <v>6</v>
      </c>
      <c r="O72" s="289">
        <f>'5 Factor Report'!J72</f>
        <v>3.0536061514027484</v>
      </c>
      <c r="P72" s="290">
        <f t="shared" si="1"/>
        <v>94</v>
      </c>
      <c r="R72" s="96"/>
      <c r="S72" s="96"/>
      <c r="T72" s="96"/>
      <c r="U72" s="96"/>
      <c r="V72" s="100"/>
      <c r="W72" s="100"/>
      <c r="X72" s="100"/>
      <c r="Y72" s="96"/>
      <c r="Z72" s="96"/>
    </row>
    <row r="73" spans="1:26" s="100" customFormat="1" ht="13.8">
      <c r="A73" s="97" t="s">
        <v>76</v>
      </c>
      <c r="B73" s="351">
        <v>453</v>
      </c>
      <c r="C73" s="351">
        <v>453</v>
      </c>
      <c r="D73" s="352">
        <v>3.2000000000000001E-2</v>
      </c>
      <c r="E73" s="285">
        <v>150656.78947368421</v>
      </c>
      <c r="F73" s="98">
        <v>24</v>
      </c>
      <c r="G73" s="287">
        <v>0.64890000000000003</v>
      </c>
      <c r="H73" s="98">
        <v>73</v>
      </c>
      <c r="I73" s="287">
        <v>0.92720000000000002</v>
      </c>
      <c r="J73" s="98">
        <v>18</v>
      </c>
      <c r="K73" s="287">
        <v>0.9355</v>
      </c>
      <c r="L73" s="98">
        <v>34</v>
      </c>
      <c r="M73" s="287">
        <v>0.4466</v>
      </c>
      <c r="N73" s="98">
        <v>63</v>
      </c>
      <c r="O73" s="289">
        <f>'5 Factor Report'!J73</f>
        <v>6.2090384575562148</v>
      </c>
      <c r="P73" s="290">
        <f t="shared" si="1"/>
        <v>20</v>
      </c>
      <c r="Q73" s="95"/>
      <c r="R73" s="96"/>
      <c r="S73" s="96"/>
      <c r="T73" s="96"/>
      <c r="U73" s="96"/>
      <c r="V73" s="96"/>
      <c r="W73" s="96"/>
      <c r="X73" s="96"/>
    </row>
    <row r="74" spans="1:26" s="100" customFormat="1" ht="13.8">
      <c r="A74" s="97" t="s">
        <v>77</v>
      </c>
      <c r="B74" s="351">
        <v>2137</v>
      </c>
      <c r="C74" s="351">
        <v>427.4</v>
      </c>
      <c r="D74" s="352">
        <v>4.2000000000000003E-2</v>
      </c>
      <c r="E74" s="285">
        <v>196828.90400000001</v>
      </c>
      <c r="F74" s="98">
        <v>7</v>
      </c>
      <c r="G74" s="287">
        <v>0.68820000000000003</v>
      </c>
      <c r="H74" s="98">
        <v>44</v>
      </c>
      <c r="I74" s="287">
        <v>0.91390000000000005</v>
      </c>
      <c r="J74" s="98">
        <v>30</v>
      </c>
      <c r="K74" s="287">
        <v>0.92689999999999995</v>
      </c>
      <c r="L74" s="98">
        <v>46</v>
      </c>
      <c r="M74" s="287">
        <v>0.498</v>
      </c>
      <c r="N74" s="98">
        <v>30</v>
      </c>
      <c r="O74" s="289">
        <f>'5 Factor Report'!J74</f>
        <v>7.3342443126583001</v>
      </c>
      <c r="P74" s="290">
        <f t="shared" si="1"/>
        <v>10</v>
      </c>
      <c r="Q74" s="95"/>
      <c r="R74" s="96"/>
      <c r="S74" s="96"/>
      <c r="T74" s="96"/>
      <c r="U74" s="96"/>
    </row>
    <row r="75" spans="1:26" ht="13.8">
      <c r="A75" s="97" t="s">
        <v>78</v>
      </c>
      <c r="B75" s="351">
        <v>1515</v>
      </c>
      <c r="C75" s="351">
        <v>505</v>
      </c>
      <c r="D75" s="352">
        <v>3.4000000000000002E-2</v>
      </c>
      <c r="E75" s="285">
        <v>156722.50599999999</v>
      </c>
      <c r="F75" s="98">
        <v>19</v>
      </c>
      <c r="G75" s="287">
        <v>0.6583</v>
      </c>
      <c r="H75" s="98">
        <v>69</v>
      </c>
      <c r="I75" s="287">
        <v>0.88049999999999995</v>
      </c>
      <c r="J75" s="98">
        <v>59</v>
      </c>
      <c r="K75" s="287">
        <v>0.89290000000000003</v>
      </c>
      <c r="L75" s="98">
        <v>80</v>
      </c>
      <c r="M75" s="287">
        <v>0.4486</v>
      </c>
      <c r="N75" s="98">
        <v>61</v>
      </c>
      <c r="O75" s="289">
        <f>'5 Factor Report'!J75</f>
        <v>5.4160254388565976</v>
      </c>
      <c r="P75" s="290">
        <f t="shared" si="1"/>
        <v>35</v>
      </c>
      <c r="R75" s="96"/>
      <c r="S75" s="96"/>
      <c r="T75" s="96"/>
      <c r="U75" s="96"/>
      <c r="Y75" s="96"/>
      <c r="Z75" s="96"/>
    </row>
    <row r="76" spans="1:26" s="100" customFormat="1" ht="13.8">
      <c r="A76" s="97" t="s">
        <v>79</v>
      </c>
      <c r="B76" s="351">
        <v>523</v>
      </c>
      <c r="C76" s="351">
        <v>1046</v>
      </c>
      <c r="D76" s="352">
        <v>4.2000000000000003E-2</v>
      </c>
      <c r="E76" s="285">
        <v>180968.66</v>
      </c>
      <c r="F76" s="98">
        <v>11</v>
      </c>
      <c r="G76" s="287">
        <v>0.72199999999999998</v>
      </c>
      <c r="H76" s="98">
        <v>18</v>
      </c>
      <c r="I76" s="287">
        <v>0.95789999999999997</v>
      </c>
      <c r="J76" s="98">
        <v>2</v>
      </c>
      <c r="K76" s="287">
        <v>0.9788</v>
      </c>
      <c r="L76" s="98">
        <v>2</v>
      </c>
      <c r="M76" s="287">
        <v>0.52780000000000005</v>
      </c>
      <c r="N76" s="98">
        <v>13</v>
      </c>
      <c r="O76" s="289">
        <f>'5 Factor Report'!J76</f>
        <v>7.0228286382687104</v>
      </c>
      <c r="P76" s="290">
        <f t="shared" si="1"/>
        <v>13</v>
      </c>
      <c r="Q76" s="95"/>
      <c r="R76" s="96"/>
      <c r="S76" s="96"/>
      <c r="T76" s="96"/>
      <c r="U76" s="96"/>
      <c r="V76" s="96"/>
      <c r="W76" s="96"/>
      <c r="X76" s="96"/>
    </row>
    <row r="77" spans="1:26" s="100" customFormat="1" ht="13.8">
      <c r="A77" s="97" t="s">
        <v>80</v>
      </c>
      <c r="B77" s="351">
        <v>1805</v>
      </c>
      <c r="C77" s="351">
        <v>257.85714285714283</v>
      </c>
      <c r="D77" s="352">
        <v>3.7999999999999999E-2</v>
      </c>
      <c r="E77" s="285">
        <v>89661.96</v>
      </c>
      <c r="F77" s="98">
        <v>82</v>
      </c>
      <c r="G77" s="287">
        <v>0.67490000000000006</v>
      </c>
      <c r="H77" s="98">
        <v>58</v>
      </c>
      <c r="I77" s="287">
        <v>0.8831</v>
      </c>
      <c r="J77" s="98">
        <v>56</v>
      </c>
      <c r="K77" s="287">
        <v>0.89510000000000001</v>
      </c>
      <c r="L77" s="98">
        <v>78</v>
      </c>
      <c r="M77" s="287">
        <v>0.4788</v>
      </c>
      <c r="N77" s="98">
        <v>41</v>
      </c>
      <c r="O77" s="289">
        <f>'5 Factor Report'!J77</f>
        <v>4.6237372665537846</v>
      </c>
      <c r="P77" s="290">
        <f t="shared" si="1"/>
        <v>54</v>
      </c>
      <c r="Q77" s="95"/>
      <c r="R77" s="96"/>
      <c r="S77" s="96"/>
      <c r="T77" s="96"/>
      <c r="U77" s="96"/>
      <c r="V77" s="96"/>
      <c r="W77" s="96"/>
      <c r="X77" s="96"/>
    </row>
    <row r="78" spans="1:26" s="100" customFormat="1" ht="13.8">
      <c r="A78" s="97" t="s">
        <v>81</v>
      </c>
      <c r="B78" s="351">
        <v>8793</v>
      </c>
      <c r="C78" s="351">
        <v>399.68181818181819</v>
      </c>
      <c r="D78" s="352">
        <v>4.2999999999999997E-2</v>
      </c>
      <c r="E78" s="285">
        <v>117936.08506493506</v>
      </c>
      <c r="F78" s="98">
        <v>51</v>
      </c>
      <c r="G78" s="287">
        <v>0.63790000000000002</v>
      </c>
      <c r="H78" s="98">
        <v>82</v>
      </c>
      <c r="I78" s="287">
        <v>0.91620000000000001</v>
      </c>
      <c r="J78" s="98">
        <v>25</v>
      </c>
      <c r="K78" s="287">
        <v>0.92879999999999996</v>
      </c>
      <c r="L78" s="98">
        <v>45</v>
      </c>
      <c r="M78" s="287">
        <v>0.43480000000000002</v>
      </c>
      <c r="N78" s="98">
        <v>75</v>
      </c>
      <c r="O78" s="289">
        <f>'5 Factor Report'!J78</f>
        <v>4.3940187550440637</v>
      </c>
      <c r="P78" s="290">
        <f t="shared" si="1"/>
        <v>64</v>
      </c>
      <c r="Q78" s="95"/>
      <c r="R78" s="96"/>
      <c r="S78" s="96"/>
      <c r="T78" s="96"/>
      <c r="U78" s="96"/>
      <c r="V78" s="96"/>
      <c r="W78" s="96"/>
      <c r="X78" s="96"/>
    </row>
    <row r="79" spans="1:26" ht="13.8">
      <c r="A79" s="97" t="s">
        <v>82</v>
      </c>
      <c r="B79" s="351">
        <v>382</v>
      </c>
      <c r="C79" s="351">
        <v>382</v>
      </c>
      <c r="D79" s="352">
        <v>3.4000000000000002E-2</v>
      </c>
      <c r="E79" s="286">
        <v>158290.3909090909</v>
      </c>
      <c r="F79" s="98">
        <v>17</v>
      </c>
      <c r="G79" s="288">
        <v>0.74470000000000003</v>
      </c>
      <c r="H79" s="98">
        <v>8</v>
      </c>
      <c r="I79" s="288">
        <v>0.85860000000000003</v>
      </c>
      <c r="J79" s="98">
        <v>75</v>
      </c>
      <c r="K79" s="288">
        <v>0.97030000000000005</v>
      </c>
      <c r="L79" s="98">
        <v>6</v>
      </c>
      <c r="M79" s="288">
        <v>0.56779999999999997</v>
      </c>
      <c r="N79" s="98">
        <v>3</v>
      </c>
      <c r="O79" s="289">
        <f>'5 Factor Report'!J79</f>
        <v>5.39550553702618</v>
      </c>
      <c r="P79" s="290">
        <f t="shared" si="1"/>
        <v>37</v>
      </c>
      <c r="R79" s="96"/>
      <c r="S79" s="96"/>
      <c r="T79" s="96"/>
      <c r="U79" s="96"/>
      <c r="V79" s="96"/>
      <c r="W79" s="96"/>
      <c r="X79" s="96"/>
      <c r="Y79" s="96"/>
      <c r="Z79" s="96"/>
    </row>
    <row r="80" spans="1:26" ht="13.8">
      <c r="A80" s="97" t="s">
        <v>83</v>
      </c>
      <c r="B80" s="351">
        <v>4461</v>
      </c>
      <c r="C80" s="351">
        <v>371.75</v>
      </c>
      <c r="D80" s="352">
        <v>3.7999999999999999E-2</v>
      </c>
      <c r="E80" s="285">
        <v>123660.53375</v>
      </c>
      <c r="F80" s="98">
        <v>42</v>
      </c>
      <c r="G80" s="287">
        <v>0.66659999999999997</v>
      </c>
      <c r="H80" s="98">
        <v>64</v>
      </c>
      <c r="I80" s="287">
        <v>0.85940000000000005</v>
      </c>
      <c r="J80" s="98">
        <v>73</v>
      </c>
      <c r="K80" s="287">
        <v>0.90529999999999999</v>
      </c>
      <c r="L80" s="98">
        <v>68</v>
      </c>
      <c r="M80" s="287">
        <v>0.4304</v>
      </c>
      <c r="N80" s="98">
        <v>79</v>
      </c>
      <c r="O80" s="289">
        <f>'5 Factor Report'!J80</f>
        <v>5.6414119426434022</v>
      </c>
      <c r="P80" s="290">
        <f t="shared" si="1"/>
        <v>28</v>
      </c>
      <c r="R80" s="96"/>
      <c r="S80" s="96"/>
      <c r="T80" s="96"/>
      <c r="U80" s="96"/>
      <c r="V80" s="100"/>
      <c r="W80" s="100"/>
      <c r="X80" s="100"/>
      <c r="Y80" s="96"/>
      <c r="Z80" s="96"/>
    </row>
    <row r="81" spans="1:26" s="100" customFormat="1" ht="13.8">
      <c r="A81" s="97" t="s">
        <v>84</v>
      </c>
      <c r="B81" s="351">
        <v>3945</v>
      </c>
      <c r="C81" s="351">
        <v>404.61538461538464</v>
      </c>
      <c r="D81" s="352">
        <v>4.7E-2</v>
      </c>
      <c r="E81" s="285">
        <v>122813.55333333333</v>
      </c>
      <c r="F81" s="98">
        <v>45</v>
      </c>
      <c r="G81" s="287">
        <v>0.64129999999999998</v>
      </c>
      <c r="H81" s="98">
        <v>78</v>
      </c>
      <c r="I81" s="287">
        <v>0.92600000000000005</v>
      </c>
      <c r="J81" s="98">
        <v>20</v>
      </c>
      <c r="K81" s="287">
        <v>0.93389999999999995</v>
      </c>
      <c r="L81" s="98">
        <v>37</v>
      </c>
      <c r="M81" s="287">
        <v>0.44280000000000003</v>
      </c>
      <c r="N81" s="98">
        <v>67</v>
      </c>
      <c r="O81" s="289">
        <f>'5 Factor Report'!J81</f>
        <v>5.412434716816402</v>
      </c>
      <c r="P81" s="290">
        <f t="shared" si="1"/>
        <v>36</v>
      </c>
      <c r="Q81" s="95"/>
      <c r="R81" s="96"/>
      <c r="S81" s="96"/>
      <c r="T81" s="96"/>
      <c r="U81" s="96"/>
      <c r="V81" s="96"/>
      <c r="W81" s="96"/>
      <c r="X81" s="96"/>
    </row>
    <row r="82" spans="1:26" ht="13.8">
      <c r="A82" s="97" t="s">
        <v>85</v>
      </c>
      <c r="B82" s="351">
        <v>8400</v>
      </c>
      <c r="C82" s="351">
        <v>336</v>
      </c>
      <c r="D82" s="352">
        <v>5.2000000000000005E-2</v>
      </c>
      <c r="E82" s="285">
        <v>98550.131724137929</v>
      </c>
      <c r="F82" s="98">
        <v>77</v>
      </c>
      <c r="G82" s="287">
        <v>0.68210000000000004</v>
      </c>
      <c r="H82" s="98">
        <v>51</v>
      </c>
      <c r="I82" s="287">
        <v>0.84370000000000001</v>
      </c>
      <c r="J82" s="98">
        <v>81</v>
      </c>
      <c r="K82" s="287">
        <v>0.87229999999999996</v>
      </c>
      <c r="L82" s="98">
        <v>90</v>
      </c>
      <c r="M82" s="287">
        <v>0.505</v>
      </c>
      <c r="N82" s="98">
        <v>27</v>
      </c>
      <c r="O82" s="289">
        <f>'5 Factor Report'!J82</f>
        <v>3.222516932109257</v>
      </c>
      <c r="P82" s="290">
        <f t="shared" si="1"/>
        <v>90</v>
      </c>
      <c r="R82" s="96"/>
      <c r="S82" s="96"/>
      <c r="T82" s="96"/>
      <c r="U82" s="96"/>
      <c r="V82" s="96"/>
      <c r="W82" s="96"/>
      <c r="X82" s="96"/>
      <c r="Y82" s="96"/>
      <c r="Z82" s="96"/>
    </row>
    <row r="83" spans="1:26" s="100" customFormat="1" ht="13.8">
      <c r="A83" s="97" t="s">
        <v>86</v>
      </c>
      <c r="B83" s="351">
        <v>3322</v>
      </c>
      <c r="C83" s="351">
        <v>415.25</v>
      </c>
      <c r="D83" s="352">
        <v>0.04</v>
      </c>
      <c r="E83" s="285">
        <v>122994.00818181819</v>
      </c>
      <c r="F83" s="98">
        <v>44</v>
      </c>
      <c r="G83" s="287">
        <v>0.68479999999999996</v>
      </c>
      <c r="H83" s="98">
        <v>46</v>
      </c>
      <c r="I83" s="287">
        <v>0.84019999999999995</v>
      </c>
      <c r="J83" s="98">
        <v>82</v>
      </c>
      <c r="K83" s="287">
        <v>0.89910000000000001</v>
      </c>
      <c r="L83" s="98">
        <v>76</v>
      </c>
      <c r="M83" s="287">
        <v>0.45050000000000001</v>
      </c>
      <c r="N83" s="98">
        <v>60</v>
      </c>
      <c r="O83" s="289">
        <f>'5 Factor Report'!J83</f>
        <v>4.4705061931065266</v>
      </c>
      <c r="P83" s="290">
        <f t="shared" si="1"/>
        <v>61</v>
      </c>
      <c r="Q83" s="95"/>
      <c r="R83" s="96"/>
      <c r="S83" s="96"/>
      <c r="T83" s="96"/>
      <c r="U83" s="96"/>
      <c r="V83" s="96"/>
      <c r="W83" s="96"/>
      <c r="X83" s="96"/>
    </row>
    <row r="84" spans="1:26" s="100" customFormat="1" ht="13.8">
      <c r="A84" s="97" t="s">
        <v>87</v>
      </c>
      <c r="B84" s="351">
        <v>4938</v>
      </c>
      <c r="C84" s="351">
        <v>318.58064516129031</v>
      </c>
      <c r="D84" s="352">
        <v>3.5000000000000003E-2</v>
      </c>
      <c r="E84" s="285">
        <v>102031.3318181818</v>
      </c>
      <c r="F84" s="98">
        <v>71</v>
      </c>
      <c r="G84" s="287">
        <v>0.70550000000000002</v>
      </c>
      <c r="H84" s="98">
        <v>28</v>
      </c>
      <c r="I84" s="287">
        <v>0.86329999999999996</v>
      </c>
      <c r="J84" s="98">
        <v>70</v>
      </c>
      <c r="K84" s="287">
        <v>0.90820000000000001</v>
      </c>
      <c r="L84" s="98">
        <v>67</v>
      </c>
      <c r="M84" s="287">
        <v>0.51529999999999998</v>
      </c>
      <c r="N84" s="98">
        <v>20</v>
      </c>
      <c r="O84" s="289">
        <f>'5 Factor Report'!J84</f>
        <v>4.4288663278876781</v>
      </c>
      <c r="P84" s="290">
        <f t="shared" si="1"/>
        <v>63</v>
      </c>
      <c r="Q84" s="95"/>
      <c r="R84" s="96"/>
      <c r="S84" s="96"/>
      <c r="T84" s="96"/>
      <c r="U84" s="96"/>
    </row>
    <row r="85" spans="1:26" ht="13.8">
      <c r="A85" s="97" t="s">
        <v>88</v>
      </c>
      <c r="B85" s="351">
        <v>3707</v>
      </c>
      <c r="C85" s="351">
        <v>411.88888888888891</v>
      </c>
      <c r="D85" s="352">
        <v>4.9000000000000002E-2</v>
      </c>
      <c r="E85" s="285">
        <v>118882.78600000001</v>
      </c>
      <c r="F85" s="98">
        <v>49</v>
      </c>
      <c r="G85" s="287">
        <v>0.62709999999999999</v>
      </c>
      <c r="H85" s="98">
        <v>87</v>
      </c>
      <c r="I85" s="287">
        <v>0.79390000000000005</v>
      </c>
      <c r="J85" s="98">
        <v>93</v>
      </c>
      <c r="K85" s="287">
        <v>0.90180000000000005</v>
      </c>
      <c r="L85" s="98">
        <v>72</v>
      </c>
      <c r="M85" s="287">
        <v>0.40289999999999998</v>
      </c>
      <c r="N85" s="98">
        <v>92</v>
      </c>
      <c r="O85" s="289">
        <f>'5 Factor Report'!J85</f>
        <v>5.5914759569600516</v>
      </c>
      <c r="P85" s="290">
        <f t="shared" si="1"/>
        <v>29</v>
      </c>
      <c r="R85" s="96"/>
      <c r="S85" s="96"/>
      <c r="T85" s="96"/>
      <c r="U85" s="96"/>
      <c r="V85" s="100"/>
      <c r="W85" s="100"/>
      <c r="X85" s="100"/>
      <c r="Y85" s="96"/>
      <c r="Z85" s="96"/>
    </row>
    <row r="86" spans="1:26" s="100" customFormat="1" ht="13.8">
      <c r="A86" s="97" t="s">
        <v>89</v>
      </c>
      <c r="B86" s="351">
        <v>3082</v>
      </c>
      <c r="C86" s="351">
        <v>308.2</v>
      </c>
      <c r="D86" s="352">
        <v>3.7000000000000005E-2</v>
      </c>
      <c r="E86" s="285">
        <v>120839.31538461539</v>
      </c>
      <c r="F86" s="98">
        <v>48</v>
      </c>
      <c r="G86" s="287">
        <v>0.69750000000000001</v>
      </c>
      <c r="H86" s="98">
        <v>34</v>
      </c>
      <c r="I86" s="287">
        <v>0.90559999999999996</v>
      </c>
      <c r="J86" s="98">
        <v>38</v>
      </c>
      <c r="K86" s="287">
        <v>0.91900000000000004</v>
      </c>
      <c r="L86" s="98">
        <v>51</v>
      </c>
      <c r="M86" s="287">
        <v>0.4854</v>
      </c>
      <c r="N86" s="98">
        <v>35</v>
      </c>
      <c r="O86" s="289">
        <f>'5 Factor Report'!J86</f>
        <v>5.1102697372406629</v>
      </c>
      <c r="P86" s="290">
        <f t="shared" si="1"/>
        <v>38</v>
      </c>
      <c r="Q86" s="95"/>
      <c r="R86" s="96"/>
      <c r="S86" s="96"/>
      <c r="T86" s="96"/>
      <c r="U86" s="96"/>
    </row>
    <row r="87" spans="1:26" s="100" customFormat="1" ht="13.8">
      <c r="A87" s="97" t="s">
        <v>90</v>
      </c>
      <c r="B87" s="351">
        <v>3623</v>
      </c>
      <c r="C87" s="351">
        <v>329.36363636363637</v>
      </c>
      <c r="D87" s="352">
        <v>6.2E-2</v>
      </c>
      <c r="E87" s="285">
        <v>114132.83727272727</v>
      </c>
      <c r="F87" s="98">
        <v>59</v>
      </c>
      <c r="G87" s="287">
        <v>0.5948</v>
      </c>
      <c r="H87" s="98">
        <v>100</v>
      </c>
      <c r="I87" s="287">
        <v>0.90059999999999996</v>
      </c>
      <c r="J87" s="98">
        <v>47</v>
      </c>
      <c r="K87" s="287">
        <v>0.88990000000000002</v>
      </c>
      <c r="L87" s="98">
        <v>81</v>
      </c>
      <c r="M87" s="287">
        <v>0.41870000000000002</v>
      </c>
      <c r="N87" s="98">
        <v>84</v>
      </c>
      <c r="O87" s="289">
        <f>'5 Factor Report'!J87</f>
        <v>4.5507645693823244</v>
      </c>
      <c r="P87" s="290">
        <f t="shared" si="1"/>
        <v>58</v>
      </c>
      <c r="Q87" s="95"/>
      <c r="R87" s="96"/>
      <c r="S87" s="96"/>
      <c r="T87" s="96"/>
      <c r="U87" s="96"/>
    </row>
    <row r="88" spans="1:26" s="100" customFormat="1" ht="13.8">
      <c r="A88" s="97" t="s">
        <v>91</v>
      </c>
      <c r="B88" s="351">
        <v>2277</v>
      </c>
      <c r="C88" s="351">
        <v>343.43891402714934</v>
      </c>
      <c r="D88" s="352">
        <v>3.2000000000000001E-2</v>
      </c>
      <c r="E88" s="285">
        <v>80579.616180620884</v>
      </c>
      <c r="F88" s="98">
        <v>90</v>
      </c>
      <c r="G88" s="287">
        <v>0.69120000000000004</v>
      </c>
      <c r="H88" s="98">
        <v>39</v>
      </c>
      <c r="I88" s="287">
        <v>0.7923</v>
      </c>
      <c r="J88" s="98">
        <v>95</v>
      </c>
      <c r="K88" s="287">
        <v>0.91520000000000001</v>
      </c>
      <c r="L88" s="98">
        <v>59</v>
      </c>
      <c r="M88" s="287">
        <v>0.49580000000000002</v>
      </c>
      <c r="N88" s="98">
        <v>31</v>
      </c>
      <c r="O88" s="289">
        <f>'5 Factor Report'!J88</f>
        <v>4.0060067027593229</v>
      </c>
      <c r="P88" s="290">
        <f t="shared" si="1"/>
        <v>80</v>
      </c>
      <c r="Q88" s="95"/>
      <c r="R88" s="96"/>
      <c r="S88" s="96"/>
      <c r="T88" s="96"/>
      <c r="U88" s="96"/>
    </row>
    <row r="89" spans="1:26" s="100" customFormat="1" ht="13.8">
      <c r="A89" s="97" t="s">
        <v>92</v>
      </c>
      <c r="B89" s="351">
        <v>1054</v>
      </c>
      <c r="C89" s="351">
        <v>263.5</v>
      </c>
      <c r="D89" s="352">
        <v>3.3000000000000002E-2</v>
      </c>
      <c r="E89" s="285">
        <v>81968.555000000008</v>
      </c>
      <c r="F89" s="98">
        <v>89</v>
      </c>
      <c r="G89" s="287">
        <v>0.70660000000000001</v>
      </c>
      <c r="H89" s="98">
        <v>26</v>
      </c>
      <c r="I89" s="287">
        <v>0.91269999999999996</v>
      </c>
      <c r="J89" s="98">
        <v>32</v>
      </c>
      <c r="K89" s="287">
        <v>0.91759999999999997</v>
      </c>
      <c r="L89" s="98">
        <v>53</v>
      </c>
      <c r="M89" s="287">
        <v>0.39879999999999999</v>
      </c>
      <c r="N89" s="98">
        <v>96</v>
      </c>
      <c r="O89" s="289">
        <f>'5 Factor Report'!J89</f>
        <v>4.2446170722682757</v>
      </c>
      <c r="P89" s="290">
        <f t="shared" si="1"/>
        <v>69</v>
      </c>
      <c r="Q89" s="95"/>
      <c r="R89" s="96"/>
      <c r="S89" s="96"/>
      <c r="T89" s="96"/>
      <c r="U89" s="96"/>
    </row>
    <row r="90" spans="1:26" s="100" customFormat="1" ht="13.8">
      <c r="A90" s="97" t="s">
        <v>93</v>
      </c>
      <c r="B90" s="351">
        <v>1970</v>
      </c>
      <c r="C90" s="351">
        <v>281.42857142857144</v>
      </c>
      <c r="D90" s="352">
        <v>3.4000000000000002E-2</v>
      </c>
      <c r="E90" s="285">
        <v>79041.020999999993</v>
      </c>
      <c r="F90" s="98">
        <v>91</v>
      </c>
      <c r="G90" s="287">
        <v>0.68320000000000003</v>
      </c>
      <c r="H90" s="98">
        <v>50</v>
      </c>
      <c r="I90" s="287">
        <v>0.90759999999999996</v>
      </c>
      <c r="J90" s="98">
        <v>37</v>
      </c>
      <c r="K90" s="287">
        <v>0.95469999999999999</v>
      </c>
      <c r="L90" s="98">
        <v>15</v>
      </c>
      <c r="M90" s="287">
        <v>0.47460000000000002</v>
      </c>
      <c r="N90" s="98">
        <v>45</v>
      </c>
      <c r="O90" s="289">
        <f>'5 Factor Report'!J90</f>
        <v>4.1481284874022002</v>
      </c>
      <c r="P90" s="290">
        <f t="shared" si="1"/>
        <v>73</v>
      </c>
      <c r="Q90" s="95"/>
      <c r="R90" s="96"/>
      <c r="S90" s="96"/>
      <c r="T90" s="96"/>
      <c r="U90" s="96"/>
    </row>
    <row r="91" spans="1:26" s="100" customFormat="1" ht="13.8">
      <c r="A91" s="97" t="s">
        <v>94</v>
      </c>
      <c r="B91" s="351">
        <v>355</v>
      </c>
      <c r="C91" s="351">
        <v>177.5</v>
      </c>
      <c r="D91" s="352">
        <v>2.7000000000000003E-2</v>
      </c>
      <c r="E91" s="285">
        <v>69170.212765957447</v>
      </c>
      <c r="F91" s="98">
        <v>97</v>
      </c>
      <c r="G91" s="287">
        <v>0.74399999999999999</v>
      </c>
      <c r="H91" s="98">
        <v>9</v>
      </c>
      <c r="I91" s="287">
        <v>0.90139999999999998</v>
      </c>
      <c r="J91" s="98">
        <v>45</v>
      </c>
      <c r="K91" s="287">
        <v>0.93940000000000001</v>
      </c>
      <c r="L91" s="98">
        <v>27</v>
      </c>
      <c r="M91" s="287">
        <v>0.51490000000000002</v>
      </c>
      <c r="N91" s="98">
        <v>21</v>
      </c>
      <c r="O91" s="289">
        <f>'5 Factor Report'!J91</f>
        <v>2.3797248318607251</v>
      </c>
      <c r="P91" s="290">
        <f t="shared" si="1"/>
        <v>98</v>
      </c>
      <c r="Q91" s="95"/>
      <c r="R91" s="96"/>
      <c r="S91" s="96"/>
      <c r="T91" s="96"/>
      <c r="U91" s="96"/>
    </row>
    <row r="92" spans="1:26" s="100" customFormat="1" ht="12" customHeight="1">
      <c r="A92" s="97" t="s">
        <v>95</v>
      </c>
      <c r="B92" s="351">
        <v>696</v>
      </c>
      <c r="C92" s="351">
        <v>348</v>
      </c>
      <c r="D92" s="352">
        <v>3.4000000000000002E-2</v>
      </c>
      <c r="E92" s="285">
        <v>140105.62857142856</v>
      </c>
      <c r="F92" s="98">
        <v>33</v>
      </c>
      <c r="G92" s="287">
        <v>0.72589999999999999</v>
      </c>
      <c r="H92" s="98">
        <v>16</v>
      </c>
      <c r="I92" s="287">
        <v>0.94540000000000002</v>
      </c>
      <c r="J92" s="98">
        <v>7</v>
      </c>
      <c r="K92" s="287">
        <v>0.93689999999999996</v>
      </c>
      <c r="L92" s="98">
        <v>29</v>
      </c>
      <c r="M92" s="287">
        <v>0.59799999999999998</v>
      </c>
      <c r="N92" s="98">
        <v>1</v>
      </c>
      <c r="O92" s="289">
        <f>'5 Factor Report'!J92</f>
        <v>6.6727898394964384</v>
      </c>
      <c r="P92" s="290">
        <f t="shared" si="1"/>
        <v>17</v>
      </c>
      <c r="Q92" s="95"/>
      <c r="R92" s="96"/>
      <c r="S92" s="96"/>
      <c r="T92" s="96"/>
      <c r="U92" s="96"/>
    </row>
    <row r="93" spans="1:26" ht="13.8">
      <c r="A93" s="97" t="s">
        <v>97</v>
      </c>
      <c r="B93" s="351">
        <v>172</v>
      </c>
      <c r="C93" s="351">
        <v>344</v>
      </c>
      <c r="D93" s="352">
        <v>3.7999999999999999E-2</v>
      </c>
      <c r="E93" s="285">
        <v>162752.51999999999</v>
      </c>
      <c r="F93" s="98">
        <v>15</v>
      </c>
      <c r="G93" s="287">
        <v>0.69589999999999996</v>
      </c>
      <c r="H93" s="98">
        <v>36</v>
      </c>
      <c r="I93" s="287">
        <v>0.9244</v>
      </c>
      <c r="J93" s="98">
        <v>23</v>
      </c>
      <c r="K93" s="287">
        <v>0.93149999999999999</v>
      </c>
      <c r="L93" s="98">
        <v>42</v>
      </c>
      <c r="M93" s="287">
        <v>0.47789999999999999</v>
      </c>
      <c r="N93" s="98">
        <v>43</v>
      </c>
      <c r="O93" s="289">
        <f>'5 Factor Report'!J93</f>
        <v>4.663354023350605</v>
      </c>
      <c r="P93" s="290">
        <f t="shared" si="1"/>
        <v>53</v>
      </c>
      <c r="R93" s="96"/>
      <c r="S93" s="96"/>
      <c r="T93" s="96"/>
      <c r="U93" s="96"/>
    </row>
    <row r="94" spans="1:26" ht="13.8">
      <c r="A94" s="97" t="s">
        <v>98</v>
      </c>
      <c r="B94" s="351">
        <v>4831</v>
      </c>
      <c r="C94" s="351">
        <v>536.77777777777783</v>
      </c>
      <c r="D94" s="352">
        <v>3.1E-2</v>
      </c>
      <c r="E94" s="285">
        <v>173040.69785714286</v>
      </c>
      <c r="F94" s="98">
        <v>13</v>
      </c>
      <c r="G94" s="287">
        <v>0.64270000000000005</v>
      </c>
      <c r="H94" s="98">
        <v>76</v>
      </c>
      <c r="I94" s="287">
        <v>0.90169999999999995</v>
      </c>
      <c r="J94" s="98">
        <v>44</v>
      </c>
      <c r="K94" s="287">
        <v>0.91810000000000003</v>
      </c>
      <c r="L94" s="98">
        <v>52</v>
      </c>
      <c r="M94" s="287">
        <v>0.4612</v>
      </c>
      <c r="N94" s="98">
        <v>54</v>
      </c>
      <c r="O94" s="289">
        <f>'5 Factor Report'!J94</f>
        <v>7.4896696424419007</v>
      </c>
      <c r="P94" s="290">
        <f t="shared" si="1"/>
        <v>9</v>
      </c>
      <c r="R94" s="96"/>
      <c r="S94" s="96"/>
      <c r="T94" s="96"/>
      <c r="U94" s="96"/>
    </row>
    <row r="95" spans="1:26" ht="13.8">
      <c r="A95" s="97" t="s">
        <v>99</v>
      </c>
      <c r="B95" s="351">
        <v>2919</v>
      </c>
      <c r="C95" s="351">
        <v>278</v>
      </c>
      <c r="D95" s="352">
        <v>5.5E-2</v>
      </c>
      <c r="E95" s="285">
        <v>103879.78272727273</v>
      </c>
      <c r="F95" s="98">
        <v>67</v>
      </c>
      <c r="G95" s="287">
        <v>0.69059999999999999</v>
      </c>
      <c r="H95" s="98">
        <v>41</v>
      </c>
      <c r="I95" s="287">
        <v>0.90129999999999999</v>
      </c>
      <c r="J95" s="98">
        <v>46</v>
      </c>
      <c r="K95" s="287">
        <v>0.92300000000000004</v>
      </c>
      <c r="L95" s="98">
        <v>48</v>
      </c>
      <c r="M95" s="287">
        <v>0.53769999999999996</v>
      </c>
      <c r="N95" s="98">
        <v>10</v>
      </c>
      <c r="O95" s="289">
        <f>'5 Factor Report'!J95</f>
        <v>16.757360004788215</v>
      </c>
      <c r="P95" s="290">
        <f t="shared" si="1"/>
        <v>2</v>
      </c>
      <c r="R95" s="96"/>
      <c r="S95" s="96"/>
      <c r="T95" s="96"/>
      <c r="U95" s="96"/>
    </row>
    <row r="96" spans="1:26" ht="13.8">
      <c r="A96" s="97" t="s">
        <v>100</v>
      </c>
      <c r="B96" s="351">
        <v>18860</v>
      </c>
      <c r="C96" s="351">
        <v>401.27659574468083</v>
      </c>
      <c r="D96" s="352">
        <v>3.2000000000000001E-2</v>
      </c>
      <c r="E96" s="285">
        <v>149597.57442857145</v>
      </c>
      <c r="F96" s="98">
        <v>26</v>
      </c>
      <c r="G96" s="287">
        <v>0.6804</v>
      </c>
      <c r="H96" s="98">
        <v>53</v>
      </c>
      <c r="I96" s="287">
        <v>0.85609999999999997</v>
      </c>
      <c r="J96" s="98">
        <v>76</v>
      </c>
      <c r="K96" s="287">
        <v>0.9103</v>
      </c>
      <c r="L96" s="98">
        <v>65</v>
      </c>
      <c r="M96" s="287">
        <v>0.48089999999999999</v>
      </c>
      <c r="N96" s="98">
        <v>40</v>
      </c>
      <c r="O96" s="289">
        <f>'5 Factor Report'!J96</f>
        <v>4.750001031259738</v>
      </c>
      <c r="P96" s="290">
        <f t="shared" si="1"/>
        <v>51</v>
      </c>
      <c r="R96" s="96"/>
      <c r="S96" s="96"/>
      <c r="T96" s="96"/>
      <c r="U96" s="96"/>
    </row>
    <row r="97" spans="1:26" ht="13.8">
      <c r="A97" s="97" t="s">
        <v>101</v>
      </c>
      <c r="B97" s="351">
        <v>1099</v>
      </c>
      <c r="C97" s="351">
        <v>274.75</v>
      </c>
      <c r="D97" s="352">
        <v>5.4000000000000006E-2</v>
      </c>
      <c r="E97" s="285">
        <v>77767.776666666658</v>
      </c>
      <c r="F97" s="98">
        <v>92</v>
      </c>
      <c r="G97" s="287">
        <v>0.68489999999999995</v>
      </c>
      <c r="H97" s="98">
        <v>45</v>
      </c>
      <c r="I97" s="287">
        <v>0.90259999999999996</v>
      </c>
      <c r="J97" s="98">
        <v>42</v>
      </c>
      <c r="K97" s="287">
        <v>0.95909999999999995</v>
      </c>
      <c r="L97" s="98">
        <v>10</v>
      </c>
      <c r="M97" s="287">
        <v>0.50970000000000004</v>
      </c>
      <c r="N97" s="98">
        <v>24</v>
      </c>
      <c r="O97" s="289">
        <f>'5 Factor Report'!J97</f>
        <v>3.2636782892599179</v>
      </c>
      <c r="P97" s="290">
        <f t="shared" si="1"/>
        <v>88</v>
      </c>
      <c r="R97" s="96"/>
      <c r="S97" s="96"/>
      <c r="T97" s="96"/>
      <c r="U97" s="96"/>
    </row>
    <row r="98" spans="1:26" ht="13.8">
      <c r="A98" s="97" t="s">
        <v>102</v>
      </c>
      <c r="B98" s="351">
        <v>1025</v>
      </c>
      <c r="C98" s="351">
        <v>292.85714285714283</v>
      </c>
      <c r="D98" s="352">
        <v>4.7E-2</v>
      </c>
      <c r="E98" s="285">
        <v>84053.271428571432</v>
      </c>
      <c r="F98" s="98">
        <v>87</v>
      </c>
      <c r="G98" s="287">
        <v>0.66149999999999998</v>
      </c>
      <c r="H98" s="98">
        <v>66</v>
      </c>
      <c r="I98" s="287">
        <v>0.81850000000000001</v>
      </c>
      <c r="J98" s="98">
        <v>86</v>
      </c>
      <c r="K98" s="287">
        <v>0.89300000000000002</v>
      </c>
      <c r="L98" s="98">
        <v>79</v>
      </c>
      <c r="M98" s="287">
        <v>0.48299999999999998</v>
      </c>
      <c r="N98" s="98">
        <v>38</v>
      </c>
      <c r="O98" s="289">
        <f>'5 Factor Report'!J98</f>
        <v>4.9660849775410245</v>
      </c>
      <c r="P98" s="290">
        <f t="shared" si="1"/>
        <v>44</v>
      </c>
      <c r="R98" s="96"/>
      <c r="S98" s="96"/>
      <c r="T98" s="96"/>
      <c r="U98" s="96"/>
    </row>
    <row r="99" spans="1:26" ht="13.8">
      <c r="A99" s="97" t="s">
        <v>103</v>
      </c>
      <c r="B99" s="351">
        <v>580</v>
      </c>
      <c r="C99" s="351">
        <v>580</v>
      </c>
      <c r="D99" s="352">
        <v>3.2000000000000001E-2</v>
      </c>
      <c r="E99" s="285">
        <v>198779.35500000001</v>
      </c>
      <c r="F99" s="98">
        <v>6</v>
      </c>
      <c r="G99" s="287">
        <v>0.77239999999999998</v>
      </c>
      <c r="H99" s="98">
        <v>2</v>
      </c>
      <c r="I99" s="287">
        <v>0.9103</v>
      </c>
      <c r="J99" s="98">
        <v>35</v>
      </c>
      <c r="K99" s="287">
        <v>0.93130000000000002</v>
      </c>
      <c r="L99" s="98">
        <v>43</v>
      </c>
      <c r="M99" s="287">
        <v>0.57379999999999998</v>
      </c>
      <c r="N99" s="98">
        <v>2</v>
      </c>
      <c r="O99" s="289">
        <f>'5 Factor Report'!J99</f>
        <v>6.7342614355180634</v>
      </c>
      <c r="P99" s="290">
        <f t="shared" si="1"/>
        <v>15</v>
      </c>
      <c r="R99" s="96"/>
      <c r="S99" s="96"/>
      <c r="T99" s="96"/>
      <c r="U99" s="96"/>
    </row>
    <row r="100" spans="1:26" ht="13.8">
      <c r="A100" s="97" t="s">
        <v>104</v>
      </c>
      <c r="B100" s="351">
        <v>8251</v>
      </c>
      <c r="C100" s="351">
        <v>634.69230769230774</v>
      </c>
      <c r="D100" s="352">
        <v>0.04</v>
      </c>
      <c r="E100" s="285">
        <v>155160.11588235295</v>
      </c>
      <c r="F100" s="98">
        <v>21</v>
      </c>
      <c r="G100" s="287">
        <v>0.62709999999999999</v>
      </c>
      <c r="H100" s="98">
        <v>87</v>
      </c>
      <c r="I100" s="287">
        <v>0.78480000000000005</v>
      </c>
      <c r="J100" s="98">
        <v>96</v>
      </c>
      <c r="K100" s="287">
        <v>0.86429999999999996</v>
      </c>
      <c r="L100" s="98">
        <v>93</v>
      </c>
      <c r="M100" s="287">
        <v>0.40339999999999998</v>
      </c>
      <c r="N100" s="98">
        <v>91</v>
      </c>
      <c r="O100" s="289">
        <f>'5 Factor Report'!J100</f>
        <v>7.7110493206119033</v>
      </c>
      <c r="P100" s="290">
        <f t="shared" si="1"/>
        <v>6</v>
      </c>
      <c r="R100" s="96"/>
      <c r="S100" s="96"/>
      <c r="T100" s="96"/>
      <c r="U100" s="96"/>
    </row>
    <row r="101" spans="1:26" ht="13.8">
      <c r="A101" s="97" t="s">
        <v>105</v>
      </c>
      <c r="B101" s="351">
        <v>2720</v>
      </c>
      <c r="C101" s="351">
        <v>453.33333333333331</v>
      </c>
      <c r="D101" s="352">
        <v>3.9E-2</v>
      </c>
      <c r="E101" s="285">
        <v>104423.05125</v>
      </c>
      <c r="F101" s="98">
        <v>65</v>
      </c>
      <c r="G101" s="287">
        <v>0.59530000000000005</v>
      </c>
      <c r="H101" s="98">
        <v>99</v>
      </c>
      <c r="I101" s="287">
        <v>0.89929999999999999</v>
      </c>
      <c r="J101" s="98">
        <v>50</v>
      </c>
      <c r="K101" s="287">
        <v>0.88739999999999997</v>
      </c>
      <c r="L101" s="98">
        <v>82</v>
      </c>
      <c r="M101" s="287">
        <v>0.32740000000000002</v>
      </c>
      <c r="N101" s="98">
        <v>100</v>
      </c>
      <c r="O101" s="289">
        <f>'5 Factor Report'!J101</f>
        <v>5.4198381182074487</v>
      </c>
      <c r="P101" s="290">
        <f t="shared" si="1"/>
        <v>34</v>
      </c>
      <c r="R101" s="96"/>
      <c r="S101" s="96"/>
      <c r="T101" s="96"/>
      <c r="U101" s="96"/>
    </row>
    <row r="102" spans="1:26" ht="13.8">
      <c r="A102" s="97" t="s">
        <v>106</v>
      </c>
      <c r="B102" s="351">
        <v>4881</v>
      </c>
      <c r="C102" s="351">
        <v>375.46153846153845</v>
      </c>
      <c r="D102" s="352">
        <v>5.4000000000000006E-2</v>
      </c>
      <c r="E102" s="285">
        <v>127096.88499999999</v>
      </c>
      <c r="F102" s="98">
        <v>38</v>
      </c>
      <c r="G102" s="287">
        <v>0.64270000000000005</v>
      </c>
      <c r="H102" s="98">
        <v>76</v>
      </c>
      <c r="I102" s="287">
        <v>0.92910000000000004</v>
      </c>
      <c r="J102" s="98">
        <v>15</v>
      </c>
      <c r="K102" s="287">
        <v>0.94510000000000005</v>
      </c>
      <c r="L102" s="98">
        <v>22</v>
      </c>
      <c r="M102" s="287">
        <v>0.439</v>
      </c>
      <c r="N102" s="98">
        <v>70</v>
      </c>
      <c r="O102" s="289">
        <f>'5 Factor Report'!J102</f>
        <v>4.514425441247691</v>
      </c>
      <c r="P102" s="290">
        <f t="shared" si="1"/>
        <v>59</v>
      </c>
      <c r="R102" s="96"/>
      <c r="S102" s="96"/>
      <c r="T102" s="96"/>
      <c r="U102" s="96"/>
    </row>
    <row r="103" spans="1:26" ht="13.8">
      <c r="A103" s="97" t="s">
        <v>107</v>
      </c>
      <c r="B103" s="351">
        <v>1071</v>
      </c>
      <c r="C103" s="351">
        <v>267.75</v>
      </c>
      <c r="D103" s="352">
        <v>3.3000000000000002E-2</v>
      </c>
      <c r="E103" s="285">
        <v>125526.2775</v>
      </c>
      <c r="F103" s="98">
        <v>40</v>
      </c>
      <c r="G103" s="287">
        <v>0.64910000000000001</v>
      </c>
      <c r="H103" s="98">
        <v>72</v>
      </c>
      <c r="I103" s="287">
        <v>0.91039999999999999</v>
      </c>
      <c r="J103" s="98">
        <v>34</v>
      </c>
      <c r="K103" s="287">
        <v>0.9335</v>
      </c>
      <c r="L103" s="98">
        <v>38</v>
      </c>
      <c r="M103" s="287">
        <v>0.43080000000000002</v>
      </c>
      <c r="N103" s="98">
        <v>78</v>
      </c>
      <c r="O103" s="289">
        <f>'5 Factor Report'!J103</f>
        <v>4.9777090741514174</v>
      </c>
      <c r="P103" s="290">
        <f t="shared" si="1"/>
        <v>43</v>
      </c>
      <c r="R103" s="96"/>
      <c r="S103" s="96"/>
      <c r="T103" s="96"/>
      <c r="U103" s="96"/>
    </row>
    <row r="104" spans="1:26" ht="13.8">
      <c r="A104" s="97" t="s">
        <v>108</v>
      </c>
      <c r="B104" s="351">
        <v>347</v>
      </c>
      <c r="C104" s="351">
        <v>462.66666666666669</v>
      </c>
      <c r="D104" s="352">
        <v>3.1E-2</v>
      </c>
      <c r="E104" s="285">
        <v>158150.2761904762</v>
      </c>
      <c r="F104" s="98">
        <v>18</v>
      </c>
      <c r="G104" s="287">
        <v>0.73729999999999996</v>
      </c>
      <c r="H104" s="98">
        <v>13</v>
      </c>
      <c r="I104" s="287">
        <v>0.79249999999999998</v>
      </c>
      <c r="J104" s="98">
        <v>94</v>
      </c>
      <c r="K104" s="287">
        <v>0.95479999999999998</v>
      </c>
      <c r="L104" s="98">
        <v>13</v>
      </c>
      <c r="M104" s="287">
        <v>0.51649999999999996</v>
      </c>
      <c r="N104" s="98">
        <v>19</v>
      </c>
      <c r="O104" s="289">
        <f>'5 Factor Report'!J104</f>
        <v>7.5729415452920188</v>
      </c>
      <c r="P104" s="290">
        <f t="shared" si="1"/>
        <v>8</v>
      </c>
      <c r="R104" s="96"/>
      <c r="S104" s="96"/>
      <c r="T104" s="96"/>
      <c r="U104" s="96"/>
    </row>
    <row r="105" spans="1:26" s="107" customFormat="1" ht="13.8">
      <c r="A105" s="102" t="s">
        <v>185</v>
      </c>
      <c r="B105" s="88">
        <v>348386</v>
      </c>
      <c r="C105" s="88">
        <v>365.42197235100377</v>
      </c>
      <c r="D105" s="104">
        <v>3.5999999999999997E-2</v>
      </c>
      <c r="E105" s="103">
        <v>119319.72060752926</v>
      </c>
      <c r="F105" s="104"/>
      <c r="G105" s="105">
        <v>0.67241360857110344</v>
      </c>
      <c r="H105" s="106"/>
      <c r="I105" s="105">
        <v>0.85175925553839704</v>
      </c>
      <c r="J105" s="106"/>
      <c r="K105" s="105">
        <v>0.90498590669441425</v>
      </c>
      <c r="L105" s="106"/>
      <c r="M105" s="105">
        <v>0.46094718571782795</v>
      </c>
      <c r="N105" s="105"/>
      <c r="O105" s="167"/>
      <c r="P105" s="265"/>
    </row>
    <row r="106" spans="1:26" ht="10.199999999999999">
      <c r="A106" s="108"/>
      <c r="B106" s="108"/>
      <c r="C106" s="108"/>
      <c r="D106" s="109"/>
      <c r="E106" s="110"/>
      <c r="F106" s="108"/>
      <c r="G106" s="111"/>
      <c r="H106" s="108"/>
      <c r="I106" s="111"/>
      <c r="J106" s="108"/>
      <c r="K106" s="111"/>
      <c r="L106" s="108"/>
      <c r="M106" s="111"/>
      <c r="N106" s="108"/>
      <c r="R106" s="96"/>
      <c r="S106" s="96"/>
      <c r="T106" s="96"/>
      <c r="U106" s="96"/>
      <c r="V106" s="96"/>
      <c r="W106" s="96"/>
      <c r="X106" s="96"/>
      <c r="Y106" s="96"/>
      <c r="Z106" s="96"/>
    </row>
    <row r="107" spans="1:26" ht="10.199999999999999">
      <c r="A107" s="112"/>
      <c r="B107" s="108"/>
      <c r="C107" s="354"/>
      <c r="D107" s="355"/>
      <c r="E107" s="110"/>
      <c r="F107" s="108"/>
      <c r="G107" s="111"/>
      <c r="H107" s="108"/>
      <c r="I107" s="111"/>
      <c r="J107" s="108"/>
      <c r="K107" s="111"/>
      <c r="L107" s="108"/>
      <c r="M107" s="111"/>
      <c r="N107" s="108"/>
      <c r="O107" s="235"/>
      <c r="R107" s="96"/>
      <c r="S107" s="96"/>
      <c r="T107" s="96"/>
      <c r="U107" s="96"/>
      <c r="V107" s="96"/>
      <c r="W107" s="96"/>
      <c r="X107" s="96"/>
      <c r="Y107" s="96"/>
      <c r="Z107" s="96"/>
    </row>
    <row r="108" spans="1:26" ht="13.8">
      <c r="A108" s="179"/>
      <c r="B108" s="113"/>
      <c r="C108" s="113"/>
      <c r="D108" s="357" t="s">
        <v>321</v>
      </c>
      <c r="E108" s="115"/>
      <c r="F108" s="113"/>
      <c r="G108" s="116"/>
      <c r="H108" s="113"/>
      <c r="I108" s="116"/>
      <c r="J108" s="113"/>
      <c r="K108" s="116"/>
      <c r="L108" s="113"/>
      <c r="M108" s="116"/>
      <c r="N108" s="113"/>
      <c r="R108" s="96"/>
      <c r="S108" s="96"/>
      <c r="T108" s="96"/>
      <c r="U108" s="96"/>
      <c r="V108" s="96"/>
      <c r="W108" s="96"/>
      <c r="X108" s="96"/>
      <c r="Y108" s="96"/>
      <c r="Z108" s="96"/>
    </row>
    <row r="109" spans="1:26" s="119" customFormat="1" ht="13.8">
      <c r="A109" s="178"/>
      <c r="B109" s="169"/>
      <c r="D109" s="120"/>
      <c r="E109" s="115"/>
      <c r="F109" s="113"/>
      <c r="G109" s="116"/>
      <c r="H109" s="113"/>
      <c r="I109" s="116"/>
      <c r="J109" s="113"/>
      <c r="K109" s="116"/>
      <c r="L109" s="113"/>
      <c r="M109" s="116"/>
      <c r="N109" s="113"/>
      <c r="O109" s="237"/>
    </row>
    <row r="110" spans="1:26" ht="13.8">
      <c r="A110" s="330"/>
      <c r="B110" s="169"/>
      <c r="D110" s="120"/>
      <c r="E110" s="115"/>
      <c r="F110" s="113"/>
      <c r="H110" s="113"/>
      <c r="I110" s="116"/>
      <c r="J110" s="113"/>
      <c r="K110" s="116"/>
      <c r="L110" s="113"/>
      <c r="M110" s="116"/>
      <c r="N110" s="113"/>
      <c r="R110" s="96"/>
      <c r="S110" s="96"/>
      <c r="T110" s="96"/>
      <c r="U110" s="96"/>
      <c r="V110" s="96"/>
      <c r="W110" s="96"/>
      <c r="X110" s="96"/>
      <c r="Y110" s="96"/>
      <c r="Z110" s="96"/>
    </row>
    <row r="111" spans="1:26">
      <c r="B111" s="113"/>
      <c r="C111" s="113"/>
      <c r="E111" s="115"/>
      <c r="F111" s="113"/>
      <c r="G111" s="116"/>
      <c r="H111" s="113"/>
      <c r="I111" s="116"/>
      <c r="J111" s="113"/>
      <c r="K111" s="116"/>
      <c r="L111" s="113"/>
      <c r="M111" s="116"/>
      <c r="N111" s="113"/>
      <c r="O111" s="243"/>
    </row>
    <row r="112" spans="1:26" ht="15" customHeight="1">
      <c r="A112" s="122"/>
    </row>
    <row r="113" spans="1:26" ht="10.199999999999999">
      <c r="A113" s="126"/>
      <c r="E113" s="127"/>
      <c r="F113" s="128"/>
      <c r="G113" s="129"/>
      <c r="H113" s="129"/>
    </row>
    <row r="114" spans="1:26" ht="10.199999999999999">
      <c r="A114" s="126"/>
      <c r="E114" s="127"/>
      <c r="F114" s="128"/>
      <c r="G114" s="129"/>
      <c r="H114" s="129"/>
    </row>
    <row r="115" spans="1:26" ht="10.199999999999999">
      <c r="A115" s="130"/>
      <c r="E115" s="127"/>
      <c r="F115" s="128"/>
      <c r="G115" s="129"/>
      <c r="H115" s="129"/>
    </row>
    <row r="116" spans="1:26" s="133" customFormat="1" ht="10.199999999999999">
      <c r="A116" s="131"/>
      <c r="B116" s="118"/>
      <c r="C116" s="118"/>
      <c r="D116" s="114"/>
      <c r="E116" s="115"/>
      <c r="F116" s="132"/>
      <c r="G116" s="116"/>
      <c r="H116" s="132"/>
      <c r="I116" s="116"/>
      <c r="J116" s="132"/>
      <c r="K116" s="116"/>
      <c r="L116" s="132"/>
      <c r="M116" s="116"/>
      <c r="N116" s="132"/>
      <c r="O116" s="237"/>
      <c r="R116" s="132"/>
      <c r="S116" s="132"/>
      <c r="T116" s="132"/>
      <c r="U116" s="132"/>
      <c r="V116" s="132"/>
      <c r="W116" s="132"/>
      <c r="X116" s="132"/>
      <c r="Y116" s="132"/>
      <c r="Z116" s="132"/>
    </row>
    <row r="117" spans="1:26" s="133" customFormat="1" ht="10.199999999999999">
      <c r="A117" s="134"/>
      <c r="B117" s="118"/>
      <c r="C117" s="118"/>
      <c r="D117" s="114"/>
      <c r="E117" s="115"/>
      <c r="F117" s="132"/>
      <c r="G117" s="116"/>
      <c r="H117" s="132"/>
      <c r="I117" s="116"/>
      <c r="J117" s="132"/>
      <c r="K117" s="116"/>
      <c r="L117" s="132"/>
      <c r="M117" s="116"/>
      <c r="N117" s="132"/>
      <c r="O117" s="237"/>
      <c r="R117" s="132"/>
      <c r="S117" s="132"/>
      <c r="T117" s="132"/>
      <c r="U117" s="132"/>
      <c r="V117" s="132"/>
      <c r="W117" s="132"/>
      <c r="X117" s="132"/>
      <c r="Y117" s="132"/>
      <c r="Z117" s="132"/>
    </row>
    <row r="118" spans="1:26" s="133" customFormat="1" ht="10.199999999999999">
      <c r="A118" s="134"/>
      <c r="B118" s="118"/>
      <c r="C118" s="118"/>
      <c r="D118" s="135"/>
      <c r="E118" s="115"/>
      <c r="F118" s="132"/>
      <c r="G118" s="116"/>
      <c r="H118" s="132"/>
      <c r="I118" s="116"/>
      <c r="J118" s="132"/>
      <c r="K118" s="116"/>
      <c r="L118" s="132"/>
      <c r="M118" s="116"/>
      <c r="N118" s="132"/>
      <c r="O118" s="234"/>
      <c r="R118" s="132"/>
      <c r="S118" s="132"/>
      <c r="T118" s="132"/>
      <c r="U118" s="132"/>
      <c r="V118" s="132"/>
      <c r="W118" s="132"/>
      <c r="X118" s="132"/>
      <c r="Y118" s="132"/>
      <c r="Z118" s="132"/>
    </row>
    <row r="119" spans="1:26" s="133" customFormat="1" ht="10.199999999999999">
      <c r="A119" s="134"/>
      <c r="B119" s="118"/>
      <c r="C119" s="118"/>
      <c r="D119" s="114"/>
      <c r="E119" s="115"/>
      <c r="F119" s="132"/>
      <c r="G119" s="116"/>
      <c r="H119" s="132"/>
      <c r="I119" s="116"/>
      <c r="J119" s="132"/>
      <c r="K119" s="116"/>
      <c r="L119" s="132"/>
      <c r="M119" s="116"/>
      <c r="N119" s="132"/>
      <c r="O119" s="234"/>
      <c r="R119" s="132"/>
      <c r="S119" s="132"/>
      <c r="T119" s="132"/>
      <c r="U119" s="132"/>
      <c r="V119" s="132"/>
      <c r="W119" s="132"/>
      <c r="X119" s="132"/>
      <c r="Y119" s="132"/>
      <c r="Z119" s="132"/>
    </row>
    <row r="120" spans="1:26" s="133" customFormat="1" ht="10.199999999999999">
      <c r="A120" s="134"/>
      <c r="B120" s="118"/>
      <c r="C120" s="118"/>
      <c r="D120" s="114"/>
      <c r="E120" s="115"/>
      <c r="F120" s="132"/>
      <c r="G120" s="116"/>
      <c r="H120" s="132"/>
      <c r="I120" s="116"/>
      <c r="J120" s="132"/>
      <c r="K120" s="116"/>
      <c r="L120" s="132"/>
      <c r="M120" s="116"/>
      <c r="N120" s="132"/>
      <c r="O120" s="234"/>
      <c r="R120" s="132"/>
      <c r="S120" s="132"/>
      <c r="T120" s="132"/>
      <c r="U120" s="132"/>
      <c r="V120" s="132"/>
      <c r="W120" s="132"/>
      <c r="X120" s="132"/>
      <c r="Y120" s="132"/>
      <c r="Z120" s="132"/>
    </row>
    <row r="121" spans="1:26" s="133" customFormat="1" ht="10.199999999999999">
      <c r="A121" s="131"/>
      <c r="B121" s="118"/>
      <c r="C121" s="118"/>
      <c r="D121" s="114"/>
      <c r="E121" s="115"/>
      <c r="F121" s="132"/>
      <c r="G121" s="116"/>
      <c r="H121" s="132"/>
      <c r="I121" s="116"/>
      <c r="J121" s="132"/>
      <c r="K121" s="116"/>
      <c r="L121" s="132"/>
      <c r="M121" s="116"/>
      <c r="N121" s="132"/>
      <c r="O121" s="234"/>
      <c r="R121" s="132"/>
      <c r="S121" s="132"/>
      <c r="T121" s="132"/>
      <c r="U121" s="132"/>
      <c r="V121" s="132"/>
      <c r="W121" s="132"/>
      <c r="X121" s="132"/>
      <c r="Y121" s="132"/>
      <c r="Z121" s="132"/>
    </row>
    <row r="122" spans="1:26" s="133" customFormat="1" ht="10.199999999999999">
      <c r="A122" s="134"/>
      <c r="B122" s="118"/>
      <c r="C122" s="118"/>
      <c r="D122" s="114"/>
      <c r="E122" s="115"/>
      <c r="F122" s="132"/>
      <c r="G122" s="116"/>
      <c r="H122" s="132"/>
      <c r="I122" s="116"/>
      <c r="J122" s="132"/>
      <c r="K122" s="116"/>
      <c r="L122" s="132"/>
      <c r="M122" s="116"/>
      <c r="N122" s="132"/>
      <c r="O122" s="234"/>
      <c r="R122" s="132"/>
      <c r="S122" s="132"/>
      <c r="T122" s="132"/>
      <c r="U122" s="132"/>
      <c r="V122" s="132"/>
      <c r="W122" s="132"/>
      <c r="X122" s="132"/>
      <c r="Y122" s="132"/>
      <c r="Z122" s="132"/>
    </row>
    <row r="123" spans="1:26" s="133" customFormat="1" ht="10.199999999999999">
      <c r="A123" s="131"/>
      <c r="B123" s="118"/>
      <c r="C123" s="118"/>
      <c r="D123" s="114"/>
      <c r="E123" s="115"/>
      <c r="F123" s="132"/>
      <c r="G123" s="116"/>
      <c r="H123" s="132"/>
      <c r="I123" s="116"/>
      <c r="J123" s="132"/>
      <c r="K123" s="116"/>
      <c r="L123" s="132"/>
      <c r="M123" s="116"/>
      <c r="N123" s="132"/>
      <c r="O123" s="234"/>
      <c r="R123" s="132"/>
      <c r="S123" s="132"/>
      <c r="T123" s="132"/>
      <c r="U123" s="132"/>
      <c r="V123" s="132"/>
      <c r="W123" s="132"/>
      <c r="X123" s="132"/>
      <c r="Y123" s="132"/>
      <c r="Z123" s="132"/>
    </row>
    <row r="124" spans="1:26" s="100" customFormat="1" ht="13.2">
      <c r="A124" s="122"/>
      <c r="B124" s="136"/>
      <c r="C124" s="136"/>
      <c r="D124" s="137"/>
      <c r="E124" s="138"/>
      <c r="F124" s="139"/>
      <c r="G124" s="140"/>
      <c r="H124" s="139"/>
      <c r="I124" s="140"/>
      <c r="J124" s="139"/>
      <c r="K124" s="140"/>
      <c r="L124" s="139"/>
      <c r="M124" s="140"/>
      <c r="N124" s="139"/>
      <c r="O124" s="234"/>
      <c r="R124" s="141"/>
      <c r="S124" s="141"/>
      <c r="T124" s="141"/>
      <c r="U124" s="141"/>
      <c r="V124" s="141"/>
      <c r="W124" s="141"/>
      <c r="X124" s="141"/>
      <c r="Y124" s="141"/>
      <c r="Z124" s="141"/>
    </row>
    <row r="125" spans="1:26" ht="10.199999999999999">
      <c r="A125" s="126"/>
      <c r="E125" s="127"/>
      <c r="F125" s="128"/>
      <c r="G125" s="129"/>
      <c r="H125" s="129"/>
      <c r="O125" s="234"/>
    </row>
    <row r="126" spans="1:26" ht="10.199999999999999">
      <c r="A126" s="142"/>
      <c r="E126" s="127"/>
      <c r="F126" s="128"/>
      <c r="G126" s="129"/>
      <c r="H126" s="129"/>
      <c r="O126" s="238"/>
    </row>
    <row r="127" spans="1:26" ht="10.199999999999999">
      <c r="A127" s="126"/>
      <c r="E127" s="127"/>
      <c r="F127" s="128"/>
      <c r="G127" s="129"/>
      <c r="H127" s="129"/>
    </row>
    <row r="128" spans="1:26" ht="10.199999999999999">
      <c r="A128" s="126"/>
      <c r="E128" s="127"/>
      <c r="F128" s="128"/>
      <c r="G128" s="129"/>
      <c r="H128" s="129"/>
    </row>
    <row r="129" spans="1:8" ht="10.199999999999999">
      <c r="A129" s="126"/>
      <c r="E129" s="127"/>
      <c r="F129" s="128"/>
      <c r="G129" s="129"/>
      <c r="H129" s="129"/>
    </row>
    <row r="130" spans="1:8" ht="10.199999999999999">
      <c r="A130" s="126"/>
      <c r="E130" s="127"/>
      <c r="F130" s="128"/>
      <c r="G130" s="129"/>
      <c r="H130" s="129"/>
    </row>
    <row r="131" spans="1:8" ht="10.199999999999999">
      <c r="A131" s="126"/>
      <c r="E131" s="127"/>
      <c r="F131" s="128"/>
      <c r="G131" s="129"/>
      <c r="H131" s="129"/>
    </row>
    <row r="132" spans="1:8" ht="10.199999999999999">
      <c r="A132" s="126"/>
      <c r="E132" s="127"/>
      <c r="F132" s="128"/>
      <c r="G132" s="129"/>
      <c r="H132" s="129"/>
    </row>
    <row r="133" spans="1:8" ht="10.199999999999999">
      <c r="A133" s="126"/>
      <c r="E133" s="127"/>
      <c r="F133" s="128"/>
      <c r="G133" s="129"/>
      <c r="H133" s="129"/>
    </row>
    <row r="134" spans="1:8" ht="10.199999999999999">
      <c r="A134" s="126"/>
      <c r="E134" s="127"/>
      <c r="F134" s="128"/>
      <c r="G134" s="129"/>
      <c r="H134" s="129"/>
    </row>
    <row r="135" spans="1:8" ht="10.199999999999999">
      <c r="A135" s="126"/>
      <c r="E135" s="127"/>
      <c r="F135" s="128"/>
      <c r="G135" s="129"/>
      <c r="H135" s="129"/>
    </row>
    <row r="136" spans="1:8" ht="10.199999999999999">
      <c r="A136" s="126"/>
      <c r="E136" s="127"/>
      <c r="F136" s="128"/>
      <c r="G136" s="129"/>
      <c r="H136" s="129"/>
    </row>
    <row r="137" spans="1:8" ht="10.199999999999999">
      <c r="A137" s="126"/>
      <c r="E137" s="127"/>
      <c r="F137" s="128"/>
      <c r="G137" s="129"/>
      <c r="H137" s="129"/>
    </row>
    <row r="138" spans="1:8" ht="10.199999999999999">
      <c r="A138" s="126"/>
      <c r="E138" s="127"/>
      <c r="F138" s="128"/>
      <c r="G138" s="129"/>
      <c r="H138" s="129"/>
    </row>
    <row r="139" spans="1:8" ht="10.199999999999999">
      <c r="A139" s="126"/>
      <c r="E139" s="127"/>
      <c r="F139" s="128"/>
      <c r="G139" s="129"/>
      <c r="H139" s="129"/>
    </row>
    <row r="140" spans="1:8" ht="10.199999999999999">
      <c r="A140" s="126"/>
      <c r="E140" s="127"/>
      <c r="F140" s="128"/>
      <c r="G140" s="129"/>
      <c r="H140" s="129"/>
    </row>
    <row r="141" spans="1:8" ht="10.199999999999999">
      <c r="A141" s="126"/>
      <c r="E141" s="127"/>
      <c r="F141" s="128"/>
      <c r="G141" s="129"/>
      <c r="H141" s="129"/>
    </row>
    <row r="142" spans="1:8" ht="10.199999999999999">
      <c r="A142" s="126"/>
      <c r="E142" s="127"/>
      <c r="F142" s="128"/>
      <c r="G142" s="129"/>
      <c r="H142" s="129"/>
    </row>
    <row r="143" spans="1:8" ht="10.199999999999999">
      <c r="A143" s="126"/>
      <c r="E143" s="127"/>
      <c r="F143" s="128"/>
      <c r="G143" s="129"/>
      <c r="H143" s="129"/>
    </row>
    <row r="144" spans="1:8" ht="10.199999999999999">
      <c r="A144" s="126"/>
      <c r="E144" s="127"/>
      <c r="F144" s="128"/>
      <c r="G144" s="129"/>
      <c r="H144" s="129"/>
    </row>
    <row r="145" spans="1:8" ht="10.199999999999999">
      <c r="A145" s="126"/>
      <c r="E145" s="127"/>
      <c r="F145" s="128"/>
      <c r="G145" s="129"/>
      <c r="H145" s="129"/>
    </row>
    <row r="146" spans="1:8" ht="10.199999999999999">
      <c r="A146" s="126"/>
      <c r="E146" s="127"/>
      <c r="F146" s="128"/>
      <c r="G146" s="129"/>
      <c r="H146" s="129"/>
    </row>
    <row r="147" spans="1:8" ht="10.199999999999999">
      <c r="A147" s="126"/>
      <c r="E147" s="127"/>
      <c r="F147" s="128"/>
      <c r="G147" s="129"/>
      <c r="H147" s="129"/>
    </row>
    <row r="148" spans="1:8" ht="10.199999999999999">
      <c r="A148" s="126"/>
      <c r="E148" s="127"/>
      <c r="F148" s="128"/>
      <c r="G148" s="129"/>
      <c r="H148" s="129"/>
    </row>
    <row r="149" spans="1:8" ht="10.199999999999999">
      <c r="A149" s="126"/>
      <c r="E149" s="127"/>
      <c r="F149" s="128"/>
      <c r="G149" s="129"/>
      <c r="H149" s="129"/>
    </row>
    <row r="150" spans="1:8" ht="10.199999999999999">
      <c r="A150" s="126"/>
      <c r="E150" s="127"/>
      <c r="F150" s="128"/>
      <c r="G150" s="129"/>
      <c r="H150" s="129"/>
    </row>
    <row r="151" spans="1:8" ht="10.199999999999999">
      <c r="A151" s="126"/>
      <c r="E151" s="127"/>
      <c r="F151" s="128"/>
      <c r="G151" s="129"/>
      <c r="H151" s="129"/>
    </row>
    <row r="152" spans="1:8" ht="10.199999999999999">
      <c r="A152" s="126"/>
      <c r="E152" s="127"/>
      <c r="F152" s="128"/>
      <c r="G152" s="129"/>
      <c r="H152" s="129"/>
    </row>
    <row r="153" spans="1:8" ht="10.199999999999999">
      <c r="A153" s="126"/>
      <c r="E153" s="127"/>
      <c r="F153" s="128"/>
      <c r="G153" s="129"/>
      <c r="H153" s="129"/>
    </row>
    <row r="154" spans="1:8" ht="10.199999999999999">
      <c r="A154" s="126"/>
      <c r="E154" s="127"/>
      <c r="F154" s="128"/>
      <c r="G154" s="129"/>
      <c r="H154" s="129"/>
    </row>
    <row r="155" spans="1:8" ht="10.199999999999999">
      <c r="A155" s="126"/>
      <c r="E155" s="127"/>
      <c r="F155" s="128"/>
      <c r="G155" s="129"/>
      <c r="H155" s="129"/>
    </row>
    <row r="156" spans="1:8" ht="10.199999999999999">
      <c r="A156" s="126"/>
      <c r="E156" s="127"/>
      <c r="F156" s="128"/>
      <c r="G156" s="129"/>
      <c r="H156" s="129"/>
    </row>
    <row r="157" spans="1:8" ht="10.199999999999999">
      <c r="A157" s="126"/>
      <c r="E157" s="127"/>
      <c r="F157" s="128"/>
      <c r="G157" s="129"/>
      <c r="H157" s="129"/>
    </row>
    <row r="158" spans="1:8" ht="10.199999999999999">
      <c r="A158" s="126"/>
      <c r="E158" s="127"/>
      <c r="F158" s="128"/>
      <c r="G158" s="129"/>
      <c r="H158" s="129"/>
    </row>
    <row r="159" spans="1:8" ht="10.199999999999999">
      <c r="A159" s="126"/>
      <c r="E159" s="127"/>
      <c r="F159" s="128"/>
      <c r="G159" s="129"/>
      <c r="H159" s="129"/>
    </row>
    <row r="160" spans="1:8" ht="10.199999999999999">
      <c r="A160" s="126"/>
      <c r="E160" s="127"/>
      <c r="F160" s="128"/>
      <c r="G160" s="129"/>
      <c r="H160" s="129"/>
    </row>
    <row r="161" spans="1:8" ht="10.199999999999999">
      <c r="A161" s="126"/>
      <c r="E161" s="127"/>
      <c r="F161" s="128"/>
      <c r="G161" s="129"/>
      <c r="H161" s="129"/>
    </row>
    <row r="162" spans="1:8" ht="10.199999999999999">
      <c r="A162" s="126"/>
      <c r="E162" s="127"/>
      <c r="F162" s="128"/>
      <c r="G162" s="129"/>
      <c r="H162" s="129"/>
    </row>
    <row r="163" spans="1:8" ht="10.199999999999999">
      <c r="A163" s="126"/>
      <c r="E163" s="127"/>
      <c r="F163" s="128"/>
      <c r="G163" s="129"/>
      <c r="H163" s="129"/>
    </row>
    <row r="164" spans="1:8" ht="10.199999999999999">
      <c r="A164" s="126"/>
      <c r="E164" s="127"/>
      <c r="F164" s="128"/>
      <c r="G164" s="129"/>
      <c r="H164" s="129"/>
    </row>
    <row r="165" spans="1:8" ht="10.199999999999999">
      <c r="A165" s="126"/>
      <c r="E165" s="127"/>
      <c r="F165" s="128"/>
      <c r="G165" s="129"/>
      <c r="H165" s="129"/>
    </row>
    <row r="166" spans="1:8" ht="10.199999999999999">
      <c r="A166" s="126"/>
      <c r="E166" s="127"/>
      <c r="F166" s="128"/>
      <c r="G166" s="129"/>
      <c r="H166" s="129"/>
    </row>
    <row r="167" spans="1:8" ht="10.199999999999999">
      <c r="A167" s="126"/>
      <c r="E167" s="127"/>
      <c r="F167" s="128"/>
      <c r="G167" s="129"/>
      <c r="H167" s="129"/>
    </row>
    <row r="168" spans="1:8" ht="10.199999999999999">
      <c r="A168" s="126"/>
      <c r="E168" s="127"/>
      <c r="F168" s="128"/>
      <c r="G168" s="129"/>
      <c r="H168" s="129"/>
    </row>
    <row r="169" spans="1:8" ht="10.199999999999999">
      <c r="A169" s="126"/>
      <c r="E169" s="127"/>
      <c r="F169" s="128"/>
      <c r="G169" s="129"/>
      <c r="H169" s="129"/>
    </row>
    <row r="170" spans="1:8" ht="10.199999999999999">
      <c r="A170" s="126"/>
      <c r="E170" s="127"/>
      <c r="F170" s="128"/>
      <c r="G170" s="129"/>
      <c r="H170" s="129"/>
    </row>
    <row r="171" spans="1:8" ht="10.199999999999999">
      <c r="A171" s="126"/>
      <c r="E171" s="127"/>
      <c r="F171" s="128"/>
      <c r="G171" s="129"/>
      <c r="H171" s="129"/>
    </row>
    <row r="172" spans="1:8" ht="10.199999999999999">
      <c r="A172" s="126"/>
      <c r="E172" s="127"/>
      <c r="F172" s="128"/>
      <c r="G172" s="129"/>
      <c r="H172" s="129"/>
    </row>
    <row r="173" spans="1:8" ht="10.199999999999999">
      <c r="A173" s="126"/>
      <c r="E173" s="127"/>
      <c r="F173" s="128"/>
      <c r="G173" s="129"/>
      <c r="H173" s="129"/>
    </row>
    <row r="174" spans="1:8" ht="10.199999999999999">
      <c r="A174" s="126"/>
      <c r="E174" s="127"/>
      <c r="F174" s="128"/>
      <c r="G174" s="129"/>
      <c r="H174" s="129"/>
    </row>
    <row r="175" spans="1:8" ht="10.199999999999999">
      <c r="A175" s="126"/>
      <c r="E175" s="127"/>
      <c r="F175" s="128"/>
      <c r="G175" s="129"/>
      <c r="H175" s="129"/>
    </row>
    <row r="176" spans="1:8" ht="10.199999999999999">
      <c r="A176" s="126"/>
      <c r="E176" s="127"/>
      <c r="F176" s="128"/>
      <c r="G176" s="129"/>
      <c r="H176" s="129"/>
    </row>
    <row r="177" spans="1:8" ht="10.199999999999999">
      <c r="A177" s="126"/>
      <c r="E177" s="127"/>
      <c r="F177" s="128"/>
      <c r="G177" s="129"/>
      <c r="H177" s="129"/>
    </row>
    <row r="178" spans="1:8" ht="10.199999999999999">
      <c r="A178" s="126"/>
      <c r="E178" s="127"/>
      <c r="F178" s="128"/>
      <c r="G178" s="129"/>
      <c r="H178" s="129"/>
    </row>
    <row r="179" spans="1:8" ht="10.199999999999999">
      <c r="A179" s="126"/>
      <c r="E179" s="127"/>
      <c r="F179" s="128"/>
      <c r="G179" s="129"/>
      <c r="H179" s="129"/>
    </row>
    <row r="180" spans="1:8" ht="10.199999999999999">
      <c r="A180" s="126"/>
      <c r="E180" s="127"/>
      <c r="F180" s="128"/>
      <c r="G180" s="129"/>
      <c r="H180" s="129"/>
    </row>
    <row r="181" spans="1:8" ht="10.199999999999999">
      <c r="A181" s="126"/>
      <c r="E181" s="127"/>
      <c r="F181" s="128"/>
      <c r="G181" s="129"/>
      <c r="H181" s="129"/>
    </row>
    <row r="182" spans="1:8" ht="10.199999999999999">
      <c r="A182" s="126"/>
      <c r="E182" s="127"/>
      <c r="F182" s="128"/>
      <c r="G182" s="129"/>
      <c r="H182" s="129"/>
    </row>
    <row r="183" spans="1:8" ht="10.199999999999999">
      <c r="A183" s="126"/>
      <c r="E183" s="127"/>
      <c r="F183" s="128"/>
      <c r="G183" s="129"/>
      <c r="H183" s="129"/>
    </row>
    <row r="184" spans="1:8" ht="10.199999999999999">
      <c r="A184" s="126"/>
      <c r="E184" s="127"/>
      <c r="F184" s="128"/>
      <c r="G184" s="129"/>
      <c r="H184" s="129"/>
    </row>
    <row r="185" spans="1:8" ht="10.199999999999999">
      <c r="A185" s="126"/>
      <c r="E185" s="127"/>
      <c r="F185" s="128"/>
      <c r="G185" s="129"/>
      <c r="H185" s="129"/>
    </row>
    <row r="186" spans="1:8" ht="10.199999999999999">
      <c r="A186" s="126"/>
      <c r="E186" s="127"/>
      <c r="F186" s="128"/>
      <c r="G186" s="129"/>
      <c r="H186" s="129"/>
    </row>
    <row r="187" spans="1:8" ht="10.199999999999999">
      <c r="A187" s="126"/>
      <c r="E187" s="127"/>
      <c r="F187" s="128"/>
      <c r="G187" s="129"/>
      <c r="H187" s="129"/>
    </row>
    <row r="188" spans="1:8" ht="10.199999999999999">
      <c r="A188" s="126"/>
      <c r="E188" s="127"/>
      <c r="F188" s="128"/>
      <c r="G188" s="129"/>
      <c r="H188" s="129"/>
    </row>
    <row r="189" spans="1:8" ht="10.199999999999999">
      <c r="A189" s="126"/>
      <c r="E189" s="127"/>
      <c r="F189" s="128"/>
      <c r="G189" s="129"/>
      <c r="H189" s="129"/>
    </row>
    <row r="190" spans="1:8" ht="10.199999999999999">
      <c r="A190" s="126"/>
      <c r="E190" s="127"/>
      <c r="F190" s="128"/>
      <c r="G190" s="129"/>
      <c r="H190" s="129"/>
    </row>
    <row r="191" spans="1:8" ht="10.199999999999999">
      <c r="A191" s="126"/>
      <c r="E191" s="127"/>
      <c r="F191" s="128"/>
      <c r="G191" s="129"/>
      <c r="H191" s="129"/>
    </row>
    <row r="192" spans="1:8" ht="10.199999999999999">
      <c r="A192" s="126"/>
      <c r="E192" s="127"/>
      <c r="F192" s="128"/>
      <c r="G192" s="129"/>
      <c r="H192" s="129"/>
    </row>
    <row r="193" spans="1:8" ht="10.199999999999999">
      <c r="A193" s="126"/>
      <c r="E193" s="127"/>
      <c r="F193" s="128"/>
      <c r="G193" s="129"/>
      <c r="H193" s="129"/>
    </row>
    <row r="194" spans="1:8" ht="10.199999999999999">
      <c r="A194" s="126"/>
      <c r="E194" s="127"/>
      <c r="F194" s="128"/>
      <c r="G194" s="129"/>
      <c r="H194" s="129"/>
    </row>
    <row r="195" spans="1:8" ht="10.199999999999999">
      <c r="A195" s="126"/>
      <c r="E195" s="127"/>
      <c r="F195" s="128"/>
      <c r="G195" s="129"/>
      <c r="H195" s="129"/>
    </row>
    <row r="196" spans="1:8" ht="10.199999999999999">
      <c r="A196" s="126"/>
      <c r="E196" s="127"/>
      <c r="F196" s="128"/>
      <c r="G196" s="129"/>
      <c r="H196" s="129"/>
    </row>
    <row r="197" spans="1:8" ht="10.199999999999999">
      <c r="A197" s="126"/>
      <c r="E197" s="127"/>
      <c r="F197" s="128"/>
      <c r="G197" s="129"/>
      <c r="H197" s="129"/>
    </row>
    <row r="198" spans="1:8" ht="10.199999999999999">
      <c r="A198" s="126"/>
      <c r="E198" s="127"/>
      <c r="F198" s="128"/>
      <c r="G198" s="129"/>
      <c r="H198" s="129"/>
    </row>
    <row r="199" spans="1:8" ht="10.199999999999999">
      <c r="A199" s="126"/>
      <c r="E199" s="127"/>
      <c r="F199" s="128"/>
      <c r="G199" s="129"/>
      <c r="H199" s="129"/>
    </row>
    <row r="200" spans="1:8" ht="10.199999999999999">
      <c r="A200" s="126"/>
      <c r="E200" s="127"/>
      <c r="F200" s="128"/>
      <c r="G200" s="129"/>
      <c r="H200" s="129"/>
    </row>
    <row r="201" spans="1:8" ht="10.199999999999999">
      <c r="A201" s="126"/>
      <c r="E201" s="127"/>
      <c r="F201" s="128"/>
      <c r="G201" s="129"/>
      <c r="H201" s="129"/>
    </row>
    <row r="202" spans="1:8" ht="10.199999999999999">
      <c r="A202" s="126"/>
      <c r="E202" s="127"/>
      <c r="F202" s="128"/>
      <c r="G202" s="129"/>
      <c r="H202" s="129"/>
    </row>
    <row r="203" spans="1:8" ht="10.199999999999999">
      <c r="A203" s="126"/>
      <c r="E203" s="127"/>
      <c r="F203" s="128"/>
      <c r="G203" s="129"/>
      <c r="H203" s="129"/>
    </row>
  </sheetData>
  <sheetProtection formatCells="0" formatColumns="0" formatRows="0" insertColumns="0" insertRows="0" insertHyperlinks="0" deleteColumns="0" deleteRows="0" sort="0" autoFilter="0" pivotTables="0"/>
  <mergeCells count="12">
    <mergeCell ref="A1:D2"/>
    <mergeCell ref="E2:F2"/>
    <mergeCell ref="G2:H2"/>
    <mergeCell ref="I2:J2"/>
    <mergeCell ref="K2:L2"/>
    <mergeCell ref="O1:P3"/>
    <mergeCell ref="E3:F3"/>
    <mergeCell ref="G3:H3"/>
    <mergeCell ref="I3:J3"/>
    <mergeCell ref="K3:L3"/>
    <mergeCell ref="M3:N3"/>
    <mergeCell ref="M2:N2"/>
  </mergeCells>
  <printOptions gridLines="1"/>
  <pageMargins left="0.17" right="0" top="0.79" bottom="0.55000000000000004" header="0.5" footer="0.39"/>
  <pageSetup scale="37" fitToWidth="0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6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J5" sqref="J5"/>
    </sheetView>
  </sheetViews>
  <sheetFormatPr defaultColWidth="10.21875" defaultRowHeight="10.199999999999999"/>
  <cols>
    <col min="1" max="1" width="25" style="262" customWidth="1"/>
    <col min="2" max="2" width="36.21875" style="256" customWidth="1"/>
    <col min="3" max="3" width="13" style="256" customWidth="1"/>
    <col min="4" max="4" width="20.77734375" style="257" bestFit="1" customWidth="1"/>
    <col min="5" max="5" width="13.21875" style="263" bestFit="1" customWidth="1"/>
    <col min="6" max="6" width="8.77734375" style="260" bestFit="1" customWidth="1"/>
    <col min="7" max="7" width="11.21875" style="260" bestFit="1" customWidth="1"/>
    <col min="8" max="8" width="16.21875" style="260" bestFit="1" customWidth="1"/>
    <col min="9" max="9" width="9.21875" style="261" bestFit="1" customWidth="1"/>
    <col min="10" max="10" width="12.21875" style="237" customWidth="1"/>
    <col min="11" max="16384" width="10.21875" style="237"/>
  </cols>
  <sheetData>
    <row r="1" spans="1:10" s="234" customFormat="1" ht="14.4" thickBot="1">
      <c r="A1" s="469" t="s">
        <v>324</v>
      </c>
      <c r="B1" s="469"/>
      <c r="C1" s="469"/>
      <c r="D1" s="469"/>
      <c r="E1" s="143"/>
      <c r="F1" s="143"/>
      <c r="G1" s="143"/>
      <c r="H1" s="143"/>
      <c r="I1" s="143"/>
      <c r="J1" s="454" t="s">
        <v>330</v>
      </c>
    </row>
    <row r="2" spans="1:10" s="235" customFormat="1" ht="13.5" customHeight="1" thickTop="1">
      <c r="A2" s="469"/>
      <c r="B2" s="469"/>
      <c r="C2" s="469"/>
      <c r="D2" s="469"/>
      <c r="E2" s="144" t="s">
        <v>168</v>
      </c>
      <c r="F2" s="145" t="s">
        <v>169</v>
      </c>
      <c r="G2" s="145" t="s">
        <v>170</v>
      </c>
      <c r="H2" s="146" t="s">
        <v>171</v>
      </c>
      <c r="I2" s="147" t="s">
        <v>172</v>
      </c>
      <c r="J2" s="454"/>
    </row>
    <row r="3" spans="1:10" s="235" customFormat="1" ht="12.75" customHeight="1" thickBot="1">
      <c r="A3" s="236"/>
      <c r="B3" s="148"/>
      <c r="C3" s="149"/>
      <c r="D3" s="329" t="s">
        <v>323</v>
      </c>
      <c r="E3" s="150" t="s">
        <v>173</v>
      </c>
      <c r="F3" s="151" t="s">
        <v>174</v>
      </c>
      <c r="G3" s="151" t="s">
        <v>175</v>
      </c>
      <c r="H3" s="152" t="s">
        <v>176</v>
      </c>
      <c r="I3" s="153" t="s">
        <v>177</v>
      </c>
      <c r="J3" s="454"/>
    </row>
    <row r="4" spans="1:10" ht="14.25" customHeight="1">
      <c r="A4" s="154" t="s">
        <v>178</v>
      </c>
      <c r="B4" s="155" t="s">
        <v>2</v>
      </c>
      <c r="C4" s="155" t="s">
        <v>179</v>
      </c>
      <c r="D4" s="156" t="s">
        <v>180</v>
      </c>
      <c r="E4" s="157" t="s">
        <v>181</v>
      </c>
      <c r="F4" s="158" t="s">
        <v>151</v>
      </c>
      <c r="G4" s="159" t="s">
        <v>151</v>
      </c>
      <c r="H4" s="159" t="s">
        <v>151</v>
      </c>
      <c r="I4" s="160" t="s">
        <v>151</v>
      </c>
      <c r="J4" s="470"/>
    </row>
    <row r="5" spans="1:10" ht="13.8">
      <c r="A5" s="161" t="s">
        <v>5</v>
      </c>
      <c r="B5" s="162">
        <v>6074</v>
      </c>
      <c r="C5" s="162">
        <v>433.85714285714283</v>
      </c>
      <c r="D5" s="366">
        <v>3.7000000000000005E-2</v>
      </c>
      <c r="E5" s="291">
        <v>108498.99106382979</v>
      </c>
      <c r="F5" s="292">
        <v>0.63690000000000002</v>
      </c>
      <c r="G5" s="292">
        <v>0.82099999999999995</v>
      </c>
      <c r="H5" s="292">
        <v>0.8387</v>
      </c>
      <c r="I5" s="292">
        <v>0.43569999999999998</v>
      </c>
      <c r="J5" s="360">
        <v>5.0155258813959733</v>
      </c>
    </row>
    <row r="6" spans="1:10" ht="13.8">
      <c r="A6" s="161" t="s">
        <v>6</v>
      </c>
      <c r="B6" s="162">
        <v>1129</v>
      </c>
      <c r="C6" s="162">
        <v>282.25</v>
      </c>
      <c r="D6" s="366">
        <v>3.2000000000000001E-2</v>
      </c>
      <c r="E6" s="291">
        <v>74274.306666666671</v>
      </c>
      <c r="F6" s="292">
        <v>0.59770000000000001</v>
      </c>
      <c r="G6" s="292">
        <v>0.90790000000000004</v>
      </c>
      <c r="H6" s="292">
        <v>0.95909999999999995</v>
      </c>
      <c r="I6" s="292">
        <v>0.40400000000000003</v>
      </c>
      <c r="J6" s="361">
        <v>4.0757629618853342</v>
      </c>
    </row>
    <row r="7" spans="1:10" ht="13.8">
      <c r="A7" s="161" t="s">
        <v>7</v>
      </c>
      <c r="B7" s="162">
        <v>331</v>
      </c>
      <c r="C7" s="162">
        <v>189.14285714285714</v>
      </c>
      <c r="D7" s="366">
        <v>4.0999999999999995E-2</v>
      </c>
      <c r="E7" s="291">
        <v>57272.584999999999</v>
      </c>
      <c r="F7" s="292">
        <v>0.61070000000000002</v>
      </c>
      <c r="G7" s="292">
        <v>0.87009999999999998</v>
      </c>
      <c r="H7" s="292">
        <v>0.96830000000000005</v>
      </c>
      <c r="I7" s="292">
        <v>0.4385</v>
      </c>
      <c r="J7" s="361">
        <v>2.5737941210546569</v>
      </c>
    </row>
    <row r="8" spans="1:10" ht="13.8">
      <c r="A8" s="161" t="s">
        <v>8</v>
      </c>
      <c r="B8" s="162">
        <v>1903</v>
      </c>
      <c r="C8" s="162">
        <v>400.63157894736844</v>
      </c>
      <c r="D8" s="366">
        <v>4.4000000000000004E-2</v>
      </c>
      <c r="E8" s="291">
        <v>97416.751428571428</v>
      </c>
      <c r="F8" s="292">
        <v>0.61929999999999996</v>
      </c>
      <c r="G8" s="292">
        <v>0.95169999999999999</v>
      </c>
      <c r="H8" s="292">
        <v>0.94969999999999999</v>
      </c>
      <c r="I8" s="292">
        <v>0.46650000000000003</v>
      </c>
      <c r="J8" s="361">
        <v>4.742998662936019</v>
      </c>
    </row>
    <row r="9" spans="1:10" ht="13.8">
      <c r="A9" s="161" t="s">
        <v>9</v>
      </c>
      <c r="B9" s="162">
        <v>859</v>
      </c>
      <c r="C9" s="162">
        <v>214.75</v>
      </c>
      <c r="D9" s="366">
        <v>0.03</v>
      </c>
      <c r="E9" s="291">
        <v>70063.950476190468</v>
      </c>
      <c r="F9" s="292">
        <v>0.72699999999999998</v>
      </c>
      <c r="G9" s="292">
        <v>0.91500000000000004</v>
      </c>
      <c r="H9" s="292">
        <v>0.87429999999999997</v>
      </c>
      <c r="I9" s="292">
        <v>0.52270000000000005</v>
      </c>
      <c r="J9" s="361">
        <v>2.3133975818596375</v>
      </c>
    </row>
    <row r="10" spans="1:10" ht="13.8">
      <c r="A10" s="161" t="s">
        <v>10</v>
      </c>
      <c r="B10" s="162">
        <v>269</v>
      </c>
      <c r="C10" s="162">
        <v>269</v>
      </c>
      <c r="D10" s="366">
        <v>0.03</v>
      </c>
      <c r="E10" s="291">
        <v>150010.56</v>
      </c>
      <c r="F10" s="292">
        <v>0.76180000000000003</v>
      </c>
      <c r="G10" s="292">
        <v>0.89959999999999996</v>
      </c>
      <c r="H10" s="292">
        <v>0.9506</v>
      </c>
      <c r="I10" s="292">
        <v>0.44069999999999998</v>
      </c>
      <c r="J10" s="361">
        <v>4.0396605182375787</v>
      </c>
    </row>
    <row r="11" spans="1:10" ht="13.8">
      <c r="A11" s="161" t="s">
        <v>11</v>
      </c>
      <c r="B11" s="162">
        <v>2679</v>
      </c>
      <c r="C11" s="162">
        <v>487.09090909090907</v>
      </c>
      <c r="D11" s="366">
        <v>4.0999999999999995E-2</v>
      </c>
      <c r="E11" s="291">
        <v>122512.67724137931</v>
      </c>
      <c r="F11" s="292">
        <v>0.61990000000000001</v>
      </c>
      <c r="G11" s="292">
        <v>0.90259999999999996</v>
      </c>
      <c r="H11" s="292">
        <v>0.87860000000000005</v>
      </c>
      <c r="I11" s="292">
        <v>0.38779999999999998</v>
      </c>
      <c r="J11" s="361">
        <v>4.4686038113946314</v>
      </c>
    </row>
    <row r="12" spans="1:10" ht="13.8">
      <c r="A12" s="161" t="s">
        <v>12</v>
      </c>
      <c r="B12" s="162">
        <v>1322</v>
      </c>
      <c r="C12" s="162">
        <v>440.66666666666669</v>
      </c>
      <c r="D12" s="366">
        <v>4.8000000000000001E-2</v>
      </c>
      <c r="E12" s="291">
        <v>142409.04</v>
      </c>
      <c r="F12" s="292">
        <v>0.6593</v>
      </c>
      <c r="G12" s="292">
        <v>0.93489999999999995</v>
      </c>
      <c r="H12" s="292">
        <v>0.91310000000000002</v>
      </c>
      <c r="I12" s="292">
        <v>0.45960000000000001</v>
      </c>
      <c r="J12" s="361">
        <v>3.2773008351639437</v>
      </c>
    </row>
    <row r="13" spans="1:10" ht="13.8">
      <c r="A13" s="161" t="s">
        <v>13</v>
      </c>
      <c r="B13" s="162">
        <v>2035</v>
      </c>
      <c r="C13" s="162">
        <v>254.375</v>
      </c>
      <c r="D13" s="366">
        <v>4.0999999999999995E-2</v>
      </c>
      <c r="E13" s="291">
        <v>100099.511</v>
      </c>
      <c r="F13" s="292">
        <v>0.71379999999999999</v>
      </c>
      <c r="G13" s="292">
        <v>0.86680000000000001</v>
      </c>
      <c r="H13" s="292">
        <v>0.90339999999999998</v>
      </c>
      <c r="I13" s="292">
        <v>0.52659999999999996</v>
      </c>
      <c r="J13" s="361">
        <v>3.5541397075839454</v>
      </c>
    </row>
    <row r="14" spans="1:10" ht="13.8">
      <c r="A14" s="161" t="s">
        <v>14</v>
      </c>
      <c r="B14" s="162">
        <v>3437</v>
      </c>
      <c r="C14" s="162">
        <v>319.72093023255815</v>
      </c>
      <c r="D14" s="366">
        <v>4.0999999999999995E-2</v>
      </c>
      <c r="E14" s="291">
        <v>125604.65076923076</v>
      </c>
      <c r="F14" s="292">
        <v>0.71870000000000001</v>
      </c>
      <c r="G14" s="292">
        <v>0.87980000000000003</v>
      </c>
      <c r="H14" s="292">
        <v>0.95099999999999996</v>
      </c>
      <c r="I14" s="292">
        <v>0.51190000000000002</v>
      </c>
      <c r="J14" s="361">
        <v>4.3309665998252918</v>
      </c>
    </row>
    <row r="15" spans="1:10" ht="13.8">
      <c r="A15" s="161" t="s">
        <v>15</v>
      </c>
      <c r="B15" s="162">
        <v>5829</v>
      </c>
      <c r="C15" s="162">
        <v>728.625</v>
      </c>
      <c r="D15" s="366">
        <v>2.7999999999999997E-2</v>
      </c>
      <c r="E15" s="291">
        <v>174494.02258064516</v>
      </c>
      <c r="F15" s="292">
        <v>0.69950000000000001</v>
      </c>
      <c r="G15" s="292">
        <v>0.9456</v>
      </c>
      <c r="H15" s="292">
        <v>0.94169999999999998</v>
      </c>
      <c r="I15" s="292">
        <v>0.52629999999999999</v>
      </c>
      <c r="J15" s="361">
        <v>7.8573067832935362</v>
      </c>
    </row>
    <row r="16" spans="1:10" ht="13.8">
      <c r="A16" s="161" t="s">
        <v>16</v>
      </c>
      <c r="B16" s="162">
        <v>2465</v>
      </c>
      <c r="C16" s="162">
        <v>493</v>
      </c>
      <c r="D16" s="366">
        <v>3.5000000000000003E-2</v>
      </c>
      <c r="E16" s="291">
        <v>104085.47666666667</v>
      </c>
      <c r="F16" s="292">
        <v>0.64729999999999999</v>
      </c>
      <c r="G16" s="292">
        <v>0.871</v>
      </c>
      <c r="H16" s="292">
        <v>0.92930000000000001</v>
      </c>
      <c r="I16" s="292">
        <v>0.44729999999999998</v>
      </c>
      <c r="J16" s="361">
        <v>5.0228135097176079</v>
      </c>
    </row>
    <row r="17" spans="1:10" ht="13.8">
      <c r="A17" s="161" t="s">
        <v>17</v>
      </c>
      <c r="B17" s="162">
        <v>4755</v>
      </c>
      <c r="C17" s="162">
        <v>283.8805970149254</v>
      </c>
      <c r="D17" s="366">
        <v>3.3000000000000002E-2</v>
      </c>
      <c r="E17" s="291">
        <v>129508.56304347827</v>
      </c>
      <c r="F17" s="292">
        <v>0.75019999999999998</v>
      </c>
      <c r="G17" s="292">
        <v>0.86770000000000003</v>
      </c>
      <c r="H17" s="292">
        <v>0.96260000000000001</v>
      </c>
      <c r="I17" s="292">
        <v>0.53920000000000001</v>
      </c>
      <c r="J17" s="361">
        <v>4.6107589493571854</v>
      </c>
    </row>
    <row r="18" spans="1:10" ht="13.8">
      <c r="A18" s="161" t="s">
        <v>18</v>
      </c>
      <c r="B18" s="162">
        <v>2660</v>
      </c>
      <c r="C18" s="162">
        <v>343.22580645161293</v>
      </c>
      <c r="D18" s="366">
        <v>3.5000000000000003E-2</v>
      </c>
      <c r="E18" s="291">
        <v>145781.32555555555</v>
      </c>
      <c r="F18" s="292">
        <v>0.69110000000000005</v>
      </c>
      <c r="G18" s="292">
        <v>0.92779999999999996</v>
      </c>
      <c r="H18" s="292">
        <v>0.94259999999999999</v>
      </c>
      <c r="I18" s="292">
        <v>0.46389999999999998</v>
      </c>
      <c r="J18" s="361">
        <v>5.8496353190354533</v>
      </c>
    </row>
    <row r="19" spans="1:10" ht="13.8">
      <c r="A19" s="161" t="s">
        <v>19</v>
      </c>
      <c r="B19" s="162">
        <v>271</v>
      </c>
      <c r="C19" s="162">
        <v>542</v>
      </c>
      <c r="D19" s="366">
        <v>3.6000000000000004E-2</v>
      </c>
      <c r="E19" s="291">
        <v>155115.22666666665</v>
      </c>
      <c r="F19" s="292">
        <v>0.73519999999999996</v>
      </c>
      <c r="G19" s="292">
        <v>0.92620000000000002</v>
      </c>
      <c r="H19" s="292">
        <v>0.9355</v>
      </c>
      <c r="I19" s="292">
        <v>0.55610000000000004</v>
      </c>
      <c r="J19" s="361">
        <v>10.202834313114462</v>
      </c>
    </row>
    <row r="20" spans="1:10" ht="13.8">
      <c r="A20" s="161" t="s">
        <v>20</v>
      </c>
      <c r="B20" s="162">
        <v>2000</v>
      </c>
      <c r="C20" s="162">
        <v>500</v>
      </c>
      <c r="D20" s="366">
        <v>3.2000000000000001E-2</v>
      </c>
      <c r="E20" s="291">
        <v>195088.98799999998</v>
      </c>
      <c r="F20" s="292">
        <v>0.67769999999999997</v>
      </c>
      <c r="G20" s="292">
        <v>0.83499999999999996</v>
      </c>
      <c r="H20" s="292">
        <v>0.91539999999999999</v>
      </c>
      <c r="I20" s="292">
        <v>0.43390000000000001</v>
      </c>
      <c r="J20" s="361">
        <v>5.683736767370557</v>
      </c>
    </row>
    <row r="21" spans="1:10" ht="13.8">
      <c r="A21" s="161" t="s">
        <v>21</v>
      </c>
      <c r="B21" s="162">
        <v>855</v>
      </c>
      <c r="C21" s="162">
        <v>285</v>
      </c>
      <c r="D21" s="366">
        <v>3.7000000000000005E-2</v>
      </c>
      <c r="E21" s="291">
        <v>69046.609699769047</v>
      </c>
      <c r="F21" s="292">
        <v>0.748</v>
      </c>
      <c r="G21" s="292">
        <v>0.90410000000000001</v>
      </c>
      <c r="H21" s="292">
        <v>0.92649999999999999</v>
      </c>
      <c r="I21" s="292">
        <v>0.47699999999999998</v>
      </c>
      <c r="J21" s="361">
        <v>2.4103654071927143</v>
      </c>
    </row>
    <row r="22" spans="1:10" ht="13.8">
      <c r="A22" s="161" t="s">
        <v>22</v>
      </c>
      <c r="B22" s="162">
        <v>4975</v>
      </c>
      <c r="C22" s="162">
        <v>292.64705882352939</v>
      </c>
      <c r="D22" s="366">
        <v>3.4000000000000002E-2</v>
      </c>
      <c r="E22" s="291">
        <v>112850.32818181819</v>
      </c>
      <c r="F22" s="292">
        <v>0.69240000000000002</v>
      </c>
      <c r="G22" s="292">
        <v>0.93589999999999995</v>
      </c>
      <c r="H22" s="292">
        <v>0.94940000000000002</v>
      </c>
      <c r="I22" s="292">
        <v>0.48309999999999997</v>
      </c>
      <c r="J22" s="361">
        <v>5.0850177537491108</v>
      </c>
    </row>
    <row r="23" spans="1:10" ht="13.8">
      <c r="A23" s="161" t="s">
        <v>23</v>
      </c>
      <c r="B23" s="162">
        <v>1441</v>
      </c>
      <c r="C23" s="162">
        <v>360.25</v>
      </c>
      <c r="D23" s="366">
        <v>3.1E-2</v>
      </c>
      <c r="E23" s="291">
        <v>123608.21</v>
      </c>
      <c r="F23" s="292">
        <v>0.67900000000000005</v>
      </c>
      <c r="G23" s="292">
        <v>0.8105</v>
      </c>
      <c r="H23" s="292">
        <v>0.90139999999999998</v>
      </c>
      <c r="I23" s="292">
        <v>0.4632</v>
      </c>
      <c r="J23" s="361">
        <v>4.9092549181319827</v>
      </c>
    </row>
    <row r="24" spans="1:10" ht="13.8">
      <c r="A24" s="161" t="s">
        <v>24</v>
      </c>
      <c r="B24" s="162">
        <v>654</v>
      </c>
      <c r="C24" s="162">
        <v>654</v>
      </c>
      <c r="D24" s="366">
        <v>3.9E-2</v>
      </c>
      <c r="E24" s="291">
        <v>117499.0619047619</v>
      </c>
      <c r="F24" s="292">
        <v>0.64429999999999998</v>
      </c>
      <c r="G24" s="292">
        <v>0.86539999999999995</v>
      </c>
      <c r="H24" s="292">
        <v>0.83899999999999997</v>
      </c>
      <c r="I24" s="292">
        <v>0.40089999999999998</v>
      </c>
      <c r="J24" s="361">
        <v>4.770656091719629</v>
      </c>
    </row>
    <row r="25" spans="1:10" s="238" customFormat="1" ht="13.8">
      <c r="A25" s="161" t="s">
        <v>25</v>
      </c>
      <c r="B25" s="162">
        <v>911</v>
      </c>
      <c r="C25" s="162">
        <v>455.5</v>
      </c>
      <c r="D25" s="366">
        <v>3.7999999999999999E-2</v>
      </c>
      <c r="E25" s="291">
        <v>89600.532500000001</v>
      </c>
      <c r="F25" s="292">
        <v>0.6643</v>
      </c>
      <c r="G25" s="292">
        <v>0.9385</v>
      </c>
      <c r="H25" s="292">
        <v>0.93230000000000002</v>
      </c>
      <c r="I25" s="292">
        <v>0.4612</v>
      </c>
      <c r="J25" s="361">
        <v>6.4544420587195068</v>
      </c>
    </row>
    <row r="26" spans="1:10" s="238" customFormat="1" ht="13.8">
      <c r="A26" s="161" t="s">
        <v>26</v>
      </c>
      <c r="B26" s="162">
        <v>229</v>
      </c>
      <c r="C26" s="162">
        <v>229</v>
      </c>
      <c r="D26" s="366">
        <v>4.0999999999999995E-2</v>
      </c>
      <c r="E26" s="291">
        <v>99176.074999999983</v>
      </c>
      <c r="F26" s="292">
        <v>0.7127</v>
      </c>
      <c r="G26" s="292">
        <v>0.92579999999999996</v>
      </c>
      <c r="H26" s="292">
        <v>0.99350000000000005</v>
      </c>
      <c r="I26" s="292">
        <v>0.51400000000000001</v>
      </c>
      <c r="J26" s="361">
        <v>2.2302006998927144</v>
      </c>
    </row>
    <row r="27" spans="1:10" ht="13.8">
      <c r="A27" s="161" t="s">
        <v>27</v>
      </c>
      <c r="B27" s="162">
        <v>6109</v>
      </c>
      <c r="C27" s="162">
        <v>407.26666666666665</v>
      </c>
      <c r="D27" s="366">
        <v>3.6000000000000004E-2</v>
      </c>
      <c r="E27" s="291">
        <v>100078.83333333333</v>
      </c>
      <c r="F27" s="292">
        <v>0.61780000000000002</v>
      </c>
      <c r="G27" s="292">
        <v>0.91139999999999999</v>
      </c>
      <c r="H27" s="292">
        <v>0.91500000000000004</v>
      </c>
      <c r="I27" s="292">
        <v>0.41039999999999999</v>
      </c>
      <c r="J27" s="361">
        <v>3.3149784141301888</v>
      </c>
    </row>
    <row r="28" spans="1:10" ht="13.8">
      <c r="A28" s="161" t="s">
        <v>28</v>
      </c>
      <c r="B28" s="162">
        <v>3789</v>
      </c>
      <c r="C28" s="162">
        <v>315.75</v>
      </c>
      <c r="D28" s="366">
        <v>3.6000000000000004E-2</v>
      </c>
      <c r="E28" s="291">
        <v>75979.69142857143</v>
      </c>
      <c r="F28" s="292">
        <v>0.62580000000000002</v>
      </c>
      <c r="G28" s="292">
        <v>0.78039999999999998</v>
      </c>
      <c r="H28" s="292">
        <v>0.8821</v>
      </c>
      <c r="I28" s="292">
        <v>0.40570000000000001</v>
      </c>
      <c r="J28" s="361">
        <v>4.9044596672141187</v>
      </c>
    </row>
    <row r="29" spans="1:10" ht="13.8">
      <c r="A29" s="161" t="s">
        <v>29</v>
      </c>
      <c r="B29" s="162">
        <v>4051</v>
      </c>
      <c r="C29" s="162">
        <v>578.71428571428567</v>
      </c>
      <c r="D29" s="366">
        <v>3.6000000000000004E-2</v>
      </c>
      <c r="E29" s="291">
        <v>200056.84777777776</v>
      </c>
      <c r="F29" s="292">
        <v>0.67310000000000003</v>
      </c>
      <c r="G29" s="292">
        <v>0.87780000000000002</v>
      </c>
      <c r="H29" s="292">
        <v>0.90210000000000001</v>
      </c>
      <c r="I29" s="292">
        <v>0.4365</v>
      </c>
      <c r="J29" s="361">
        <v>6.7459527449319392</v>
      </c>
    </row>
    <row r="30" spans="1:10" ht="13.8">
      <c r="A30" s="161" t="s">
        <v>30</v>
      </c>
      <c r="B30" s="162">
        <v>18214</v>
      </c>
      <c r="C30" s="162">
        <v>395.95652173913044</v>
      </c>
      <c r="D30" s="366">
        <v>0.05</v>
      </c>
      <c r="E30" s="291">
        <v>147668.89114754097</v>
      </c>
      <c r="F30" s="292">
        <v>0.66769999999999996</v>
      </c>
      <c r="G30" s="292">
        <v>0.8044</v>
      </c>
      <c r="H30" s="292">
        <v>0.88629999999999998</v>
      </c>
      <c r="I30" s="292">
        <v>0.44569999999999999</v>
      </c>
      <c r="J30" s="361">
        <v>5.8380282161454096</v>
      </c>
    </row>
    <row r="31" spans="1:10" ht="13.8">
      <c r="A31" s="161" t="s">
        <v>31</v>
      </c>
      <c r="B31" s="162">
        <v>734</v>
      </c>
      <c r="C31" s="162">
        <v>734</v>
      </c>
      <c r="D31" s="366">
        <v>0.03</v>
      </c>
      <c r="E31" s="291">
        <v>341798.06</v>
      </c>
      <c r="F31" s="292">
        <v>0.7026</v>
      </c>
      <c r="G31" s="292">
        <v>0.92510000000000003</v>
      </c>
      <c r="H31" s="292">
        <v>0.93589999999999995</v>
      </c>
      <c r="I31" s="292">
        <v>0.53459999999999996</v>
      </c>
      <c r="J31" s="361">
        <v>9.3088457415947765</v>
      </c>
    </row>
    <row r="32" spans="1:10" ht="13.8">
      <c r="A32" s="161" t="s">
        <v>32</v>
      </c>
      <c r="B32" s="162">
        <v>767</v>
      </c>
      <c r="C32" s="162">
        <v>383.5</v>
      </c>
      <c r="D32" s="366">
        <v>2.7999999999999997E-2</v>
      </c>
      <c r="E32" s="291">
        <v>330970.09333333332</v>
      </c>
      <c r="F32" s="292">
        <v>0.70750000000000002</v>
      </c>
      <c r="G32" s="292">
        <v>0.91400000000000003</v>
      </c>
      <c r="H32" s="292">
        <v>0.95640000000000003</v>
      </c>
      <c r="I32" s="292">
        <v>0.56359999999999999</v>
      </c>
      <c r="J32" s="361">
        <v>7.1446224849283277</v>
      </c>
    </row>
    <row r="33" spans="1:10" ht="13.8">
      <c r="A33" s="161" t="s">
        <v>33</v>
      </c>
      <c r="B33" s="162">
        <v>4759</v>
      </c>
      <c r="C33" s="162">
        <v>317.26666666666665</v>
      </c>
      <c r="D33" s="366">
        <v>3.4000000000000002E-2</v>
      </c>
      <c r="E33" s="291">
        <v>142002.55849999998</v>
      </c>
      <c r="F33" s="292">
        <v>0.68059999999999998</v>
      </c>
      <c r="G33" s="292">
        <v>0.87329999999999997</v>
      </c>
      <c r="H33" s="292">
        <v>0.94499999999999995</v>
      </c>
      <c r="I33" s="292">
        <v>0.45400000000000001</v>
      </c>
      <c r="J33" s="361">
        <v>6.6993181392133536</v>
      </c>
    </row>
    <row r="34" spans="1:10" ht="13.8">
      <c r="A34" s="161" t="s">
        <v>34</v>
      </c>
      <c r="B34" s="162">
        <v>1139</v>
      </c>
      <c r="C34" s="162">
        <v>650.85714285714289</v>
      </c>
      <c r="D34" s="366">
        <v>3.1E-2</v>
      </c>
      <c r="E34" s="291">
        <v>188076.62333333332</v>
      </c>
      <c r="F34" s="292">
        <v>0.7248</v>
      </c>
      <c r="G34" s="292">
        <v>0.80330000000000001</v>
      </c>
      <c r="H34" s="292">
        <v>0.93600000000000005</v>
      </c>
      <c r="I34" s="292">
        <v>0.54239999999999999</v>
      </c>
      <c r="J34" s="361">
        <v>4.3551343029735516</v>
      </c>
    </row>
    <row r="35" spans="1:10" ht="13.8">
      <c r="A35" s="161" t="s">
        <v>35</v>
      </c>
      <c r="B35" s="162">
        <v>2445</v>
      </c>
      <c r="C35" s="162">
        <v>271.66666666666669</v>
      </c>
      <c r="D35" s="366">
        <v>3.5000000000000003E-2</v>
      </c>
      <c r="E35" s="291">
        <v>116594.90909090909</v>
      </c>
      <c r="F35" s="292">
        <v>0.65969999999999995</v>
      </c>
      <c r="G35" s="292">
        <v>0.88219999999999998</v>
      </c>
      <c r="H35" s="292">
        <v>0.91590000000000005</v>
      </c>
      <c r="I35" s="292">
        <v>0.47870000000000001</v>
      </c>
      <c r="J35" s="361">
        <v>5.5089427635021551</v>
      </c>
    </row>
    <row r="36" spans="1:10" ht="13.8">
      <c r="A36" s="161" t="s">
        <v>36</v>
      </c>
      <c r="B36" s="162">
        <v>7830</v>
      </c>
      <c r="C36" s="162">
        <v>270</v>
      </c>
      <c r="D36" s="366">
        <v>3.2000000000000001E-2</v>
      </c>
      <c r="E36" s="291">
        <v>88609.358072289149</v>
      </c>
      <c r="F36" s="292">
        <v>0.69040000000000001</v>
      </c>
      <c r="G36" s="292">
        <v>0.90469999999999995</v>
      </c>
      <c r="H36" s="292">
        <v>0.92010000000000003</v>
      </c>
      <c r="I36" s="292">
        <v>0.50209999999999999</v>
      </c>
      <c r="J36" s="361">
        <v>2.5038722949429078</v>
      </c>
    </row>
    <row r="37" spans="1:10" ht="13.8">
      <c r="A37" s="161" t="s">
        <v>183</v>
      </c>
      <c r="B37" s="162">
        <v>4745</v>
      </c>
      <c r="C37" s="162">
        <v>263.61111111111109</v>
      </c>
      <c r="D37" s="366">
        <v>5.9000000000000004E-2</v>
      </c>
      <c r="E37" s="291">
        <v>67870.186666666661</v>
      </c>
      <c r="F37" s="292">
        <v>0.61234273586433041</v>
      </c>
      <c r="G37" s="292">
        <v>0.66722866174920969</v>
      </c>
      <c r="H37" s="292">
        <v>0.77300813008130076</v>
      </c>
      <c r="I37" s="292">
        <v>0.40181611804767309</v>
      </c>
      <c r="J37" s="361">
        <v>3.5793329431483456</v>
      </c>
    </row>
    <row r="38" spans="1:10" ht="13.8">
      <c r="A38" s="161" t="s">
        <v>39</v>
      </c>
      <c r="B38" s="162">
        <v>12471</v>
      </c>
      <c r="C38" s="162">
        <v>366.79411764705884</v>
      </c>
      <c r="D38" s="366">
        <v>3.6000000000000004E-2</v>
      </c>
      <c r="E38" s="291">
        <v>128546.6919047619</v>
      </c>
      <c r="F38" s="292">
        <v>0.63839999999999997</v>
      </c>
      <c r="G38" s="292">
        <v>0.89610000000000001</v>
      </c>
      <c r="H38" s="292">
        <v>0.93689999999999996</v>
      </c>
      <c r="I38" s="292">
        <v>0.42559999999999998</v>
      </c>
      <c r="J38" s="361">
        <v>5.4821657304830449</v>
      </c>
    </row>
    <row r="39" spans="1:10" ht="13.8">
      <c r="A39" s="161" t="s">
        <v>40</v>
      </c>
      <c r="B39" s="162">
        <v>2627</v>
      </c>
      <c r="C39" s="162">
        <v>328.375</v>
      </c>
      <c r="D39" s="366">
        <v>3.6000000000000004E-2</v>
      </c>
      <c r="E39" s="291">
        <v>166365.59</v>
      </c>
      <c r="F39" s="292">
        <v>0.6966</v>
      </c>
      <c r="G39" s="292">
        <v>0.91590000000000005</v>
      </c>
      <c r="H39" s="292">
        <v>0.9456</v>
      </c>
      <c r="I39" s="292">
        <v>0.48599999999999999</v>
      </c>
      <c r="J39" s="361">
        <v>5.0351721426351528</v>
      </c>
    </row>
    <row r="40" spans="1:10" ht="13.8">
      <c r="A40" s="161" t="s">
        <v>41</v>
      </c>
      <c r="B40" s="162">
        <v>8227</v>
      </c>
      <c r="C40" s="162">
        <v>335.79591836734693</v>
      </c>
      <c r="D40" s="366">
        <v>3.5000000000000003E-2</v>
      </c>
      <c r="E40" s="291">
        <v>103874.69666666667</v>
      </c>
      <c r="F40" s="292">
        <v>0.69589999999999996</v>
      </c>
      <c r="G40" s="292">
        <v>0.86009999999999998</v>
      </c>
      <c r="H40" s="292">
        <v>0.93540000000000001</v>
      </c>
      <c r="I40" s="292">
        <v>0.4556</v>
      </c>
      <c r="J40" s="361">
        <v>4.0295253965714464</v>
      </c>
    </row>
    <row r="41" spans="1:10" ht="13.8">
      <c r="A41" s="161" t="s">
        <v>42</v>
      </c>
      <c r="B41" s="162">
        <v>424</v>
      </c>
      <c r="C41" s="162">
        <v>424</v>
      </c>
      <c r="D41" s="366">
        <v>3.4000000000000002E-2</v>
      </c>
      <c r="E41" s="291">
        <v>129554.715</v>
      </c>
      <c r="F41" s="292">
        <v>0.68340000000000001</v>
      </c>
      <c r="G41" s="292">
        <v>0.93869999999999998</v>
      </c>
      <c r="H41" s="292">
        <v>0.90490000000000004</v>
      </c>
      <c r="I41" s="292">
        <v>0.4985</v>
      </c>
      <c r="J41" s="361">
        <v>5.8365968018778887</v>
      </c>
    </row>
    <row r="42" spans="1:10" ht="13.8">
      <c r="A42" s="161" t="s">
        <v>43</v>
      </c>
      <c r="B42" s="162">
        <v>233</v>
      </c>
      <c r="C42" s="162">
        <v>310.66666666666669</v>
      </c>
      <c r="D42" s="366">
        <v>4.2999999999999997E-2</v>
      </c>
      <c r="E42" s="291">
        <v>118534.01818181817</v>
      </c>
      <c r="F42" s="292">
        <v>0.6784</v>
      </c>
      <c r="G42" s="292">
        <v>0.91420000000000001</v>
      </c>
      <c r="H42" s="292">
        <v>0.9012</v>
      </c>
      <c r="I42" s="292">
        <v>0.41670000000000001</v>
      </c>
      <c r="J42" s="361">
        <v>5.4833988664900746</v>
      </c>
    </row>
    <row r="43" spans="1:10" ht="13.8">
      <c r="A43" s="161" t="s">
        <v>44</v>
      </c>
      <c r="B43" s="162">
        <v>2267</v>
      </c>
      <c r="C43" s="162">
        <v>238.63157894736841</v>
      </c>
      <c r="D43" s="366">
        <v>3.2000000000000001E-2</v>
      </c>
      <c r="E43" s="291">
        <v>128300.31857142856</v>
      </c>
      <c r="F43" s="292">
        <v>0.69869999999999999</v>
      </c>
      <c r="G43" s="292">
        <v>0.90029999999999999</v>
      </c>
      <c r="H43" s="292">
        <v>0.90159999999999996</v>
      </c>
      <c r="I43" s="292">
        <v>0.42630000000000001</v>
      </c>
      <c r="J43" s="361">
        <v>3.7525550774828034</v>
      </c>
    </row>
    <row r="44" spans="1:10" ht="13.8">
      <c r="A44" s="161" t="s">
        <v>45</v>
      </c>
      <c r="B44" s="162">
        <v>1201</v>
      </c>
      <c r="C44" s="162">
        <v>400.33333333333331</v>
      </c>
      <c r="D44" s="366">
        <v>3.1E-2</v>
      </c>
      <c r="E44" s="291">
        <v>95863.356043956053</v>
      </c>
      <c r="F44" s="292">
        <v>0.63970000000000005</v>
      </c>
      <c r="G44" s="292">
        <v>0.93089999999999995</v>
      </c>
      <c r="H44" s="292">
        <v>0.93569999999999998</v>
      </c>
      <c r="I44" s="292">
        <v>0.43269999999999997</v>
      </c>
      <c r="J44" s="361">
        <v>4.4715077702147941</v>
      </c>
    </row>
    <row r="45" spans="1:10" ht="13.8">
      <c r="A45" s="161" t="s">
        <v>184</v>
      </c>
      <c r="B45" s="162">
        <v>18685</v>
      </c>
      <c r="C45" s="162">
        <v>381.32653061224488</v>
      </c>
      <c r="D45" s="366">
        <v>4.0999999999999995E-2</v>
      </c>
      <c r="E45" s="291">
        <v>87111.249347826088</v>
      </c>
      <c r="F45" s="292">
        <v>0.72019194778139806</v>
      </c>
      <c r="G45" s="292">
        <v>0.66722866174920969</v>
      </c>
      <c r="H45" s="292">
        <v>0.77300813008130076</v>
      </c>
      <c r="I45" s="292">
        <v>0.40181611804767309</v>
      </c>
      <c r="J45" s="361">
        <v>3.2241674909156726</v>
      </c>
    </row>
    <row r="46" spans="1:10" ht="13.8">
      <c r="A46" s="161" t="s">
        <v>48</v>
      </c>
      <c r="B46" s="162">
        <v>3547</v>
      </c>
      <c r="C46" s="162">
        <v>295.58333333333331</v>
      </c>
      <c r="D46" s="366">
        <v>5.4000000000000006E-2</v>
      </c>
      <c r="E46" s="291">
        <v>75034.947428571439</v>
      </c>
      <c r="F46" s="292">
        <v>0.66779999999999995</v>
      </c>
      <c r="G46" s="292">
        <v>0.80830000000000002</v>
      </c>
      <c r="H46" s="292">
        <v>0.85329999999999995</v>
      </c>
      <c r="I46" s="292">
        <v>0.47149999999999997</v>
      </c>
      <c r="J46" s="361">
        <v>4.1683644873464267</v>
      </c>
    </row>
    <row r="47" spans="1:10" ht="13.8">
      <c r="A47" s="161" t="s">
        <v>49</v>
      </c>
      <c r="B47" s="162">
        <v>4382</v>
      </c>
      <c r="C47" s="162">
        <v>313</v>
      </c>
      <c r="D47" s="366">
        <v>4.0999999999999995E-2</v>
      </c>
      <c r="E47" s="291">
        <v>115564.38461538461</v>
      </c>
      <c r="F47" s="292">
        <v>0.70750000000000002</v>
      </c>
      <c r="G47" s="292">
        <v>0.84730000000000005</v>
      </c>
      <c r="H47" s="292">
        <v>0.91669999999999996</v>
      </c>
      <c r="I47" s="292">
        <v>0.45679999999999998</v>
      </c>
      <c r="J47" s="361">
        <v>4.5635504989765874</v>
      </c>
    </row>
    <row r="48" spans="1:10" ht="13.8">
      <c r="A48" s="161" t="s">
        <v>50</v>
      </c>
      <c r="B48" s="162">
        <v>1219</v>
      </c>
      <c r="C48" s="162">
        <v>304.75</v>
      </c>
      <c r="D48" s="366">
        <v>3.2000000000000001E-2</v>
      </c>
      <c r="E48" s="291">
        <v>95623.987500000003</v>
      </c>
      <c r="F48" s="292">
        <v>0.78779999999999994</v>
      </c>
      <c r="G48" s="292">
        <v>0.93520000000000003</v>
      </c>
      <c r="H48" s="292">
        <v>0.96230000000000004</v>
      </c>
      <c r="I48" s="292">
        <v>0.51880000000000004</v>
      </c>
      <c r="J48" s="361">
        <v>3.0757919407087755</v>
      </c>
    </row>
    <row r="49" spans="1:10" ht="13.8">
      <c r="A49" s="161" t="s">
        <v>51</v>
      </c>
      <c r="B49" s="162">
        <v>1955</v>
      </c>
      <c r="C49" s="162">
        <v>325.83333333333331</v>
      </c>
      <c r="D49" s="366">
        <v>0.03</v>
      </c>
      <c r="E49" s="291">
        <v>117136.39599999999</v>
      </c>
      <c r="F49" s="292">
        <v>0.74590000000000001</v>
      </c>
      <c r="G49" s="292">
        <v>0.89770000000000005</v>
      </c>
      <c r="H49" s="292">
        <v>0.93340000000000001</v>
      </c>
      <c r="I49" s="292">
        <v>0.52210000000000001</v>
      </c>
      <c r="J49" s="361">
        <v>5.7843808734952447</v>
      </c>
    </row>
    <row r="50" spans="1:10" ht="13.8">
      <c r="A50" s="161" t="s">
        <v>52</v>
      </c>
      <c r="B50" s="162">
        <v>1697</v>
      </c>
      <c r="C50" s="162">
        <v>424.25</v>
      </c>
      <c r="D50" s="366">
        <v>4.8000000000000001E-2</v>
      </c>
      <c r="E50" s="291">
        <v>155479.41111111111</v>
      </c>
      <c r="F50" s="292">
        <v>0.70030000000000003</v>
      </c>
      <c r="G50" s="292">
        <v>0.89859999999999995</v>
      </c>
      <c r="H50" s="292">
        <v>0.91590000000000005</v>
      </c>
      <c r="I50" s="292">
        <v>0.47389999999999999</v>
      </c>
      <c r="J50" s="361">
        <v>5.9768941742193613</v>
      </c>
    </row>
    <row r="51" spans="1:10" ht="13.8">
      <c r="A51" s="161" t="s">
        <v>53</v>
      </c>
      <c r="B51" s="162">
        <v>2274</v>
      </c>
      <c r="C51" s="162">
        <v>293.41935483870969</v>
      </c>
      <c r="D51" s="366">
        <v>4.8000000000000001E-2</v>
      </c>
      <c r="E51" s="291">
        <v>103428.861</v>
      </c>
      <c r="F51" s="292">
        <v>0.63670000000000004</v>
      </c>
      <c r="G51" s="292">
        <v>0.85089999999999999</v>
      </c>
      <c r="H51" s="292">
        <v>0.86199999999999999</v>
      </c>
      <c r="I51" s="292">
        <v>0.44059999999999999</v>
      </c>
      <c r="J51" s="361">
        <v>4.3913470033830322</v>
      </c>
    </row>
    <row r="52" spans="1:10" ht="13.8">
      <c r="A52" s="161" t="s">
        <v>54</v>
      </c>
      <c r="B52" s="162">
        <v>158</v>
      </c>
      <c r="C52" s="162">
        <v>316</v>
      </c>
      <c r="D52" s="366">
        <v>4.4000000000000004E-2</v>
      </c>
      <c r="E52" s="291">
        <v>83426.106666666674</v>
      </c>
      <c r="F52" s="292">
        <v>0.61750000000000005</v>
      </c>
      <c r="G52" s="292">
        <v>0.90510000000000002</v>
      </c>
      <c r="H52" s="292">
        <v>0.86609999999999998</v>
      </c>
      <c r="I52" s="292">
        <v>0.47460000000000002</v>
      </c>
      <c r="J52" s="361">
        <v>3.1298399580176528</v>
      </c>
    </row>
    <row r="53" spans="1:10" ht="13.8">
      <c r="A53" s="161" t="s">
        <v>55</v>
      </c>
      <c r="B53" s="162">
        <v>5234</v>
      </c>
      <c r="C53" s="162">
        <v>402.61538461538464</v>
      </c>
      <c r="D53" s="366">
        <v>3.4000000000000002E-2</v>
      </c>
      <c r="E53" s="291">
        <v>140586.04058823528</v>
      </c>
      <c r="F53" s="292">
        <v>0.67569999999999997</v>
      </c>
      <c r="G53" s="292">
        <v>0.80069999999999997</v>
      </c>
      <c r="H53" s="292">
        <v>0.89859999999999995</v>
      </c>
      <c r="I53" s="292">
        <v>0.49359999999999998</v>
      </c>
      <c r="J53" s="361">
        <v>4.2224380219514517</v>
      </c>
    </row>
    <row r="54" spans="1:10" s="238" customFormat="1" ht="13.8">
      <c r="A54" s="161" t="s">
        <v>56</v>
      </c>
      <c r="B54" s="162">
        <v>835</v>
      </c>
      <c r="C54" s="162">
        <v>417.5</v>
      </c>
      <c r="D54" s="366">
        <v>3.9E-2</v>
      </c>
      <c r="E54" s="291">
        <v>102035.05365853659</v>
      </c>
      <c r="F54" s="292">
        <v>0.62880000000000003</v>
      </c>
      <c r="G54" s="292">
        <v>0.81920000000000004</v>
      </c>
      <c r="H54" s="292">
        <v>0.94499999999999995</v>
      </c>
      <c r="I54" s="292">
        <v>0.41349999999999998</v>
      </c>
      <c r="J54" s="361">
        <v>3.8046116073002381</v>
      </c>
    </row>
    <row r="55" spans="1:10" ht="13.8">
      <c r="A55" s="161" t="s">
        <v>57</v>
      </c>
      <c r="B55" s="162">
        <v>5544</v>
      </c>
      <c r="C55" s="162">
        <v>346.5</v>
      </c>
      <c r="D55" s="366">
        <v>3.4000000000000002E-2</v>
      </c>
      <c r="E55" s="291">
        <v>154025.91354838709</v>
      </c>
      <c r="F55" s="292">
        <v>0.73760000000000003</v>
      </c>
      <c r="G55" s="292">
        <v>0.87370000000000003</v>
      </c>
      <c r="H55" s="292">
        <v>0.93340000000000001</v>
      </c>
      <c r="I55" s="292">
        <v>0.54730000000000001</v>
      </c>
      <c r="J55" s="361">
        <v>6.2818944935077514</v>
      </c>
    </row>
    <row r="56" spans="1:10" s="239" customFormat="1" ht="13.8">
      <c r="A56" s="161" t="s">
        <v>58</v>
      </c>
      <c r="B56" s="162">
        <v>362</v>
      </c>
      <c r="C56" s="162">
        <v>362</v>
      </c>
      <c r="D56" s="366">
        <v>3.3000000000000002E-2</v>
      </c>
      <c r="E56" s="291">
        <v>218314.44</v>
      </c>
      <c r="F56" s="292">
        <v>0.69020000000000004</v>
      </c>
      <c r="G56" s="292">
        <v>0.91710000000000003</v>
      </c>
      <c r="H56" s="292">
        <v>0.95479999999999998</v>
      </c>
      <c r="I56" s="292">
        <v>0.46879999999999999</v>
      </c>
      <c r="J56" s="361">
        <v>7.0558447308017902</v>
      </c>
    </row>
    <row r="57" spans="1:10" ht="13.8">
      <c r="A57" s="161" t="s">
        <v>59</v>
      </c>
      <c r="B57" s="162">
        <v>2178</v>
      </c>
      <c r="C57" s="162">
        <v>322.66666666666669</v>
      </c>
      <c r="D57" s="366">
        <v>0.04</v>
      </c>
      <c r="E57" s="291">
        <v>120926.41499999999</v>
      </c>
      <c r="F57" s="292">
        <v>0.68459999999999999</v>
      </c>
      <c r="G57" s="292">
        <v>0.85899999999999999</v>
      </c>
      <c r="H57" s="292">
        <v>0.87260000000000004</v>
      </c>
      <c r="I57" s="292">
        <v>0.44409999999999999</v>
      </c>
      <c r="J57" s="361">
        <v>4.3418240932030718</v>
      </c>
    </row>
    <row r="58" spans="1:10" ht="13.8">
      <c r="A58" s="161" t="s">
        <v>60</v>
      </c>
      <c r="B58" s="162">
        <v>4490</v>
      </c>
      <c r="C58" s="162">
        <v>345.38461538461536</v>
      </c>
      <c r="D58" s="366">
        <v>3.7000000000000005E-2</v>
      </c>
      <c r="E58" s="291">
        <v>84061.860526315795</v>
      </c>
      <c r="F58" s="292">
        <v>0.63739999999999997</v>
      </c>
      <c r="G58" s="292">
        <v>0.8468</v>
      </c>
      <c r="H58" s="292">
        <v>0.87570000000000003</v>
      </c>
      <c r="I58" s="292">
        <v>0.44309999999999999</v>
      </c>
      <c r="J58" s="361">
        <v>4.0710587484585625</v>
      </c>
    </row>
    <row r="59" spans="1:10" ht="13.8">
      <c r="A59" s="161" t="s">
        <v>61</v>
      </c>
      <c r="B59" s="162">
        <v>2396</v>
      </c>
      <c r="C59" s="162">
        <v>309.16129032258067</v>
      </c>
      <c r="D59" s="366">
        <v>3.1E-2</v>
      </c>
      <c r="E59" s="291">
        <v>116211.64099999999</v>
      </c>
      <c r="F59" s="292">
        <v>0.70130000000000003</v>
      </c>
      <c r="G59" s="292">
        <v>0.81389999999999996</v>
      </c>
      <c r="H59" s="292">
        <v>0.90880000000000005</v>
      </c>
      <c r="I59" s="292">
        <v>0.48430000000000001</v>
      </c>
      <c r="J59" s="361">
        <v>4.1485482205298849</v>
      </c>
    </row>
    <row r="60" spans="1:10" s="238" customFormat="1" ht="13.8">
      <c r="A60" s="161" t="s">
        <v>62</v>
      </c>
      <c r="B60" s="162">
        <v>982</v>
      </c>
      <c r="C60" s="162">
        <v>245.5</v>
      </c>
      <c r="D60" s="366">
        <v>3.2000000000000001E-2</v>
      </c>
      <c r="E60" s="291">
        <v>100830.39540229885</v>
      </c>
      <c r="F60" s="292">
        <v>0.62080000000000002</v>
      </c>
      <c r="G60" s="292">
        <v>0.91339999999999999</v>
      </c>
      <c r="H60" s="292">
        <v>0.97770000000000001</v>
      </c>
      <c r="I60" s="292">
        <v>0.4194</v>
      </c>
      <c r="J60" s="361">
        <v>4.8245854790801994</v>
      </c>
    </row>
    <row r="61" spans="1:10" ht="13.8">
      <c r="A61" s="161" t="s">
        <v>63</v>
      </c>
      <c r="B61" s="162">
        <v>541</v>
      </c>
      <c r="C61" s="162">
        <v>721.33333333333337</v>
      </c>
      <c r="D61" s="366">
        <v>3.3000000000000002E-2</v>
      </c>
      <c r="E61" s="293">
        <v>116864.45925925924</v>
      </c>
      <c r="F61" s="292">
        <v>0.65090000000000003</v>
      </c>
      <c r="G61" s="292">
        <v>0.95009999999999994</v>
      </c>
      <c r="H61" s="292">
        <v>0.91669999999999996</v>
      </c>
      <c r="I61" s="292">
        <v>0.36599999999999999</v>
      </c>
      <c r="J61" s="362">
        <v>5.471722887349582</v>
      </c>
    </row>
    <row r="62" spans="1:10" ht="13.8">
      <c r="A62" s="161" t="s">
        <v>64</v>
      </c>
      <c r="B62" s="162">
        <v>1639</v>
      </c>
      <c r="C62" s="162">
        <v>409.75</v>
      </c>
      <c r="D62" s="366">
        <v>4.4999999999999998E-2</v>
      </c>
      <c r="E62" s="291">
        <v>125391.758</v>
      </c>
      <c r="F62" s="292">
        <v>0.65769999999999995</v>
      </c>
      <c r="G62" s="292">
        <v>0.95550000000000002</v>
      </c>
      <c r="H62" s="292">
        <v>0.93920000000000003</v>
      </c>
      <c r="I62" s="292">
        <v>0.46410000000000001</v>
      </c>
      <c r="J62" s="361">
        <v>4.8167168886571368</v>
      </c>
    </row>
    <row r="63" spans="1:10" ht="13.8">
      <c r="A63" s="161" t="s">
        <v>65</v>
      </c>
      <c r="B63" s="162">
        <v>1472</v>
      </c>
      <c r="C63" s="162">
        <v>294.39999999999998</v>
      </c>
      <c r="D63" s="366">
        <v>3.3000000000000002E-2</v>
      </c>
      <c r="E63" s="291">
        <v>108462.42166666668</v>
      </c>
      <c r="F63" s="292">
        <v>0.66800000000000004</v>
      </c>
      <c r="G63" s="292">
        <v>0.89059999999999995</v>
      </c>
      <c r="H63" s="292">
        <v>0.91169999999999995</v>
      </c>
      <c r="I63" s="292">
        <v>0.43540000000000001</v>
      </c>
      <c r="J63" s="361">
        <v>5.6808418523736606</v>
      </c>
    </row>
    <row r="64" spans="1:10" ht="13.8">
      <c r="A64" s="161" t="s">
        <v>66</v>
      </c>
      <c r="B64" s="162">
        <v>31184</v>
      </c>
      <c r="C64" s="162">
        <v>389.8</v>
      </c>
      <c r="D64" s="366">
        <v>3.5000000000000003E-2</v>
      </c>
      <c r="E64" s="291">
        <v>98829.030769230769</v>
      </c>
      <c r="F64" s="292">
        <v>0.61219999999999997</v>
      </c>
      <c r="G64" s="292">
        <v>0.71430000000000005</v>
      </c>
      <c r="H64" s="292">
        <v>0.8649</v>
      </c>
      <c r="I64" s="292">
        <v>0.42620000000000002</v>
      </c>
      <c r="J64" s="361">
        <v>4.0637624614649264</v>
      </c>
    </row>
    <row r="65" spans="1:10" ht="13.8">
      <c r="A65" s="161" t="s">
        <v>67</v>
      </c>
      <c r="B65" s="162">
        <v>289</v>
      </c>
      <c r="C65" s="162">
        <v>289</v>
      </c>
      <c r="D65" s="366">
        <v>3.6000000000000004E-2</v>
      </c>
      <c r="E65" s="291">
        <v>140799.35238095239</v>
      </c>
      <c r="F65" s="292">
        <v>0.76729999999999998</v>
      </c>
      <c r="G65" s="292">
        <v>0.93079999999999996</v>
      </c>
      <c r="H65" s="292">
        <v>0.97130000000000005</v>
      </c>
      <c r="I65" s="292">
        <v>0.53039999999999998</v>
      </c>
      <c r="J65" s="361">
        <v>3.5802829376073877</v>
      </c>
    </row>
    <row r="66" spans="1:10" ht="13.8">
      <c r="A66" s="161" t="s">
        <v>68</v>
      </c>
      <c r="B66" s="162">
        <v>1365</v>
      </c>
      <c r="C66" s="162">
        <v>341.25</v>
      </c>
      <c r="D66" s="366">
        <v>3.7000000000000005E-2</v>
      </c>
      <c r="E66" s="291">
        <v>107682.35800000001</v>
      </c>
      <c r="F66" s="292">
        <v>0.74119999999999997</v>
      </c>
      <c r="G66" s="292">
        <v>0.98019999999999996</v>
      </c>
      <c r="H66" s="292">
        <v>0.97509999999999997</v>
      </c>
      <c r="I66" s="292">
        <v>0.50580000000000003</v>
      </c>
      <c r="J66" s="361">
        <v>4.5836140478138692</v>
      </c>
    </row>
    <row r="67" spans="1:10" ht="13.8">
      <c r="A67" s="161" t="s">
        <v>69</v>
      </c>
      <c r="B67" s="162">
        <v>2198</v>
      </c>
      <c r="C67" s="162">
        <v>314</v>
      </c>
      <c r="D67" s="366">
        <v>3.7000000000000005E-2</v>
      </c>
      <c r="E67" s="291">
        <v>105671.575</v>
      </c>
      <c r="F67" s="292">
        <v>0.71799999999999997</v>
      </c>
      <c r="G67" s="292">
        <v>0.92810000000000004</v>
      </c>
      <c r="H67" s="292">
        <v>0.94720000000000004</v>
      </c>
      <c r="I67" s="292">
        <v>0.50609999999999999</v>
      </c>
      <c r="J67" s="361">
        <v>4.1099338630605358</v>
      </c>
    </row>
    <row r="68" spans="1:10" s="238" customFormat="1" ht="13.8">
      <c r="A68" s="161" t="s">
        <v>70</v>
      </c>
      <c r="B68" s="162">
        <v>4481</v>
      </c>
      <c r="C68" s="162">
        <v>344.69230769230768</v>
      </c>
      <c r="D68" s="366">
        <v>4.5999999999999999E-2</v>
      </c>
      <c r="E68" s="291">
        <v>117030.14270270271</v>
      </c>
      <c r="F68" s="292">
        <v>0.68340000000000001</v>
      </c>
      <c r="G68" s="292">
        <v>0.86319999999999997</v>
      </c>
      <c r="H68" s="292">
        <v>0.88490000000000002</v>
      </c>
      <c r="I68" s="292">
        <v>0.48549999999999999</v>
      </c>
      <c r="J68" s="361">
        <v>4.8552171740307326</v>
      </c>
    </row>
    <row r="69" spans="1:10" ht="13.8">
      <c r="A69" s="161" t="s">
        <v>71</v>
      </c>
      <c r="B69" s="162">
        <v>5215</v>
      </c>
      <c r="C69" s="162">
        <v>372.5</v>
      </c>
      <c r="D69" s="366">
        <v>3.3000000000000002E-2</v>
      </c>
      <c r="E69" s="291">
        <v>188202.98500000002</v>
      </c>
      <c r="F69" s="292">
        <v>0.70650000000000002</v>
      </c>
      <c r="G69" s="292">
        <v>0.88260000000000005</v>
      </c>
      <c r="H69" s="292">
        <v>0.91969999999999996</v>
      </c>
      <c r="I69" s="292">
        <v>0.48120000000000002</v>
      </c>
      <c r="J69" s="361">
        <v>7.578913509824833</v>
      </c>
    </row>
    <row r="70" spans="1:10" ht="13.8">
      <c r="A70" s="161" t="s">
        <v>72</v>
      </c>
      <c r="B70" s="162">
        <v>1631</v>
      </c>
      <c r="C70" s="162">
        <v>271.83333333333331</v>
      </c>
      <c r="D70" s="366">
        <v>5.0999999999999997E-2</v>
      </c>
      <c r="E70" s="291">
        <v>161638.70333333334</v>
      </c>
      <c r="F70" s="292">
        <v>0.6391</v>
      </c>
      <c r="G70" s="292">
        <v>0.86570000000000003</v>
      </c>
      <c r="H70" s="292">
        <v>0.86399999999999999</v>
      </c>
      <c r="I70" s="292">
        <v>0.38790000000000002</v>
      </c>
      <c r="J70" s="361">
        <v>3.055188113995333</v>
      </c>
    </row>
    <row r="71" spans="1:10" ht="13.8">
      <c r="A71" s="161" t="s">
        <v>74</v>
      </c>
      <c r="B71" s="162">
        <v>7437</v>
      </c>
      <c r="C71" s="162">
        <v>572.07692307692309</v>
      </c>
      <c r="D71" s="366">
        <v>4.2000000000000003E-2</v>
      </c>
      <c r="E71" s="291">
        <v>333540.90857142856</v>
      </c>
      <c r="F71" s="292">
        <v>0.67400000000000004</v>
      </c>
      <c r="G71" s="292">
        <v>0.88600000000000001</v>
      </c>
      <c r="H71" s="292">
        <v>0.91080000000000005</v>
      </c>
      <c r="I71" s="292">
        <v>0.41820000000000002</v>
      </c>
      <c r="J71" s="361">
        <v>29.686862400041658</v>
      </c>
    </row>
    <row r="72" spans="1:10" ht="13.8">
      <c r="A72" s="161" t="s">
        <v>75</v>
      </c>
      <c r="B72" s="162">
        <v>1677</v>
      </c>
      <c r="C72" s="162">
        <v>209.625</v>
      </c>
      <c r="D72" s="366">
        <v>3.1E-2</v>
      </c>
      <c r="E72" s="291">
        <v>91171.81</v>
      </c>
      <c r="F72" s="292">
        <v>0.73799999999999999</v>
      </c>
      <c r="G72" s="292">
        <v>0.84619999999999995</v>
      </c>
      <c r="H72" s="292">
        <v>0.91269999999999996</v>
      </c>
      <c r="I72" s="292">
        <v>0.54869999999999997</v>
      </c>
      <c r="J72" s="361">
        <v>3.0536061514027484</v>
      </c>
    </row>
    <row r="73" spans="1:10" s="238" customFormat="1" ht="13.8">
      <c r="A73" s="161" t="s">
        <v>76</v>
      </c>
      <c r="B73" s="162">
        <v>453</v>
      </c>
      <c r="C73" s="162">
        <v>453</v>
      </c>
      <c r="D73" s="366">
        <v>3.2000000000000001E-2</v>
      </c>
      <c r="E73" s="291">
        <v>150656.78947368421</v>
      </c>
      <c r="F73" s="292">
        <v>0.64890000000000003</v>
      </c>
      <c r="G73" s="292">
        <v>0.92720000000000002</v>
      </c>
      <c r="H73" s="292">
        <v>0.9355</v>
      </c>
      <c r="I73" s="292">
        <v>0.4466</v>
      </c>
      <c r="J73" s="361">
        <v>6.2090384575562148</v>
      </c>
    </row>
    <row r="74" spans="1:10" s="238" customFormat="1" ht="13.8">
      <c r="A74" s="161" t="s">
        <v>77</v>
      </c>
      <c r="B74" s="162">
        <v>2137</v>
      </c>
      <c r="C74" s="162">
        <v>427.4</v>
      </c>
      <c r="D74" s="366">
        <v>4.2000000000000003E-2</v>
      </c>
      <c r="E74" s="291">
        <v>196828.90400000001</v>
      </c>
      <c r="F74" s="292">
        <v>0.68820000000000003</v>
      </c>
      <c r="G74" s="292">
        <v>0.91390000000000005</v>
      </c>
      <c r="H74" s="292">
        <v>0.92689999999999995</v>
      </c>
      <c r="I74" s="292">
        <v>0.498</v>
      </c>
      <c r="J74" s="361">
        <v>7.3342443126583001</v>
      </c>
    </row>
    <row r="75" spans="1:10" ht="13.8">
      <c r="A75" s="161" t="s">
        <v>78</v>
      </c>
      <c r="B75" s="162">
        <v>1515</v>
      </c>
      <c r="C75" s="162">
        <v>505</v>
      </c>
      <c r="D75" s="366">
        <v>3.4000000000000002E-2</v>
      </c>
      <c r="E75" s="291">
        <v>156722.50599999999</v>
      </c>
      <c r="F75" s="292">
        <v>0.6583</v>
      </c>
      <c r="G75" s="292">
        <v>0.88049999999999995</v>
      </c>
      <c r="H75" s="292">
        <v>0.89290000000000003</v>
      </c>
      <c r="I75" s="292">
        <v>0.4486</v>
      </c>
      <c r="J75" s="361">
        <v>5.4160254388565976</v>
      </c>
    </row>
    <row r="76" spans="1:10" s="238" customFormat="1" ht="13.8">
      <c r="A76" s="161" t="s">
        <v>79</v>
      </c>
      <c r="B76" s="162">
        <v>523</v>
      </c>
      <c r="C76" s="162">
        <v>1046</v>
      </c>
      <c r="D76" s="366">
        <v>4.2000000000000003E-2</v>
      </c>
      <c r="E76" s="291">
        <v>180968.66</v>
      </c>
      <c r="F76" s="292">
        <v>0.72199999999999998</v>
      </c>
      <c r="G76" s="292">
        <v>0.95789999999999997</v>
      </c>
      <c r="H76" s="292">
        <v>0.9788</v>
      </c>
      <c r="I76" s="292">
        <v>0.52780000000000005</v>
      </c>
      <c r="J76" s="361">
        <v>7.0228286382687104</v>
      </c>
    </row>
    <row r="77" spans="1:10" s="238" customFormat="1" ht="13.8">
      <c r="A77" s="161" t="s">
        <v>80</v>
      </c>
      <c r="B77" s="162">
        <v>1805</v>
      </c>
      <c r="C77" s="162">
        <v>257.85714285714283</v>
      </c>
      <c r="D77" s="366">
        <v>3.7999999999999999E-2</v>
      </c>
      <c r="E77" s="291">
        <v>89661.96</v>
      </c>
      <c r="F77" s="292">
        <v>0.67490000000000006</v>
      </c>
      <c r="G77" s="292">
        <v>0.8831</v>
      </c>
      <c r="H77" s="292">
        <v>0.89510000000000001</v>
      </c>
      <c r="I77" s="292">
        <v>0.4788</v>
      </c>
      <c r="J77" s="361">
        <v>4.6237372665537846</v>
      </c>
    </row>
    <row r="78" spans="1:10" s="238" customFormat="1" ht="13.8">
      <c r="A78" s="161" t="s">
        <v>81</v>
      </c>
      <c r="B78" s="162">
        <v>8793</v>
      </c>
      <c r="C78" s="162">
        <v>399.68181818181819</v>
      </c>
      <c r="D78" s="366">
        <v>4.2999999999999997E-2</v>
      </c>
      <c r="E78" s="291">
        <v>117936.08506493506</v>
      </c>
      <c r="F78" s="292">
        <v>0.63790000000000002</v>
      </c>
      <c r="G78" s="292">
        <v>0.91620000000000001</v>
      </c>
      <c r="H78" s="292">
        <v>0.92879999999999996</v>
      </c>
      <c r="I78" s="292">
        <v>0.43480000000000002</v>
      </c>
      <c r="J78" s="361">
        <v>4.3940187550440637</v>
      </c>
    </row>
    <row r="79" spans="1:10" ht="13.8">
      <c r="A79" s="161" t="s">
        <v>82</v>
      </c>
      <c r="B79" s="162">
        <v>382</v>
      </c>
      <c r="C79" s="162">
        <v>382</v>
      </c>
      <c r="D79" s="366">
        <v>3.4000000000000002E-2</v>
      </c>
      <c r="E79" s="291">
        <v>158290.3909090909</v>
      </c>
      <c r="F79" s="292">
        <v>0.74470000000000003</v>
      </c>
      <c r="G79" s="292">
        <v>0.85860000000000003</v>
      </c>
      <c r="H79" s="292">
        <v>0.97030000000000005</v>
      </c>
      <c r="I79" s="292">
        <v>0.56779999999999997</v>
      </c>
      <c r="J79" s="361">
        <v>5.39550553702618</v>
      </c>
    </row>
    <row r="80" spans="1:10" ht="13.8">
      <c r="A80" s="161" t="s">
        <v>83</v>
      </c>
      <c r="B80" s="162">
        <v>4461</v>
      </c>
      <c r="C80" s="162">
        <v>371.75</v>
      </c>
      <c r="D80" s="366">
        <v>3.7999999999999999E-2</v>
      </c>
      <c r="E80" s="291">
        <v>123660.53375</v>
      </c>
      <c r="F80" s="292">
        <v>0.66659999999999997</v>
      </c>
      <c r="G80" s="292">
        <v>0.85940000000000005</v>
      </c>
      <c r="H80" s="292">
        <v>0.90529999999999999</v>
      </c>
      <c r="I80" s="292">
        <v>0.4304</v>
      </c>
      <c r="J80" s="361">
        <v>5.6414119426434022</v>
      </c>
    </row>
    <row r="81" spans="1:10" s="238" customFormat="1" ht="13.8">
      <c r="A81" s="161" t="s">
        <v>84</v>
      </c>
      <c r="B81" s="162">
        <v>3945</v>
      </c>
      <c r="C81" s="162">
        <v>404.61538461538464</v>
      </c>
      <c r="D81" s="366">
        <v>4.7E-2</v>
      </c>
      <c r="E81" s="291">
        <v>122813.55333333333</v>
      </c>
      <c r="F81" s="292">
        <v>0.64129999999999998</v>
      </c>
      <c r="G81" s="292">
        <v>0.92600000000000005</v>
      </c>
      <c r="H81" s="292">
        <v>0.93389999999999995</v>
      </c>
      <c r="I81" s="292">
        <v>0.44280000000000003</v>
      </c>
      <c r="J81" s="361">
        <v>5.412434716816402</v>
      </c>
    </row>
    <row r="82" spans="1:10" ht="13.8">
      <c r="A82" s="161" t="s">
        <v>85</v>
      </c>
      <c r="B82" s="162">
        <v>8400</v>
      </c>
      <c r="C82" s="162">
        <v>336</v>
      </c>
      <c r="D82" s="366">
        <v>5.2000000000000005E-2</v>
      </c>
      <c r="E82" s="291">
        <v>98550.131724137929</v>
      </c>
      <c r="F82" s="292">
        <v>0.68210000000000004</v>
      </c>
      <c r="G82" s="292">
        <v>0.84370000000000001</v>
      </c>
      <c r="H82" s="292">
        <v>0.87229999999999996</v>
      </c>
      <c r="I82" s="292">
        <v>0.505</v>
      </c>
      <c r="J82" s="361">
        <v>3.222516932109257</v>
      </c>
    </row>
    <row r="83" spans="1:10" s="238" customFormat="1" ht="13.8">
      <c r="A83" s="161" t="s">
        <v>86</v>
      </c>
      <c r="B83" s="162">
        <v>3322</v>
      </c>
      <c r="C83" s="162">
        <v>415.25</v>
      </c>
      <c r="D83" s="366">
        <v>0.04</v>
      </c>
      <c r="E83" s="293">
        <v>122994.00818181819</v>
      </c>
      <c r="F83" s="292">
        <v>0.68479999999999996</v>
      </c>
      <c r="G83" s="292">
        <v>0.84019999999999995</v>
      </c>
      <c r="H83" s="292">
        <v>0.89910000000000001</v>
      </c>
      <c r="I83" s="292">
        <v>0.45050000000000001</v>
      </c>
      <c r="J83" s="362">
        <v>4.4705061931065266</v>
      </c>
    </row>
    <row r="84" spans="1:10" s="238" customFormat="1" ht="13.8">
      <c r="A84" s="161" t="s">
        <v>87</v>
      </c>
      <c r="B84" s="162">
        <v>4938</v>
      </c>
      <c r="C84" s="162">
        <v>318.58064516129031</v>
      </c>
      <c r="D84" s="366">
        <v>3.5000000000000003E-2</v>
      </c>
      <c r="E84" s="291">
        <v>102031.3318181818</v>
      </c>
      <c r="F84" s="292">
        <v>0.70550000000000002</v>
      </c>
      <c r="G84" s="292">
        <v>0.86329999999999996</v>
      </c>
      <c r="H84" s="292">
        <v>0.90820000000000001</v>
      </c>
      <c r="I84" s="292">
        <v>0.51529999999999998</v>
      </c>
      <c r="J84" s="361">
        <v>4.4288663278876781</v>
      </c>
    </row>
    <row r="85" spans="1:10" ht="13.8">
      <c r="A85" s="161" t="s">
        <v>88</v>
      </c>
      <c r="B85" s="162">
        <v>3707</v>
      </c>
      <c r="C85" s="162">
        <v>411.88888888888891</v>
      </c>
      <c r="D85" s="366">
        <v>4.9000000000000002E-2</v>
      </c>
      <c r="E85" s="291">
        <v>118882.78600000001</v>
      </c>
      <c r="F85" s="292">
        <v>0.62709999999999999</v>
      </c>
      <c r="G85" s="292">
        <v>0.79390000000000005</v>
      </c>
      <c r="H85" s="292">
        <v>0.90180000000000005</v>
      </c>
      <c r="I85" s="292">
        <v>0.40289999999999998</v>
      </c>
      <c r="J85" s="361">
        <v>5.5914759569600516</v>
      </c>
    </row>
    <row r="86" spans="1:10" s="238" customFormat="1" ht="13.8">
      <c r="A86" s="161" t="s">
        <v>89</v>
      </c>
      <c r="B86" s="162">
        <v>3082</v>
      </c>
      <c r="C86" s="162">
        <v>308.2</v>
      </c>
      <c r="D86" s="366">
        <v>3.7000000000000005E-2</v>
      </c>
      <c r="E86" s="291">
        <v>120839.31538461539</v>
      </c>
      <c r="F86" s="292">
        <v>0.69750000000000001</v>
      </c>
      <c r="G86" s="292">
        <v>0.90559999999999996</v>
      </c>
      <c r="H86" s="292">
        <v>0.91900000000000004</v>
      </c>
      <c r="I86" s="292">
        <v>0.4854</v>
      </c>
      <c r="J86" s="361">
        <v>5.1102697372406629</v>
      </c>
    </row>
    <row r="87" spans="1:10" s="238" customFormat="1" ht="13.8">
      <c r="A87" s="161" t="s">
        <v>90</v>
      </c>
      <c r="B87" s="162">
        <v>3623</v>
      </c>
      <c r="C87" s="162">
        <v>329.36363636363637</v>
      </c>
      <c r="D87" s="366">
        <v>6.2E-2</v>
      </c>
      <c r="E87" s="291">
        <v>114132.83727272727</v>
      </c>
      <c r="F87" s="292">
        <v>0.5948</v>
      </c>
      <c r="G87" s="292">
        <v>0.90059999999999996</v>
      </c>
      <c r="H87" s="292">
        <v>0.88990000000000002</v>
      </c>
      <c r="I87" s="292">
        <v>0.41870000000000002</v>
      </c>
      <c r="J87" s="361">
        <v>4.5507645693823244</v>
      </c>
    </row>
    <row r="88" spans="1:10" s="238" customFormat="1" ht="13.8">
      <c r="A88" s="161" t="s">
        <v>91</v>
      </c>
      <c r="B88" s="162">
        <v>2277</v>
      </c>
      <c r="C88" s="162">
        <v>343.43891402714934</v>
      </c>
      <c r="D88" s="366">
        <v>3.2000000000000001E-2</v>
      </c>
      <c r="E88" s="291">
        <v>80579.616180620884</v>
      </c>
      <c r="F88" s="292">
        <v>0.69120000000000004</v>
      </c>
      <c r="G88" s="292">
        <v>0.7923</v>
      </c>
      <c r="H88" s="292">
        <v>0.91520000000000001</v>
      </c>
      <c r="I88" s="292">
        <v>0.49580000000000002</v>
      </c>
      <c r="J88" s="361">
        <v>4.0060067027593229</v>
      </c>
    </row>
    <row r="89" spans="1:10" s="238" customFormat="1" ht="13.8">
      <c r="A89" s="161" t="s">
        <v>92</v>
      </c>
      <c r="B89" s="162">
        <v>1054</v>
      </c>
      <c r="C89" s="162">
        <v>263.5</v>
      </c>
      <c r="D89" s="366">
        <v>3.3000000000000002E-2</v>
      </c>
      <c r="E89" s="291">
        <v>81968.555000000008</v>
      </c>
      <c r="F89" s="292">
        <v>0.70660000000000001</v>
      </c>
      <c r="G89" s="292">
        <v>0.91269999999999996</v>
      </c>
      <c r="H89" s="292">
        <v>0.91759999999999997</v>
      </c>
      <c r="I89" s="292">
        <v>0.39879999999999999</v>
      </c>
      <c r="J89" s="361">
        <v>4.2446170722682757</v>
      </c>
    </row>
    <row r="90" spans="1:10" s="238" customFormat="1" ht="13.8">
      <c r="A90" s="161" t="s">
        <v>93</v>
      </c>
      <c r="B90" s="162">
        <v>1970</v>
      </c>
      <c r="C90" s="162">
        <v>281.42857142857144</v>
      </c>
      <c r="D90" s="366">
        <v>3.4000000000000002E-2</v>
      </c>
      <c r="E90" s="291">
        <v>79041.020999999993</v>
      </c>
      <c r="F90" s="292">
        <v>0.68320000000000003</v>
      </c>
      <c r="G90" s="292">
        <v>0.90759999999999996</v>
      </c>
      <c r="H90" s="292">
        <v>0.95469999999999999</v>
      </c>
      <c r="I90" s="292">
        <v>0.47460000000000002</v>
      </c>
      <c r="J90" s="361">
        <v>4.1481284874022002</v>
      </c>
    </row>
    <row r="91" spans="1:10" s="238" customFormat="1" ht="12" customHeight="1">
      <c r="A91" s="161" t="s">
        <v>94</v>
      </c>
      <c r="B91" s="162">
        <v>355</v>
      </c>
      <c r="C91" s="162">
        <v>177.5</v>
      </c>
      <c r="D91" s="366">
        <v>2.7000000000000003E-2</v>
      </c>
      <c r="E91" s="291">
        <v>69170.212765957447</v>
      </c>
      <c r="F91" s="292">
        <v>0.74399999999999999</v>
      </c>
      <c r="G91" s="292">
        <v>0.90139999999999998</v>
      </c>
      <c r="H91" s="292">
        <v>0.93940000000000001</v>
      </c>
      <c r="I91" s="292">
        <v>0.51490000000000002</v>
      </c>
      <c r="J91" s="361">
        <v>2.3797248318607251</v>
      </c>
    </row>
    <row r="92" spans="1:10" ht="13.8">
      <c r="A92" s="161" t="s">
        <v>95</v>
      </c>
      <c r="B92" s="162">
        <v>696</v>
      </c>
      <c r="C92" s="162">
        <v>348</v>
      </c>
      <c r="D92" s="366">
        <v>3.4000000000000002E-2</v>
      </c>
      <c r="E92" s="291">
        <v>140105.62857142856</v>
      </c>
      <c r="F92" s="292">
        <v>0.72589999999999999</v>
      </c>
      <c r="G92" s="292">
        <v>0.94540000000000002</v>
      </c>
      <c r="H92" s="292">
        <v>0.93689999999999996</v>
      </c>
      <c r="I92" s="292">
        <v>0.59799999999999998</v>
      </c>
      <c r="J92" s="361">
        <v>6.6727898394964384</v>
      </c>
    </row>
    <row r="93" spans="1:10" ht="13.8">
      <c r="A93" s="161" t="s">
        <v>97</v>
      </c>
      <c r="B93" s="162">
        <v>172</v>
      </c>
      <c r="C93" s="162">
        <v>344</v>
      </c>
      <c r="D93" s="366">
        <v>3.7999999999999999E-2</v>
      </c>
      <c r="E93" s="291">
        <v>162752.51999999999</v>
      </c>
      <c r="F93" s="292">
        <v>0.69589999999999996</v>
      </c>
      <c r="G93" s="292">
        <v>0.9244</v>
      </c>
      <c r="H93" s="292">
        <v>0.93149999999999999</v>
      </c>
      <c r="I93" s="292">
        <v>0.47789999999999999</v>
      </c>
      <c r="J93" s="361">
        <v>4.663354023350605</v>
      </c>
    </row>
    <row r="94" spans="1:10" ht="13.8">
      <c r="A94" s="161" t="s">
        <v>98</v>
      </c>
      <c r="B94" s="162">
        <v>4831</v>
      </c>
      <c r="C94" s="162">
        <v>536.77777777777783</v>
      </c>
      <c r="D94" s="366">
        <v>3.1E-2</v>
      </c>
      <c r="E94" s="291">
        <v>173040.69785714286</v>
      </c>
      <c r="F94" s="292">
        <v>0.64270000000000005</v>
      </c>
      <c r="G94" s="292">
        <v>0.90169999999999995</v>
      </c>
      <c r="H94" s="292">
        <v>0.91810000000000003</v>
      </c>
      <c r="I94" s="292">
        <v>0.4612</v>
      </c>
      <c r="J94" s="361">
        <v>7.4896696424419007</v>
      </c>
    </row>
    <row r="95" spans="1:10" ht="13.8">
      <c r="A95" s="161" t="s">
        <v>99</v>
      </c>
      <c r="B95" s="162">
        <v>2919</v>
      </c>
      <c r="C95" s="162">
        <v>278</v>
      </c>
      <c r="D95" s="366">
        <v>5.5E-2</v>
      </c>
      <c r="E95" s="291">
        <v>103879.78272727273</v>
      </c>
      <c r="F95" s="292">
        <v>0.69059999999999999</v>
      </c>
      <c r="G95" s="292">
        <v>0.90129999999999999</v>
      </c>
      <c r="H95" s="292">
        <v>0.92300000000000004</v>
      </c>
      <c r="I95" s="292">
        <v>0.53769999999999996</v>
      </c>
      <c r="J95" s="361">
        <v>16.757360004788215</v>
      </c>
    </row>
    <row r="96" spans="1:10" ht="13.8">
      <c r="A96" s="161" t="s">
        <v>100</v>
      </c>
      <c r="B96" s="162">
        <v>18860</v>
      </c>
      <c r="C96" s="162">
        <v>401.27659574468083</v>
      </c>
      <c r="D96" s="366">
        <v>3.2000000000000001E-2</v>
      </c>
      <c r="E96" s="291">
        <v>149597.57442857145</v>
      </c>
      <c r="F96" s="292">
        <v>0.6804</v>
      </c>
      <c r="G96" s="292">
        <v>0.85609999999999997</v>
      </c>
      <c r="H96" s="292">
        <v>0.9103</v>
      </c>
      <c r="I96" s="292">
        <v>0.48089999999999999</v>
      </c>
      <c r="J96" s="361">
        <v>4.750001031259738</v>
      </c>
    </row>
    <row r="97" spans="1:10" ht="13.8">
      <c r="A97" s="161" t="s">
        <v>101</v>
      </c>
      <c r="B97" s="162">
        <v>1099</v>
      </c>
      <c r="C97" s="162">
        <v>274.75</v>
      </c>
      <c r="D97" s="366">
        <v>5.4000000000000006E-2</v>
      </c>
      <c r="E97" s="291">
        <v>77767.776666666658</v>
      </c>
      <c r="F97" s="292">
        <v>0.68489999999999995</v>
      </c>
      <c r="G97" s="292">
        <v>0.90259999999999996</v>
      </c>
      <c r="H97" s="292">
        <v>0.95909999999999995</v>
      </c>
      <c r="I97" s="292">
        <v>0.50970000000000004</v>
      </c>
      <c r="J97" s="361">
        <v>3.2636782892599179</v>
      </c>
    </row>
    <row r="98" spans="1:10" ht="13.8">
      <c r="A98" s="161" t="s">
        <v>102</v>
      </c>
      <c r="B98" s="162">
        <v>1025</v>
      </c>
      <c r="C98" s="162">
        <v>292.85714285714283</v>
      </c>
      <c r="D98" s="366">
        <v>4.7E-2</v>
      </c>
      <c r="E98" s="291">
        <v>84053.271428571432</v>
      </c>
      <c r="F98" s="292">
        <v>0.66149999999999998</v>
      </c>
      <c r="G98" s="292">
        <v>0.81850000000000001</v>
      </c>
      <c r="H98" s="292">
        <v>0.89300000000000002</v>
      </c>
      <c r="I98" s="292">
        <v>0.48299999999999998</v>
      </c>
      <c r="J98" s="361">
        <v>4.9660849775410245</v>
      </c>
    </row>
    <row r="99" spans="1:10" ht="13.8">
      <c r="A99" s="161" t="s">
        <v>103</v>
      </c>
      <c r="B99" s="162">
        <v>580</v>
      </c>
      <c r="C99" s="162">
        <v>580</v>
      </c>
      <c r="D99" s="366">
        <v>3.2000000000000001E-2</v>
      </c>
      <c r="E99" s="291">
        <v>198779.35500000001</v>
      </c>
      <c r="F99" s="292">
        <v>0.77239999999999998</v>
      </c>
      <c r="G99" s="292">
        <v>0.9103</v>
      </c>
      <c r="H99" s="292">
        <v>0.93130000000000002</v>
      </c>
      <c r="I99" s="292">
        <v>0.57379999999999998</v>
      </c>
      <c r="J99" s="361">
        <v>6.7342614355180634</v>
      </c>
    </row>
    <row r="100" spans="1:10" ht="13.8">
      <c r="A100" s="161" t="s">
        <v>104</v>
      </c>
      <c r="B100" s="162">
        <v>8251</v>
      </c>
      <c r="C100" s="162">
        <v>634.69230769230774</v>
      </c>
      <c r="D100" s="366">
        <v>0.04</v>
      </c>
      <c r="E100" s="291">
        <v>155160.11588235295</v>
      </c>
      <c r="F100" s="292">
        <v>0.62709999999999999</v>
      </c>
      <c r="G100" s="292">
        <v>0.78480000000000005</v>
      </c>
      <c r="H100" s="292">
        <v>0.86429999999999996</v>
      </c>
      <c r="I100" s="292">
        <v>0.40339999999999998</v>
      </c>
      <c r="J100" s="361">
        <v>7.7110493206119033</v>
      </c>
    </row>
    <row r="101" spans="1:10" ht="13.8">
      <c r="A101" s="161" t="s">
        <v>105</v>
      </c>
      <c r="B101" s="162">
        <v>2720</v>
      </c>
      <c r="C101" s="162">
        <v>453.33333333333331</v>
      </c>
      <c r="D101" s="366">
        <v>3.9E-2</v>
      </c>
      <c r="E101" s="291">
        <v>104423.05125</v>
      </c>
      <c r="F101" s="292">
        <v>0.59530000000000005</v>
      </c>
      <c r="G101" s="292">
        <v>0.89929999999999999</v>
      </c>
      <c r="H101" s="292">
        <v>0.88739999999999997</v>
      </c>
      <c r="I101" s="292">
        <v>0.32740000000000002</v>
      </c>
      <c r="J101" s="361">
        <v>5.4198381182074487</v>
      </c>
    </row>
    <row r="102" spans="1:10" ht="13.8">
      <c r="A102" s="161" t="s">
        <v>106</v>
      </c>
      <c r="B102" s="162">
        <v>4881</v>
      </c>
      <c r="C102" s="162">
        <v>375.46153846153845</v>
      </c>
      <c r="D102" s="366">
        <v>5.4000000000000006E-2</v>
      </c>
      <c r="E102" s="291">
        <v>127096.88499999999</v>
      </c>
      <c r="F102" s="292">
        <v>0.64270000000000005</v>
      </c>
      <c r="G102" s="292">
        <v>0.92910000000000004</v>
      </c>
      <c r="H102" s="292">
        <v>0.94510000000000005</v>
      </c>
      <c r="I102" s="292">
        <v>0.439</v>
      </c>
      <c r="J102" s="361">
        <v>4.514425441247691</v>
      </c>
    </row>
    <row r="103" spans="1:10" ht="13.8">
      <c r="A103" s="161" t="s">
        <v>107</v>
      </c>
      <c r="B103" s="162">
        <v>1071</v>
      </c>
      <c r="C103" s="162">
        <v>267.75</v>
      </c>
      <c r="D103" s="366">
        <v>3.3000000000000002E-2</v>
      </c>
      <c r="E103" s="291">
        <v>125526.2775</v>
      </c>
      <c r="F103" s="292">
        <v>0.64910000000000001</v>
      </c>
      <c r="G103" s="292">
        <v>0.91039999999999999</v>
      </c>
      <c r="H103" s="292">
        <v>0.9335</v>
      </c>
      <c r="I103" s="292">
        <v>0.43080000000000002</v>
      </c>
      <c r="J103" s="361">
        <v>4.9777090741514174</v>
      </c>
    </row>
    <row r="104" spans="1:10" ht="13.8">
      <c r="A104" s="161" t="s">
        <v>108</v>
      </c>
      <c r="B104" s="162">
        <v>347</v>
      </c>
      <c r="C104" s="162">
        <v>462.66666666666669</v>
      </c>
      <c r="D104" s="366">
        <v>3.1E-2</v>
      </c>
      <c r="E104" s="291">
        <v>158150.2761904762</v>
      </c>
      <c r="F104" s="292">
        <v>0.73729999999999996</v>
      </c>
      <c r="G104" s="292">
        <v>0.79249999999999998</v>
      </c>
      <c r="H104" s="292">
        <v>0.95479999999999998</v>
      </c>
      <c r="I104" s="292">
        <v>0.51649999999999996</v>
      </c>
      <c r="J104" s="362">
        <v>7.5729415452920188</v>
      </c>
    </row>
    <row r="105" spans="1:10" s="238" customFormat="1" ht="13.8">
      <c r="A105" s="163" t="s">
        <v>3</v>
      </c>
      <c r="B105" s="164">
        <v>348386</v>
      </c>
      <c r="C105" s="164">
        <v>365.42197235100377</v>
      </c>
      <c r="D105" s="298">
        <v>3.5999999999999997E-2</v>
      </c>
      <c r="E105" s="165">
        <v>119319.72060752926</v>
      </c>
      <c r="F105" s="166">
        <v>0.67241360857110344</v>
      </c>
      <c r="G105" s="166">
        <v>0.85175925553839704</v>
      </c>
      <c r="H105" s="166">
        <v>0.90498590669441425</v>
      </c>
      <c r="I105" s="166">
        <v>0.46094718571782795</v>
      </c>
      <c r="J105" s="167"/>
    </row>
    <row r="106" spans="1:10" ht="13.8">
      <c r="A106" s="168"/>
      <c r="B106" s="169"/>
      <c r="C106" s="169"/>
      <c r="D106" s="170"/>
      <c r="E106" s="171"/>
      <c r="F106" s="172"/>
      <c r="G106" s="172"/>
      <c r="H106" s="172"/>
      <c r="I106" s="173"/>
    </row>
    <row r="107" spans="1:10" s="235" customFormat="1" ht="13.8">
      <c r="A107" s="174">
        <f>SUBTOTAL(103,A5:A104)</f>
        <v>100</v>
      </c>
      <c r="B107" s="175">
        <f>SUBTOTAL(109,B5:B104)</f>
        <v>348376</v>
      </c>
      <c r="C107" s="176">
        <f>SUBTOTAL(101,C5:C104)</f>
        <v>380.69570994211114</v>
      </c>
      <c r="D107" s="177">
        <f>SUBTOTAL(101,D5:D104)</f>
        <v>3.805999999999999E-2</v>
      </c>
      <c r="E107" s="328"/>
      <c r="F107" s="172"/>
      <c r="G107" s="172"/>
      <c r="H107" s="172"/>
      <c r="I107" s="172"/>
    </row>
    <row r="108" spans="1:10" ht="13.8" hidden="1">
      <c r="A108" s="240" t="s">
        <v>186</v>
      </c>
      <c r="B108" s="169" t="s">
        <v>187</v>
      </c>
      <c r="C108" s="169" t="s">
        <v>188</v>
      </c>
      <c r="D108" s="170" t="s">
        <v>188</v>
      </c>
      <c r="E108" s="241"/>
      <c r="F108" s="172"/>
      <c r="G108" s="172"/>
      <c r="H108" s="172"/>
      <c r="I108" s="172"/>
    </row>
    <row r="109" spans="1:10" ht="13.8" hidden="1">
      <c r="A109" s="240">
        <f>SUBTOTAL(103,A5:A103)</f>
        <v>99</v>
      </c>
      <c r="B109" s="242">
        <f>SUBTOTAL(109,B5:B103)</f>
        <v>348029</v>
      </c>
      <c r="C109" s="240">
        <f>SUBTOTAL(101,C5:C103)</f>
        <v>379.86772048024699</v>
      </c>
      <c r="D109" s="240">
        <f>SUBTOTAL(101,D5:D103)</f>
        <v>3.813131313131312E-2</v>
      </c>
      <c r="E109" s="241"/>
      <c r="F109" s="172"/>
      <c r="G109" s="172"/>
      <c r="H109" s="172"/>
      <c r="I109" s="172"/>
    </row>
    <row r="110" spans="1:10" ht="13.8">
      <c r="A110" s="240"/>
      <c r="B110" s="169"/>
      <c r="C110" s="169"/>
      <c r="D110" s="170"/>
      <c r="E110" s="241"/>
      <c r="F110" s="172"/>
      <c r="G110" s="172"/>
      <c r="H110" s="172"/>
      <c r="I110" s="172"/>
    </row>
    <row r="111" spans="1:10" s="243" customFormat="1" ht="13.8">
      <c r="B111" s="326"/>
      <c r="C111" s="356"/>
      <c r="D111" s="357" t="s">
        <v>321</v>
      </c>
      <c r="E111" s="327"/>
      <c r="F111" s="172"/>
      <c r="G111" s="172"/>
      <c r="H111" s="172"/>
      <c r="I111" s="172"/>
    </row>
    <row r="112" spans="1:10" ht="13.8">
      <c r="A112" s="179"/>
      <c r="B112" s="169"/>
      <c r="C112" s="169"/>
      <c r="D112" s="170"/>
      <c r="E112" s="241"/>
      <c r="F112" s="172"/>
      <c r="G112" s="172"/>
      <c r="H112" s="172"/>
      <c r="I112" s="172"/>
    </row>
    <row r="113" spans="1:9" ht="13.8">
      <c r="A113" s="178"/>
      <c r="B113" s="169"/>
      <c r="C113" s="169"/>
      <c r="D113" s="170"/>
      <c r="E113" s="241"/>
      <c r="F113" s="172"/>
      <c r="G113" s="172"/>
      <c r="H113" s="172"/>
      <c r="I113" s="172"/>
    </row>
    <row r="114" spans="1:9" ht="15" customHeight="1">
      <c r="A114" s="330"/>
      <c r="B114" s="169"/>
      <c r="C114" s="169"/>
      <c r="D114" s="170"/>
      <c r="E114" s="171"/>
      <c r="F114" s="172"/>
      <c r="G114" s="172"/>
      <c r="H114" s="172"/>
      <c r="I114" s="173"/>
    </row>
    <row r="115" spans="1:9" ht="13.8">
      <c r="A115" s="245"/>
      <c r="B115" s="169"/>
      <c r="C115" s="169"/>
      <c r="D115" s="170"/>
      <c r="E115" s="241"/>
      <c r="F115" s="246"/>
      <c r="G115" s="172"/>
      <c r="H115" s="172"/>
      <c r="I115" s="173"/>
    </row>
    <row r="116" spans="1:9" ht="13.8">
      <c r="A116" s="245"/>
      <c r="B116" s="169"/>
      <c r="C116" s="169"/>
      <c r="D116" s="170"/>
      <c r="E116" s="241"/>
      <c r="F116" s="246"/>
      <c r="G116" s="172"/>
      <c r="H116" s="172"/>
      <c r="I116" s="173"/>
    </row>
    <row r="117" spans="1:9" ht="13.8">
      <c r="A117" s="247"/>
      <c r="B117" s="169"/>
      <c r="C117" s="169"/>
      <c r="D117" s="170"/>
      <c r="E117" s="241"/>
      <c r="F117" s="246"/>
      <c r="G117" s="172"/>
      <c r="H117" s="172"/>
      <c r="I117" s="173"/>
    </row>
    <row r="118" spans="1:9" s="234" customFormat="1" ht="13.8">
      <c r="A118" s="240"/>
      <c r="B118" s="169"/>
      <c r="C118" s="169"/>
      <c r="D118" s="170"/>
      <c r="E118" s="241"/>
      <c r="F118" s="172"/>
      <c r="G118" s="172"/>
      <c r="H118" s="172"/>
      <c r="I118" s="172"/>
    </row>
    <row r="119" spans="1:9" s="234" customFormat="1" ht="13.8">
      <c r="A119" s="168"/>
      <c r="B119" s="169"/>
      <c r="C119" s="248"/>
      <c r="D119" s="248"/>
      <c r="E119" s="241"/>
      <c r="F119" s="172"/>
      <c r="G119" s="172"/>
      <c r="H119" s="172"/>
      <c r="I119" s="172"/>
    </row>
    <row r="120" spans="1:9" s="234" customFormat="1" ht="13.8">
      <c r="A120" s="168"/>
      <c r="B120" s="169"/>
      <c r="C120" s="169"/>
      <c r="D120" s="249"/>
      <c r="E120" s="241"/>
      <c r="F120" s="172"/>
      <c r="G120" s="172"/>
      <c r="H120" s="172"/>
      <c r="I120" s="172"/>
    </row>
    <row r="121" spans="1:9" s="234" customFormat="1" ht="13.8">
      <c r="A121" s="168"/>
      <c r="B121" s="169"/>
      <c r="C121" s="169"/>
      <c r="D121" s="170"/>
      <c r="E121" s="241"/>
      <c r="F121" s="172"/>
      <c r="G121" s="172"/>
      <c r="H121" s="172"/>
      <c r="I121" s="172"/>
    </row>
    <row r="122" spans="1:9" s="234" customFormat="1" ht="13.8">
      <c r="A122" s="168"/>
      <c r="B122" s="169"/>
      <c r="C122" s="169"/>
      <c r="D122" s="248"/>
      <c r="E122" s="241"/>
      <c r="F122" s="172"/>
      <c r="G122" s="172"/>
      <c r="H122" s="172"/>
      <c r="I122" s="172"/>
    </row>
    <row r="123" spans="1:9" s="234" customFormat="1" ht="13.8">
      <c r="A123" s="240"/>
      <c r="B123" s="169"/>
      <c r="C123" s="169"/>
      <c r="D123" s="170"/>
      <c r="E123" s="241"/>
      <c r="F123" s="172"/>
      <c r="G123" s="172"/>
      <c r="H123" s="172"/>
      <c r="I123" s="172"/>
    </row>
    <row r="124" spans="1:9" s="234" customFormat="1" ht="13.8">
      <c r="A124" s="168"/>
      <c r="B124" s="169"/>
      <c r="C124" s="169"/>
      <c r="D124" s="170"/>
      <c r="E124" s="241"/>
      <c r="F124" s="172"/>
      <c r="G124" s="172"/>
      <c r="H124" s="172"/>
      <c r="I124" s="172"/>
    </row>
    <row r="125" spans="1:9" s="234" customFormat="1" ht="13.8">
      <c r="A125" s="240"/>
      <c r="B125" s="169"/>
      <c r="C125" s="169"/>
      <c r="D125" s="170"/>
      <c r="E125" s="241"/>
      <c r="F125" s="172"/>
      <c r="G125" s="172"/>
      <c r="H125" s="172"/>
      <c r="I125" s="172"/>
    </row>
    <row r="126" spans="1:9" s="238" customFormat="1" ht="13.8">
      <c r="A126" s="244"/>
      <c r="B126" s="250"/>
      <c r="C126" s="250"/>
      <c r="D126" s="251"/>
      <c r="E126" s="252"/>
      <c r="F126" s="253"/>
      <c r="G126" s="253"/>
      <c r="H126" s="253"/>
      <c r="I126" s="253"/>
    </row>
    <row r="127" spans="1:9" ht="13.8">
      <c r="A127" s="245"/>
      <c r="B127" s="169"/>
      <c r="C127" s="169"/>
      <c r="D127" s="170"/>
      <c r="E127" s="241"/>
      <c r="F127" s="246"/>
      <c r="G127" s="172"/>
      <c r="H127" s="172"/>
      <c r="I127" s="173"/>
    </row>
    <row r="128" spans="1:9" ht="13.8">
      <c r="A128" s="254"/>
      <c r="B128" s="169"/>
      <c r="C128" s="169"/>
      <c r="D128" s="170"/>
      <c r="E128" s="241"/>
      <c r="F128" s="246"/>
      <c r="G128" s="172"/>
      <c r="H128" s="172"/>
      <c r="I128" s="173"/>
    </row>
    <row r="129" spans="1:9" ht="13.8">
      <c r="A129" s="245"/>
      <c r="B129" s="169"/>
      <c r="C129" s="169"/>
      <c r="D129" s="170"/>
      <c r="E129" s="241"/>
      <c r="F129" s="246"/>
      <c r="G129" s="172"/>
      <c r="H129" s="172"/>
      <c r="I129" s="173"/>
    </row>
    <row r="130" spans="1:9" ht="13.8">
      <c r="A130" s="245"/>
      <c r="B130" s="169"/>
      <c r="C130" s="169"/>
      <c r="D130" s="170"/>
      <c r="E130" s="241"/>
      <c r="F130" s="246"/>
      <c r="G130" s="172"/>
      <c r="H130" s="172"/>
      <c r="I130" s="173"/>
    </row>
    <row r="131" spans="1:9" ht="13.8">
      <c r="A131" s="245"/>
      <c r="B131" s="169"/>
      <c r="C131" s="169"/>
      <c r="D131" s="170"/>
      <c r="E131" s="241"/>
      <c r="F131" s="246"/>
      <c r="G131" s="172"/>
      <c r="H131" s="172"/>
      <c r="I131" s="173"/>
    </row>
    <row r="132" spans="1:9" ht="13.8">
      <c r="A132" s="245"/>
      <c r="B132" s="169"/>
      <c r="C132" s="169"/>
      <c r="D132" s="170"/>
      <c r="E132" s="241"/>
      <c r="F132" s="246"/>
      <c r="G132" s="172"/>
      <c r="H132" s="172"/>
      <c r="I132" s="173"/>
    </row>
    <row r="133" spans="1:9" ht="13.8">
      <c r="A133" s="245"/>
      <c r="B133" s="169"/>
      <c r="C133" s="169"/>
      <c r="D133" s="170"/>
      <c r="E133" s="241"/>
      <c r="F133" s="246"/>
      <c r="G133" s="172"/>
      <c r="H133" s="172"/>
      <c r="I133" s="173"/>
    </row>
    <row r="134" spans="1:9" ht="13.8">
      <c r="A134" s="245"/>
      <c r="B134" s="169"/>
      <c r="C134" s="169"/>
      <c r="D134" s="170"/>
      <c r="E134" s="241"/>
      <c r="F134" s="246"/>
      <c r="G134" s="172"/>
      <c r="H134" s="172"/>
      <c r="I134" s="173"/>
    </row>
    <row r="135" spans="1:9" ht="13.8">
      <c r="A135" s="245"/>
      <c r="B135" s="169"/>
      <c r="C135" s="169"/>
      <c r="D135" s="170"/>
      <c r="E135" s="241"/>
      <c r="F135" s="246"/>
      <c r="G135" s="172"/>
      <c r="H135" s="172"/>
      <c r="I135" s="173"/>
    </row>
    <row r="136" spans="1:9" ht="13.8">
      <c r="A136" s="245"/>
      <c r="B136" s="169"/>
      <c r="C136" s="169"/>
      <c r="D136" s="170"/>
      <c r="E136" s="241"/>
      <c r="F136" s="246"/>
      <c r="G136" s="172"/>
      <c r="H136" s="172"/>
      <c r="I136" s="173"/>
    </row>
    <row r="137" spans="1:9" ht="13.8">
      <c r="A137" s="245"/>
      <c r="B137" s="169"/>
      <c r="C137" s="169"/>
      <c r="D137" s="170"/>
      <c r="E137" s="241"/>
      <c r="F137" s="246"/>
      <c r="G137" s="172"/>
      <c r="H137" s="172"/>
      <c r="I137" s="173"/>
    </row>
    <row r="138" spans="1:9" ht="13.8">
      <c r="A138" s="245"/>
      <c r="B138" s="169"/>
      <c r="C138" s="169"/>
      <c r="D138" s="170"/>
      <c r="E138" s="241"/>
      <c r="F138" s="246"/>
      <c r="G138" s="172"/>
      <c r="H138" s="172"/>
      <c r="I138" s="173"/>
    </row>
    <row r="139" spans="1:9" ht="13.8">
      <c r="A139" s="245"/>
      <c r="B139" s="169"/>
      <c r="C139" s="169"/>
      <c r="D139" s="170"/>
      <c r="E139" s="241"/>
      <c r="F139" s="246"/>
      <c r="G139" s="172"/>
      <c r="H139" s="172"/>
      <c r="I139" s="173"/>
    </row>
    <row r="140" spans="1:9" ht="13.8">
      <c r="A140" s="245"/>
      <c r="B140" s="169"/>
      <c r="C140" s="169"/>
      <c r="D140" s="170"/>
      <c r="E140" s="241"/>
      <c r="F140" s="246"/>
      <c r="G140" s="172"/>
      <c r="H140" s="172"/>
      <c r="I140" s="173"/>
    </row>
    <row r="141" spans="1:9" ht="13.8">
      <c r="A141" s="245"/>
      <c r="B141" s="169"/>
      <c r="C141" s="169"/>
      <c r="D141" s="170"/>
      <c r="E141" s="241"/>
      <c r="F141" s="246"/>
      <c r="G141" s="172"/>
      <c r="H141" s="172"/>
      <c r="I141" s="173"/>
    </row>
    <row r="142" spans="1:9" ht="13.8">
      <c r="A142" s="245"/>
      <c r="B142" s="169"/>
      <c r="C142" s="169"/>
      <c r="D142" s="170"/>
      <c r="E142" s="241"/>
      <c r="F142" s="246"/>
      <c r="G142" s="172"/>
      <c r="H142" s="172"/>
      <c r="I142" s="173"/>
    </row>
    <row r="143" spans="1:9">
      <c r="A143" s="255"/>
      <c r="E143" s="258"/>
      <c r="F143" s="259"/>
    </row>
    <row r="144" spans="1:9">
      <c r="A144" s="255"/>
      <c r="E144" s="258"/>
      <c r="F144" s="259"/>
    </row>
    <row r="145" spans="1:10" s="260" customFormat="1">
      <c r="A145" s="255"/>
      <c r="B145" s="256"/>
      <c r="C145" s="256"/>
      <c r="D145" s="257"/>
      <c r="E145" s="258"/>
      <c r="F145" s="259"/>
      <c r="I145" s="261"/>
      <c r="J145" s="237"/>
    </row>
    <row r="146" spans="1:10" s="260" customFormat="1">
      <c r="A146" s="255"/>
      <c r="B146" s="256"/>
      <c r="C146" s="256"/>
      <c r="D146" s="257"/>
      <c r="E146" s="258"/>
      <c r="F146" s="259"/>
      <c r="I146" s="261"/>
      <c r="J146" s="237"/>
    </row>
    <row r="147" spans="1:10" s="260" customFormat="1">
      <c r="A147" s="255"/>
      <c r="B147" s="256"/>
      <c r="C147" s="256"/>
      <c r="D147" s="257"/>
      <c r="E147" s="258"/>
      <c r="F147" s="259"/>
      <c r="I147" s="261"/>
      <c r="J147" s="237"/>
    </row>
    <row r="148" spans="1:10" s="260" customFormat="1">
      <c r="A148" s="255"/>
      <c r="B148" s="256"/>
      <c r="C148" s="256"/>
      <c r="D148" s="257"/>
      <c r="E148" s="258"/>
      <c r="F148" s="259"/>
      <c r="I148" s="261"/>
      <c r="J148" s="237"/>
    </row>
    <row r="149" spans="1:10" s="260" customFormat="1">
      <c r="A149" s="255"/>
      <c r="B149" s="256"/>
      <c r="C149" s="256"/>
      <c r="D149" s="257"/>
      <c r="E149" s="258"/>
      <c r="F149" s="259"/>
      <c r="I149" s="261"/>
      <c r="J149" s="237"/>
    </row>
    <row r="150" spans="1:10" s="260" customFormat="1">
      <c r="A150" s="255"/>
      <c r="B150" s="256"/>
      <c r="C150" s="256"/>
      <c r="D150" s="257"/>
      <c r="E150" s="258"/>
      <c r="F150" s="259"/>
      <c r="I150" s="261"/>
      <c r="J150" s="237"/>
    </row>
    <row r="151" spans="1:10" s="260" customFormat="1">
      <c r="A151" s="255"/>
      <c r="B151" s="256"/>
      <c r="C151" s="256"/>
      <c r="D151" s="257"/>
      <c r="E151" s="258"/>
      <c r="F151" s="259"/>
      <c r="I151" s="261"/>
      <c r="J151" s="237"/>
    </row>
    <row r="152" spans="1:10" s="260" customFormat="1">
      <c r="A152" s="255"/>
      <c r="B152" s="256"/>
      <c r="C152" s="256"/>
      <c r="D152" s="257"/>
      <c r="E152" s="258"/>
      <c r="F152" s="259"/>
      <c r="I152" s="261"/>
      <c r="J152" s="237"/>
    </row>
    <row r="153" spans="1:10" s="260" customFormat="1">
      <c r="A153" s="255"/>
      <c r="B153" s="256"/>
      <c r="C153" s="256"/>
      <c r="D153" s="257"/>
      <c r="E153" s="258"/>
      <c r="F153" s="259"/>
      <c r="I153" s="261"/>
      <c r="J153" s="237"/>
    </row>
    <row r="154" spans="1:10" s="260" customFormat="1">
      <c r="A154" s="255"/>
      <c r="B154" s="256"/>
      <c r="C154" s="256"/>
      <c r="D154" s="257"/>
      <c r="E154" s="258"/>
      <c r="F154" s="259"/>
      <c r="I154" s="261"/>
      <c r="J154" s="237"/>
    </row>
    <row r="155" spans="1:10" s="260" customFormat="1">
      <c r="A155" s="255"/>
      <c r="B155" s="256"/>
      <c r="C155" s="256"/>
      <c r="D155" s="257"/>
      <c r="E155" s="258"/>
      <c r="F155" s="259"/>
      <c r="I155" s="261"/>
      <c r="J155" s="237"/>
    </row>
    <row r="156" spans="1:10" s="260" customFormat="1">
      <c r="A156" s="255"/>
      <c r="B156" s="256"/>
      <c r="C156" s="256"/>
      <c r="D156" s="257"/>
      <c r="E156" s="258"/>
      <c r="F156" s="259"/>
      <c r="I156" s="261"/>
      <c r="J156" s="237"/>
    </row>
    <row r="157" spans="1:10" s="260" customFormat="1">
      <c r="A157" s="255"/>
      <c r="B157" s="256"/>
      <c r="C157" s="256"/>
      <c r="D157" s="257"/>
      <c r="E157" s="258"/>
      <c r="F157" s="259"/>
      <c r="I157" s="261"/>
      <c r="J157" s="237"/>
    </row>
    <row r="158" spans="1:10" s="260" customFormat="1">
      <c r="A158" s="255"/>
      <c r="B158" s="256"/>
      <c r="C158" s="256"/>
      <c r="D158" s="257"/>
      <c r="E158" s="258"/>
      <c r="F158" s="259"/>
      <c r="I158" s="261"/>
      <c r="J158" s="237"/>
    </row>
    <row r="159" spans="1:10" s="260" customFormat="1">
      <c r="A159" s="255"/>
      <c r="B159" s="256"/>
      <c r="C159" s="256"/>
      <c r="D159" s="257"/>
      <c r="E159" s="258"/>
      <c r="F159" s="259"/>
      <c r="I159" s="261"/>
      <c r="J159" s="237"/>
    </row>
    <row r="160" spans="1:10" s="260" customFormat="1">
      <c r="A160" s="255"/>
      <c r="B160" s="256"/>
      <c r="C160" s="256"/>
      <c r="D160" s="257"/>
      <c r="E160" s="258"/>
      <c r="F160" s="259"/>
      <c r="I160" s="261"/>
      <c r="J160" s="237"/>
    </row>
    <row r="161" spans="1:10" s="260" customFormat="1">
      <c r="A161" s="255"/>
      <c r="B161" s="256"/>
      <c r="C161" s="256"/>
      <c r="D161" s="257"/>
      <c r="E161" s="258"/>
      <c r="F161" s="259"/>
      <c r="I161" s="261"/>
      <c r="J161" s="237"/>
    </row>
    <row r="162" spans="1:10" s="260" customFormat="1">
      <c r="A162" s="255"/>
      <c r="B162" s="256"/>
      <c r="C162" s="256"/>
      <c r="D162" s="257"/>
      <c r="E162" s="258"/>
      <c r="F162" s="259"/>
      <c r="I162" s="261"/>
      <c r="J162" s="237"/>
    </row>
    <row r="163" spans="1:10" s="260" customFormat="1">
      <c r="A163" s="255"/>
      <c r="B163" s="256"/>
      <c r="C163" s="256"/>
      <c r="D163" s="257"/>
      <c r="E163" s="258"/>
      <c r="F163" s="259"/>
      <c r="I163" s="261"/>
      <c r="J163" s="237"/>
    </row>
    <row r="164" spans="1:10" s="260" customFormat="1">
      <c r="A164" s="255"/>
      <c r="B164" s="256"/>
      <c r="C164" s="256"/>
      <c r="D164" s="257"/>
      <c r="E164" s="258"/>
      <c r="F164" s="259"/>
      <c r="I164" s="261"/>
      <c r="J164" s="237"/>
    </row>
    <row r="165" spans="1:10" s="260" customFormat="1">
      <c r="A165" s="255"/>
      <c r="B165" s="256"/>
      <c r="C165" s="256"/>
      <c r="D165" s="257"/>
      <c r="E165" s="258"/>
      <c r="F165" s="259"/>
      <c r="I165" s="261"/>
      <c r="J165" s="237"/>
    </row>
    <row r="166" spans="1:10" s="260" customFormat="1">
      <c r="A166" s="255"/>
      <c r="B166" s="256"/>
      <c r="C166" s="256"/>
      <c r="D166" s="257"/>
      <c r="E166" s="258"/>
      <c r="F166" s="259"/>
      <c r="I166" s="261"/>
      <c r="J166" s="237"/>
    </row>
    <row r="167" spans="1:10" s="260" customFormat="1">
      <c r="A167" s="255"/>
      <c r="B167" s="256"/>
      <c r="C167" s="256"/>
      <c r="D167" s="257"/>
      <c r="E167" s="258"/>
      <c r="F167" s="259"/>
      <c r="I167" s="261"/>
      <c r="J167" s="237"/>
    </row>
    <row r="168" spans="1:10" s="260" customFormat="1">
      <c r="A168" s="255"/>
      <c r="B168" s="256"/>
      <c r="C168" s="256"/>
      <c r="D168" s="257"/>
      <c r="E168" s="258"/>
      <c r="F168" s="259"/>
      <c r="I168" s="261"/>
      <c r="J168" s="237"/>
    </row>
    <row r="169" spans="1:10" s="260" customFormat="1">
      <c r="A169" s="255"/>
      <c r="B169" s="256"/>
      <c r="C169" s="256"/>
      <c r="D169" s="257"/>
      <c r="E169" s="258"/>
      <c r="F169" s="259"/>
      <c r="I169" s="261"/>
      <c r="J169" s="237"/>
    </row>
    <row r="170" spans="1:10" s="260" customFormat="1">
      <c r="A170" s="255"/>
      <c r="B170" s="256"/>
      <c r="C170" s="256"/>
      <c r="D170" s="257"/>
      <c r="E170" s="258"/>
      <c r="F170" s="259"/>
      <c r="I170" s="261"/>
      <c r="J170" s="237"/>
    </row>
    <row r="171" spans="1:10" s="260" customFormat="1">
      <c r="A171" s="255"/>
      <c r="B171" s="256"/>
      <c r="C171" s="256"/>
      <c r="D171" s="257"/>
      <c r="E171" s="258"/>
      <c r="F171" s="259"/>
      <c r="I171" s="261"/>
      <c r="J171" s="237"/>
    </row>
    <row r="172" spans="1:10" s="260" customFormat="1">
      <c r="A172" s="255"/>
      <c r="B172" s="256"/>
      <c r="C172" s="256"/>
      <c r="D172" s="257"/>
      <c r="E172" s="258"/>
      <c r="F172" s="259"/>
      <c r="I172" s="261"/>
      <c r="J172" s="237"/>
    </row>
    <row r="173" spans="1:10" s="260" customFormat="1">
      <c r="A173" s="255"/>
      <c r="B173" s="256"/>
      <c r="C173" s="256"/>
      <c r="D173" s="257"/>
      <c r="E173" s="258"/>
      <c r="F173" s="259"/>
      <c r="I173" s="261"/>
      <c r="J173" s="237"/>
    </row>
    <row r="174" spans="1:10" s="260" customFormat="1">
      <c r="A174" s="255"/>
      <c r="B174" s="256"/>
      <c r="C174" s="256"/>
      <c r="D174" s="257"/>
      <c r="E174" s="258"/>
      <c r="F174" s="259"/>
      <c r="I174" s="261"/>
      <c r="J174" s="237"/>
    </row>
    <row r="175" spans="1:10" s="260" customFormat="1">
      <c r="A175" s="255"/>
      <c r="B175" s="256"/>
      <c r="C175" s="256"/>
      <c r="D175" s="257"/>
      <c r="E175" s="258"/>
      <c r="F175" s="259"/>
      <c r="I175" s="261"/>
      <c r="J175" s="237"/>
    </row>
    <row r="176" spans="1:10" s="260" customFormat="1">
      <c r="A176" s="255"/>
      <c r="B176" s="256"/>
      <c r="C176" s="256"/>
      <c r="D176" s="257"/>
      <c r="E176" s="258"/>
      <c r="F176" s="259"/>
      <c r="I176" s="261"/>
      <c r="J176" s="237"/>
    </row>
    <row r="177" spans="1:10" s="260" customFormat="1">
      <c r="A177" s="255"/>
      <c r="B177" s="256"/>
      <c r="C177" s="256"/>
      <c r="D177" s="257"/>
      <c r="E177" s="258"/>
      <c r="F177" s="259"/>
      <c r="I177" s="261"/>
      <c r="J177" s="237"/>
    </row>
    <row r="178" spans="1:10" s="260" customFormat="1">
      <c r="A178" s="255"/>
      <c r="B178" s="256"/>
      <c r="C178" s="256"/>
      <c r="D178" s="257"/>
      <c r="E178" s="258"/>
      <c r="F178" s="259"/>
      <c r="I178" s="261"/>
      <c r="J178" s="237"/>
    </row>
    <row r="179" spans="1:10" s="260" customFormat="1">
      <c r="A179" s="255"/>
      <c r="B179" s="256"/>
      <c r="C179" s="256"/>
      <c r="D179" s="257"/>
      <c r="E179" s="258"/>
      <c r="F179" s="259"/>
      <c r="I179" s="261"/>
      <c r="J179" s="237"/>
    </row>
    <row r="180" spans="1:10" s="260" customFormat="1">
      <c r="A180" s="255"/>
      <c r="B180" s="256"/>
      <c r="C180" s="256"/>
      <c r="D180" s="257"/>
      <c r="E180" s="258"/>
      <c r="F180" s="259"/>
      <c r="I180" s="261"/>
      <c r="J180" s="237"/>
    </row>
    <row r="181" spans="1:10" s="260" customFormat="1">
      <c r="A181" s="255"/>
      <c r="B181" s="256"/>
      <c r="C181" s="256"/>
      <c r="D181" s="257"/>
      <c r="E181" s="258"/>
      <c r="F181" s="259"/>
      <c r="I181" s="261"/>
      <c r="J181" s="237"/>
    </row>
    <row r="182" spans="1:10" s="260" customFormat="1">
      <c r="A182" s="255"/>
      <c r="B182" s="256"/>
      <c r="C182" s="256"/>
      <c r="D182" s="257"/>
      <c r="E182" s="258"/>
      <c r="F182" s="259"/>
      <c r="I182" s="261"/>
      <c r="J182" s="237"/>
    </row>
    <row r="183" spans="1:10" s="260" customFormat="1">
      <c r="A183" s="255"/>
      <c r="B183" s="256"/>
      <c r="C183" s="256"/>
      <c r="D183" s="257"/>
      <c r="E183" s="258"/>
      <c r="F183" s="259"/>
      <c r="I183" s="261"/>
      <c r="J183" s="237"/>
    </row>
    <row r="184" spans="1:10" s="260" customFormat="1">
      <c r="A184" s="255"/>
      <c r="B184" s="256"/>
      <c r="C184" s="256"/>
      <c r="D184" s="257"/>
      <c r="E184" s="258"/>
      <c r="F184" s="259"/>
      <c r="I184" s="261"/>
      <c r="J184" s="237"/>
    </row>
    <row r="185" spans="1:10" s="260" customFormat="1">
      <c r="A185" s="255"/>
      <c r="B185" s="256"/>
      <c r="C185" s="256"/>
      <c r="D185" s="257"/>
      <c r="E185" s="258"/>
      <c r="F185" s="259"/>
      <c r="I185" s="261"/>
      <c r="J185" s="237"/>
    </row>
    <row r="186" spans="1:10" s="260" customFormat="1">
      <c r="A186" s="255"/>
      <c r="B186" s="256"/>
      <c r="C186" s="256"/>
      <c r="D186" s="257"/>
      <c r="E186" s="258"/>
      <c r="F186" s="259"/>
      <c r="I186" s="261"/>
      <c r="J186" s="237"/>
    </row>
    <row r="187" spans="1:10" s="260" customFormat="1">
      <c r="A187" s="255"/>
      <c r="B187" s="256"/>
      <c r="C187" s="256"/>
      <c r="D187" s="257"/>
      <c r="E187" s="258"/>
      <c r="F187" s="259"/>
      <c r="I187" s="261"/>
      <c r="J187" s="237"/>
    </row>
    <row r="188" spans="1:10" s="260" customFormat="1">
      <c r="A188" s="255"/>
      <c r="B188" s="256"/>
      <c r="C188" s="256"/>
      <c r="D188" s="257"/>
      <c r="E188" s="258"/>
      <c r="F188" s="259"/>
      <c r="I188" s="261"/>
      <c r="J188" s="237"/>
    </row>
    <row r="189" spans="1:10" s="260" customFormat="1">
      <c r="A189" s="255"/>
      <c r="B189" s="256"/>
      <c r="C189" s="256"/>
      <c r="D189" s="257"/>
      <c r="E189" s="258"/>
      <c r="F189" s="259"/>
      <c r="I189" s="261"/>
      <c r="J189" s="237"/>
    </row>
    <row r="190" spans="1:10" s="260" customFormat="1">
      <c r="A190" s="255"/>
      <c r="B190" s="256"/>
      <c r="C190" s="256"/>
      <c r="D190" s="257"/>
      <c r="E190" s="258"/>
      <c r="F190" s="259"/>
      <c r="I190" s="261"/>
      <c r="J190" s="237"/>
    </row>
    <row r="191" spans="1:10" s="260" customFormat="1">
      <c r="A191" s="255"/>
      <c r="B191" s="256"/>
      <c r="C191" s="256"/>
      <c r="D191" s="257"/>
      <c r="E191" s="258"/>
      <c r="F191" s="259"/>
      <c r="I191" s="261"/>
      <c r="J191" s="237"/>
    </row>
    <row r="192" spans="1:10" s="260" customFormat="1">
      <c r="A192" s="255"/>
      <c r="B192" s="256"/>
      <c r="C192" s="256"/>
      <c r="D192" s="257"/>
      <c r="E192" s="258"/>
      <c r="F192" s="259"/>
      <c r="I192" s="261"/>
      <c r="J192" s="237"/>
    </row>
    <row r="193" spans="1:10" s="260" customFormat="1">
      <c r="A193" s="255"/>
      <c r="B193" s="256"/>
      <c r="C193" s="256"/>
      <c r="D193" s="257"/>
      <c r="E193" s="258"/>
      <c r="F193" s="259"/>
      <c r="I193" s="261"/>
      <c r="J193" s="237"/>
    </row>
    <row r="194" spans="1:10" s="260" customFormat="1">
      <c r="A194" s="255"/>
      <c r="B194" s="256"/>
      <c r="C194" s="256"/>
      <c r="D194" s="257"/>
      <c r="E194" s="258"/>
      <c r="F194" s="259"/>
      <c r="I194" s="261"/>
      <c r="J194" s="237"/>
    </row>
    <row r="195" spans="1:10" s="260" customFormat="1">
      <c r="A195" s="255"/>
      <c r="B195" s="256"/>
      <c r="C195" s="256"/>
      <c r="D195" s="257"/>
      <c r="E195" s="258"/>
      <c r="F195" s="259"/>
      <c r="I195" s="261"/>
      <c r="J195" s="237"/>
    </row>
    <row r="196" spans="1:10" s="260" customFormat="1">
      <c r="A196" s="255"/>
      <c r="B196" s="256"/>
      <c r="C196" s="256"/>
      <c r="D196" s="257"/>
      <c r="E196" s="258"/>
      <c r="F196" s="259"/>
      <c r="I196" s="261"/>
      <c r="J196" s="237"/>
    </row>
    <row r="197" spans="1:10" s="260" customFormat="1">
      <c r="A197" s="255"/>
      <c r="B197" s="256"/>
      <c r="C197" s="256"/>
      <c r="D197" s="257"/>
      <c r="E197" s="258"/>
      <c r="F197" s="259"/>
      <c r="I197" s="261"/>
      <c r="J197" s="237"/>
    </row>
    <row r="198" spans="1:10" s="260" customFormat="1">
      <c r="A198" s="255"/>
      <c r="B198" s="256"/>
      <c r="C198" s="256"/>
      <c r="D198" s="257"/>
      <c r="E198" s="258"/>
      <c r="F198" s="259"/>
      <c r="I198" s="261"/>
      <c r="J198" s="237"/>
    </row>
    <row r="199" spans="1:10" s="260" customFormat="1">
      <c r="A199" s="255"/>
      <c r="B199" s="256"/>
      <c r="C199" s="256"/>
      <c r="D199" s="257"/>
      <c r="E199" s="258"/>
      <c r="F199" s="259"/>
      <c r="I199" s="261"/>
      <c r="J199" s="237"/>
    </row>
    <row r="200" spans="1:10" s="260" customFormat="1">
      <c r="A200" s="255"/>
      <c r="B200" s="256"/>
      <c r="C200" s="256"/>
      <c r="D200" s="257"/>
      <c r="E200" s="258"/>
      <c r="F200" s="259"/>
      <c r="I200" s="261"/>
      <c r="J200" s="237"/>
    </row>
    <row r="201" spans="1:10" s="260" customFormat="1">
      <c r="A201" s="255"/>
      <c r="B201" s="256"/>
      <c r="C201" s="256"/>
      <c r="D201" s="257"/>
      <c r="E201" s="258"/>
      <c r="F201" s="259"/>
      <c r="I201" s="261"/>
      <c r="J201" s="237"/>
    </row>
    <row r="202" spans="1:10" s="260" customFormat="1">
      <c r="A202" s="255"/>
      <c r="B202" s="256"/>
      <c r="C202" s="256"/>
      <c r="D202" s="257"/>
      <c r="E202" s="258"/>
      <c r="F202" s="259"/>
      <c r="I202" s="261"/>
      <c r="J202" s="237"/>
    </row>
    <row r="203" spans="1:10" s="260" customFormat="1">
      <c r="A203" s="255"/>
      <c r="B203" s="256"/>
      <c r="C203" s="256"/>
      <c r="D203" s="257"/>
      <c r="E203" s="258"/>
      <c r="F203" s="259"/>
      <c r="I203" s="261"/>
      <c r="J203" s="237"/>
    </row>
    <row r="204" spans="1:10" s="260" customFormat="1">
      <c r="A204" s="255"/>
      <c r="B204" s="256"/>
      <c r="C204" s="256"/>
      <c r="D204" s="257"/>
      <c r="E204" s="258"/>
      <c r="F204" s="259"/>
      <c r="I204" s="261"/>
      <c r="J204" s="237"/>
    </row>
    <row r="205" spans="1:10" s="260" customFormat="1">
      <c r="A205" s="255"/>
      <c r="B205" s="256"/>
      <c r="C205" s="256"/>
      <c r="D205" s="257"/>
      <c r="E205" s="258"/>
      <c r="F205" s="259"/>
      <c r="I205" s="261"/>
      <c r="J205" s="237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1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4" activePane="bottomRight" state="frozen"/>
      <selection activeCell="D7" sqref="D7"/>
      <selection pane="topRight" activeCell="D7" sqref="D7"/>
      <selection pane="bottomLeft" activeCell="D7" sqref="D7"/>
      <selection pane="bottomRight" activeCell="AI110" sqref="AI110"/>
    </sheetView>
  </sheetViews>
  <sheetFormatPr defaultColWidth="9.21875" defaultRowHeight="13.2"/>
  <cols>
    <col min="1" max="1" width="15.77734375" style="180" bestFit="1" customWidth="1"/>
    <col min="2" max="2" width="25.77734375" style="180" customWidth="1"/>
    <col min="3" max="3" width="15.21875" style="216" bestFit="1" customWidth="1"/>
    <col min="4" max="4" width="14" style="217" bestFit="1" customWidth="1"/>
    <col min="5" max="5" width="12" style="218" bestFit="1" customWidth="1"/>
    <col min="6" max="6" width="10.5546875" style="219" customWidth="1"/>
    <col min="7" max="7" width="11" style="218" bestFit="1" customWidth="1"/>
    <col min="8" max="8" width="12.77734375" style="220" bestFit="1" customWidth="1"/>
    <col min="9" max="9" width="10.77734375" style="218" bestFit="1" customWidth="1"/>
    <col min="10" max="10" width="13.5546875" style="219" customWidth="1"/>
    <col min="11" max="11" width="16.77734375" style="221" bestFit="1" customWidth="1"/>
    <col min="12" max="12" width="12.21875" style="222" bestFit="1" customWidth="1"/>
    <col min="13" max="13" width="14" style="223" bestFit="1" customWidth="1"/>
    <col min="14" max="14" width="12" style="218" bestFit="1" customWidth="1"/>
    <col min="15" max="15" width="18" style="224" bestFit="1" customWidth="1"/>
    <col min="16" max="16" width="9.77734375" style="220" bestFit="1" customWidth="1"/>
    <col min="17" max="17" width="9.21875" style="219" bestFit="1" customWidth="1"/>
    <col min="18" max="18" width="10.5546875" style="218" bestFit="1" customWidth="1"/>
    <col min="19" max="19" width="10.5546875" style="224" customWidth="1"/>
    <col min="20" max="20" width="9.77734375" style="220" bestFit="1" customWidth="1"/>
    <col min="21" max="21" width="9.21875" style="219" bestFit="1" customWidth="1"/>
    <col min="22" max="22" width="7.77734375" style="218" bestFit="1" customWidth="1"/>
    <col min="23" max="23" width="8.44140625" style="224" bestFit="1" customWidth="1"/>
    <col min="24" max="24" width="9.77734375" style="220" bestFit="1" customWidth="1"/>
    <col min="25" max="25" width="9.21875" style="219" bestFit="1" customWidth="1"/>
    <col min="26" max="26" width="8.5546875" style="218" bestFit="1" customWidth="1"/>
    <col min="27" max="27" width="8.44140625" style="224" bestFit="1" customWidth="1"/>
    <col min="28" max="28" width="9.77734375" style="220" bestFit="1" customWidth="1"/>
    <col min="29" max="29" width="9.21875" style="219" bestFit="1" customWidth="1"/>
    <col min="30" max="30" width="9.77734375" style="220" bestFit="1" customWidth="1"/>
    <col min="31" max="31" width="14.44140625" style="220" customWidth="1"/>
    <col min="32" max="32" width="10.44140625" style="218" customWidth="1"/>
    <col min="33" max="33" width="16" style="219" customWidth="1"/>
    <col min="34" max="34" width="9.77734375" style="220" bestFit="1" customWidth="1"/>
    <col min="35" max="35" width="19.5546875" style="219" customWidth="1"/>
    <col min="36" max="36" width="9.77734375" style="218" bestFit="1" customWidth="1"/>
    <col min="37" max="37" width="9.21875" style="219" bestFit="1" customWidth="1"/>
    <col min="38" max="38" width="9.77734375" style="218" bestFit="1" customWidth="1"/>
    <col min="39" max="39" width="14" style="219" customWidth="1"/>
    <col min="40" max="40" width="9.21875" style="218"/>
    <col min="41" max="41" width="8.44140625" style="224" bestFit="1" customWidth="1"/>
    <col min="42" max="42" width="9.77734375" style="220" bestFit="1" customWidth="1"/>
    <col min="43" max="43" width="9.21875" style="219" bestFit="1" customWidth="1"/>
    <col min="44" max="44" width="9.77734375" style="218" bestFit="1" customWidth="1"/>
    <col min="45" max="45" width="10.5546875" style="219" customWidth="1"/>
    <col min="46" max="16384" width="9.21875" style="180"/>
  </cols>
  <sheetData>
    <row r="1" spans="1:45" ht="24" customHeight="1">
      <c r="A1" s="479" t="s">
        <v>325</v>
      </c>
      <c r="B1" s="480"/>
      <c r="C1" s="493" t="s">
        <v>189</v>
      </c>
      <c r="D1" s="494"/>
      <c r="E1" s="482" t="s">
        <v>117</v>
      </c>
      <c r="F1" s="483"/>
      <c r="G1" s="482" t="s">
        <v>190</v>
      </c>
      <c r="H1" s="483"/>
      <c r="I1" s="482" t="s">
        <v>191</v>
      </c>
      <c r="J1" s="483"/>
      <c r="K1" s="484" t="s">
        <v>253</v>
      </c>
      <c r="L1" s="485"/>
      <c r="M1" s="486"/>
      <c r="N1" s="482" t="s">
        <v>192</v>
      </c>
      <c r="O1" s="491"/>
      <c r="P1" s="491"/>
      <c r="Q1" s="483"/>
      <c r="R1" s="482" t="s">
        <v>193</v>
      </c>
      <c r="S1" s="491"/>
      <c r="T1" s="491"/>
      <c r="U1" s="492"/>
      <c r="V1" s="482" t="s">
        <v>171</v>
      </c>
      <c r="W1" s="491"/>
      <c r="X1" s="491"/>
      <c r="Y1" s="492"/>
      <c r="Z1" s="482" t="s">
        <v>194</v>
      </c>
      <c r="AA1" s="491"/>
      <c r="AB1" s="491"/>
      <c r="AC1" s="492"/>
      <c r="AD1" s="482" t="s">
        <v>195</v>
      </c>
      <c r="AE1" s="492"/>
      <c r="AF1" s="482" t="s">
        <v>196</v>
      </c>
      <c r="AG1" s="483"/>
      <c r="AH1" s="491" t="s">
        <v>197</v>
      </c>
      <c r="AI1" s="498"/>
      <c r="AJ1" s="482" t="s">
        <v>198</v>
      </c>
      <c r="AK1" s="492"/>
      <c r="AL1" s="482" t="s">
        <v>199</v>
      </c>
      <c r="AM1" s="492"/>
      <c r="AN1" s="482" t="s">
        <v>200</v>
      </c>
      <c r="AO1" s="491"/>
      <c r="AP1" s="498"/>
      <c r="AQ1" s="483"/>
      <c r="AR1" s="482" t="s">
        <v>201</v>
      </c>
      <c r="AS1" s="483"/>
    </row>
    <row r="2" spans="1:45" ht="34.5" customHeight="1" thickBot="1">
      <c r="A2" s="481"/>
      <c r="B2" s="480"/>
      <c r="C2" s="487" t="s">
        <v>202</v>
      </c>
      <c r="D2" s="478"/>
      <c r="E2" s="488" t="s">
        <v>203</v>
      </c>
      <c r="F2" s="489"/>
      <c r="G2" s="488" t="s">
        <v>204</v>
      </c>
      <c r="H2" s="489"/>
      <c r="I2" s="488" t="s">
        <v>205</v>
      </c>
      <c r="J2" s="489"/>
      <c r="K2" s="490" t="s">
        <v>206</v>
      </c>
      <c r="L2" s="474"/>
      <c r="M2" s="475"/>
      <c r="N2" s="473" t="s">
        <v>207</v>
      </c>
      <c r="O2" s="474"/>
      <c r="P2" s="474"/>
      <c r="Q2" s="475"/>
      <c r="R2" s="473" t="s">
        <v>207</v>
      </c>
      <c r="S2" s="474"/>
      <c r="T2" s="474"/>
      <c r="U2" s="475"/>
      <c r="V2" s="473" t="s">
        <v>207</v>
      </c>
      <c r="W2" s="474"/>
      <c r="X2" s="474"/>
      <c r="Y2" s="475"/>
      <c r="Z2" s="476" t="s">
        <v>207</v>
      </c>
      <c r="AA2" s="477"/>
      <c r="AB2" s="477"/>
      <c r="AC2" s="478"/>
      <c r="AD2" s="476" t="s">
        <v>207</v>
      </c>
      <c r="AE2" s="497"/>
      <c r="AF2" s="476" t="s">
        <v>207</v>
      </c>
      <c r="AG2" s="478"/>
      <c r="AH2" s="476" t="s">
        <v>207</v>
      </c>
      <c r="AI2" s="478"/>
      <c r="AJ2" s="476" t="s">
        <v>207</v>
      </c>
      <c r="AK2" s="478"/>
      <c r="AL2" s="476" t="s">
        <v>207</v>
      </c>
      <c r="AM2" s="478"/>
      <c r="AN2" s="476" t="s">
        <v>207</v>
      </c>
      <c r="AO2" s="477"/>
      <c r="AP2" s="477"/>
      <c r="AQ2" s="478"/>
      <c r="AR2" s="495" t="s">
        <v>207</v>
      </c>
      <c r="AS2" s="496"/>
    </row>
    <row r="3" spans="1:45" ht="13.5" customHeight="1">
      <c r="A3" s="181" t="s">
        <v>109</v>
      </c>
      <c r="B3" s="182" t="s">
        <v>110</v>
      </c>
      <c r="C3" s="183" t="s">
        <v>208</v>
      </c>
      <c r="D3" s="183" t="s">
        <v>209</v>
      </c>
      <c r="E3" s="184" t="s">
        <v>117</v>
      </c>
      <c r="F3" s="184" t="s">
        <v>179</v>
      </c>
      <c r="G3" s="184" t="s">
        <v>115</v>
      </c>
      <c r="H3" s="184" t="s">
        <v>210</v>
      </c>
      <c r="I3" s="184" t="s">
        <v>211</v>
      </c>
      <c r="J3" s="184" t="s">
        <v>212</v>
      </c>
      <c r="K3" s="185" t="s">
        <v>213</v>
      </c>
      <c r="L3" s="185" t="s">
        <v>214</v>
      </c>
      <c r="M3" s="185" t="s">
        <v>215</v>
      </c>
      <c r="N3" s="184" t="s">
        <v>216</v>
      </c>
      <c r="O3" s="184" t="s">
        <v>217</v>
      </c>
      <c r="P3" s="184" t="s">
        <v>218</v>
      </c>
      <c r="Q3" s="184" t="s">
        <v>219</v>
      </c>
      <c r="R3" s="184" t="s">
        <v>216</v>
      </c>
      <c r="S3" s="184" t="s">
        <v>217</v>
      </c>
      <c r="T3" s="184" t="s">
        <v>218</v>
      </c>
      <c r="U3" s="184" t="s">
        <v>219</v>
      </c>
      <c r="V3" s="184" t="s">
        <v>216</v>
      </c>
      <c r="W3" s="184" t="s">
        <v>217</v>
      </c>
      <c r="X3" s="184" t="s">
        <v>218</v>
      </c>
      <c r="Y3" s="184" t="s">
        <v>219</v>
      </c>
      <c r="Z3" s="182" t="s">
        <v>216</v>
      </c>
      <c r="AA3" s="182" t="s">
        <v>217</v>
      </c>
      <c r="AB3" s="182" t="s">
        <v>218</v>
      </c>
      <c r="AC3" s="182" t="s">
        <v>219</v>
      </c>
      <c r="AD3" s="182" t="s">
        <v>218</v>
      </c>
      <c r="AE3" s="182" t="s">
        <v>219</v>
      </c>
      <c r="AF3" s="182" t="s">
        <v>218</v>
      </c>
      <c r="AG3" s="182" t="s">
        <v>219</v>
      </c>
      <c r="AH3" s="182" t="s">
        <v>218</v>
      </c>
      <c r="AI3" s="182" t="s">
        <v>219</v>
      </c>
      <c r="AJ3" s="182" t="s">
        <v>218</v>
      </c>
      <c r="AK3" s="182" t="s">
        <v>219</v>
      </c>
      <c r="AL3" s="182" t="s">
        <v>218</v>
      </c>
      <c r="AM3" s="182" t="s">
        <v>219</v>
      </c>
      <c r="AN3" s="182" t="s">
        <v>216</v>
      </c>
      <c r="AO3" s="182" t="s">
        <v>217</v>
      </c>
      <c r="AP3" s="182" t="s">
        <v>218</v>
      </c>
      <c r="AQ3" s="182" t="s">
        <v>219</v>
      </c>
      <c r="AR3" s="182" t="s">
        <v>218</v>
      </c>
      <c r="AS3" s="182" t="s">
        <v>219</v>
      </c>
    </row>
    <row r="4" spans="1:45" ht="13.5" customHeight="1">
      <c r="A4" s="186" t="s">
        <v>142</v>
      </c>
      <c r="B4" s="233" t="str">
        <f>'Incentive Goal'!B3</f>
        <v>ALAMANCE</v>
      </c>
      <c r="C4" s="187">
        <v>14</v>
      </c>
      <c r="D4" s="187">
        <v>23.5</v>
      </c>
      <c r="E4" s="308">
        <v>6074</v>
      </c>
      <c r="F4" s="309">
        <v>433.85714285714283</v>
      </c>
      <c r="G4" s="310">
        <v>94</v>
      </c>
      <c r="H4" s="309">
        <v>6.7142857142857144</v>
      </c>
      <c r="I4" s="310">
        <v>92</v>
      </c>
      <c r="J4" s="309">
        <v>6.5714285714285712</v>
      </c>
      <c r="K4" s="188">
        <v>2549726.29</v>
      </c>
      <c r="L4" s="188">
        <v>182123.30642857144</v>
      </c>
      <c r="M4" s="188">
        <v>108498.99106382979</v>
      </c>
      <c r="N4" s="189">
        <v>26315</v>
      </c>
      <c r="O4" s="187">
        <v>1879.6428571428571</v>
      </c>
      <c r="P4" s="189">
        <v>185</v>
      </c>
      <c r="Q4" s="187">
        <v>13.214285714285714</v>
      </c>
      <c r="R4" s="189">
        <v>455</v>
      </c>
      <c r="S4" s="187">
        <v>32.5</v>
      </c>
      <c r="T4" s="189">
        <v>22</v>
      </c>
      <c r="U4" s="187">
        <v>1.5714285714285714</v>
      </c>
      <c r="V4" s="189">
        <v>74</v>
      </c>
      <c r="W4" s="187">
        <v>5.2857142857142856</v>
      </c>
      <c r="X4" s="189">
        <v>93</v>
      </c>
      <c r="Y4" s="187">
        <v>6.6428571428571432</v>
      </c>
      <c r="Z4" s="189">
        <v>173</v>
      </c>
      <c r="AA4" s="187">
        <v>12.357142857142858</v>
      </c>
      <c r="AB4" s="189">
        <v>83</v>
      </c>
      <c r="AC4" s="187">
        <v>5.9285714285714288</v>
      </c>
      <c r="AD4" s="190">
        <v>89</v>
      </c>
      <c r="AE4" s="187">
        <v>6.3571428571428568</v>
      </c>
      <c r="AF4" s="189">
        <v>34</v>
      </c>
      <c r="AG4" s="187">
        <v>2.4285714285714284</v>
      </c>
      <c r="AH4" s="189">
        <v>123</v>
      </c>
      <c r="AI4" s="187">
        <v>8.7857142857142865</v>
      </c>
      <c r="AJ4" s="189">
        <v>13</v>
      </c>
      <c r="AK4" s="187">
        <v>0.9285714285714286</v>
      </c>
      <c r="AL4" s="189">
        <v>706</v>
      </c>
      <c r="AM4" s="187">
        <v>50.428571428571431</v>
      </c>
      <c r="AN4" s="189">
        <v>290</v>
      </c>
      <c r="AO4" s="187">
        <v>20.714285714285715</v>
      </c>
      <c r="AP4" s="189">
        <v>615</v>
      </c>
      <c r="AQ4" s="187">
        <v>43.928571428571431</v>
      </c>
      <c r="AR4" s="189">
        <v>151</v>
      </c>
      <c r="AS4" s="187">
        <v>10.785714285714286</v>
      </c>
    </row>
    <row r="5" spans="1:45" ht="13.5" customHeight="1">
      <c r="A5" s="186" t="s">
        <v>153</v>
      </c>
      <c r="B5" s="233" t="str">
        <f>'Incentive Goal'!B4</f>
        <v>ALEXANDER</v>
      </c>
      <c r="C5" s="187">
        <v>4</v>
      </c>
      <c r="D5" s="187">
        <v>5.25</v>
      </c>
      <c r="E5" s="308">
        <v>1129</v>
      </c>
      <c r="F5" s="309">
        <v>282.25</v>
      </c>
      <c r="G5" s="310">
        <v>17</v>
      </c>
      <c r="H5" s="309">
        <v>4.25</v>
      </c>
      <c r="I5" s="310">
        <v>10</v>
      </c>
      <c r="J5" s="309">
        <v>2.5</v>
      </c>
      <c r="K5" s="188">
        <v>389940.11</v>
      </c>
      <c r="L5" s="188">
        <v>97485.027499999997</v>
      </c>
      <c r="M5" s="188">
        <v>74274.306666666671</v>
      </c>
      <c r="N5" s="189">
        <v>7632</v>
      </c>
      <c r="O5" s="187">
        <v>1908</v>
      </c>
      <c r="P5" s="189">
        <v>26</v>
      </c>
      <c r="Q5" s="187">
        <v>6.5</v>
      </c>
      <c r="R5" s="189">
        <v>72</v>
      </c>
      <c r="S5" s="187">
        <v>18</v>
      </c>
      <c r="T5" s="189">
        <v>0</v>
      </c>
      <c r="U5" s="187">
        <v>0</v>
      </c>
      <c r="V5" s="189">
        <v>4</v>
      </c>
      <c r="W5" s="187">
        <v>1</v>
      </c>
      <c r="X5" s="189">
        <v>16</v>
      </c>
      <c r="Y5" s="187">
        <v>4</v>
      </c>
      <c r="Z5" s="189">
        <v>16</v>
      </c>
      <c r="AA5" s="187">
        <v>4</v>
      </c>
      <c r="AB5" s="189">
        <v>8</v>
      </c>
      <c r="AC5" s="187">
        <v>2</v>
      </c>
      <c r="AD5" s="190">
        <v>1</v>
      </c>
      <c r="AE5" s="187">
        <v>0.25</v>
      </c>
      <c r="AF5" s="189">
        <v>2</v>
      </c>
      <c r="AG5" s="187">
        <v>0.5</v>
      </c>
      <c r="AH5" s="189">
        <v>30</v>
      </c>
      <c r="AI5" s="187">
        <v>7.5</v>
      </c>
      <c r="AJ5" s="189">
        <v>1</v>
      </c>
      <c r="AK5" s="187">
        <v>0.25</v>
      </c>
      <c r="AL5" s="189">
        <v>80</v>
      </c>
      <c r="AM5" s="187">
        <v>20</v>
      </c>
      <c r="AN5" s="189">
        <v>212</v>
      </c>
      <c r="AO5" s="187">
        <v>53</v>
      </c>
      <c r="AP5" s="189">
        <v>278</v>
      </c>
      <c r="AQ5" s="187">
        <v>69.5</v>
      </c>
      <c r="AR5" s="189">
        <v>45</v>
      </c>
      <c r="AS5" s="187">
        <v>11.25</v>
      </c>
    </row>
    <row r="6" spans="1:45" ht="13.5" customHeight="1">
      <c r="A6" s="186" t="s">
        <v>153</v>
      </c>
      <c r="B6" s="233" t="str">
        <f>'Incentive Goal'!B5</f>
        <v>ALLEGHANY</v>
      </c>
      <c r="C6" s="187">
        <v>1.75</v>
      </c>
      <c r="D6" s="187">
        <v>2</v>
      </c>
      <c r="E6" s="308">
        <v>331</v>
      </c>
      <c r="F6" s="309">
        <v>189.14285714285714</v>
      </c>
      <c r="G6" s="310">
        <v>1</v>
      </c>
      <c r="H6" s="309">
        <v>0.5714285714285714</v>
      </c>
      <c r="I6" s="310">
        <v>6</v>
      </c>
      <c r="J6" s="309">
        <v>3.4285714285714284</v>
      </c>
      <c r="K6" s="188">
        <v>114545.17</v>
      </c>
      <c r="L6" s="188">
        <v>65454.382857142853</v>
      </c>
      <c r="M6" s="188">
        <v>57272.584999999999</v>
      </c>
      <c r="N6" s="189">
        <v>1817</v>
      </c>
      <c r="O6" s="187">
        <v>1038.2857142857142</v>
      </c>
      <c r="P6" s="189">
        <v>15</v>
      </c>
      <c r="Q6" s="187">
        <v>8.5714285714285712</v>
      </c>
      <c r="R6" s="189">
        <v>129</v>
      </c>
      <c r="S6" s="187">
        <v>73.714285714285708</v>
      </c>
      <c r="T6" s="189">
        <v>1</v>
      </c>
      <c r="U6" s="187">
        <v>0.5714285714285714</v>
      </c>
      <c r="V6" s="189">
        <v>0</v>
      </c>
      <c r="W6" s="187">
        <v>0</v>
      </c>
      <c r="X6" s="189">
        <v>1</v>
      </c>
      <c r="Y6" s="187">
        <v>0.5714285714285714</v>
      </c>
      <c r="Z6" s="189">
        <v>2</v>
      </c>
      <c r="AA6" s="187">
        <v>1.1428571428571428</v>
      </c>
      <c r="AB6" s="189">
        <v>6</v>
      </c>
      <c r="AC6" s="187">
        <v>3.4285714285714284</v>
      </c>
      <c r="AD6" s="190">
        <v>2</v>
      </c>
      <c r="AE6" s="187">
        <v>1.1428571428571428</v>
      </c>
      <c r="AF6" s="189">
        <v>2</v>
      </c>
      <c r="AG6" s="187">
        <v>1.1428571428571428</v>
      </c>
      <c r="AH6" s="189">
        <v>6</v>
      </c>
      <c r="AI6" s="187">
        <v>3.4285714285714284</v>
      </c>
      <c r="AJ6" s="189">
        <v>1</v>
      </c>
      <c r="AK6" s="187">
        <v>0.5714285714285714</v>
      </c>
      <c r="AL6" s="189">
        <v>24</v>
      </c>
      <c r="AM6" s="187">
        <v>13.714285714285714</v>
      </c>
      <c r="AN6" s="189">
        <v>44</v>
      </c>
      <c r="AO6" s="187">
        <v>25.142857142857142</v>
      </c>
      <c r="AP6" s="189">
        <v>104</v>
      </c>
      <c r="AQ6" s="187">
        <v>59.428571428571431</v>
      </c>
      <c r="AR6" s="189">
        <v>14</v>
      </c>
      <c r="AS6" s="187">
        <v>8</v>
      </c>
    </row>
    <row r="7" spans="1:45" ht="13.5" customHeight="1">
      <c r="A7" s="186" t="s">
        <v>154</v>
      </c>
      <c r="B7" s="233" t="str">
        <f>'Incentive Goal'!B6</f>
        <v>ANSON</v>
      </c>
      <c r="C7" s="187">
        <v>4.75</v>
      </c>
      <c r="D7" s="187">
        <v>7</v>
      </c>
      <c r="E7" s="308">
        <v>1903</v>
      </c>
      <c r="F7" s="309">
        <v>400.63157894736844</v>
      </c>
      <c r="G7" s="310">
        <v>26</v>
      </c>
      <c r="H7" s="309">
        <v>5.4736842105263159</v>
      </c>
      <c r="I7" s="310">
        <v>33</v>
      </c>
      <c r="J7" s="309">
        <v>6.9473684210526319</v>
      </c>
      <c r="K7" s="188">
        <v>681917.26</v>
      </c>
      <c r="L7" s="188">
        <v>143561.52842105264</v>
      </c>
      <c r="M7" s="188">
        <v>97416.751428571428</v>
      </c>
      <c r="N7" s="189">
        <v>10735</v>
      </c>
      <c r="O7" s="187">
        <v>2260</v>
      </c>
      <c r="P7" s="189">
        <v>59</v>
      </c>
      <c r="Q7" s="187">
        <v>12.421052631578947</v>
      </c>
      <c r="R7" s="189">
        <v>119</v>
      </c>
      <c r="S7" s="187">
        <v>25.05263157894737</v>
      </c>
      <c r="T7" s="189">
        <v>3</v>
      </c>
      <c r="U7" s="187">
        <v>0.63157894736842102</v>
      </c>
      <c r="V7" s="189">
        <v>16</v>
      </c>
      <c r="W7" s="187">
        <v>3.3684210526315788</v>
      </c>
      <c r="X7" s="189">
        <v>24</v>
      </c>
      <c r="Y7" s="187">
        <v>5.0526315789473681</v>
      </c>
      <c r="Z7" s="189">
        <v>33</v>
      </c>
      <c r="AA7" s="187">
        <v>6.9473684210526319</v>
      </c>
      <c r="AB7" s="189">
        <v>25</v>
      </c>
      <c r="AC7" s="187">
        <v>5.2631578947368425</v>
      </c>
      <c r="AD7" s="190">
        <v>13</v>
      </c>
      <c r="AE7" s="187">
        <v>2.736842105263158</v>
      </c>
      <c r="AF7" s="189">
        <v>3</v>
      </c>
      <c r="AG7" s="187">
        <v>0.63157894736842102</v>
      </c>
      <c r="AH7" s="189">
        <v>16</v>
      </c>
      <c r="AI7" s="187">
        <v>3.3684210526315788</v>
      </c>
      <c r="AJ7" s="189">
        <v>10</v>
      </c>
      <c r="AK7" s="187">
        <v>2.1052631578947367</v>
      </c>
      <c r="AL7" s="189">
        <v>248</v>
      </c>
      <c r="AM7" s="187">
        <v>52.210526315789473</v>
      </c>
      <c r="AN7" s="189">
        <v>405</v>
      </c>
      <c r="AO7" s="187">
        <v>85.263157894736835</v>
      </c>
      <c r="AP7" s="189">
        <v>362</v>
      </c>
      <c r="AQ7" s="187">
        <v>76.21052631578948</v>
      </c>
      <c r="AR7" s="189">
        <v>59</v>
      </c>
      <c r="AS7" s="187">
        <v>12.421052631578947</v>
      </c>
    </row>
    <row r="8" spans="1:45" ht="13.5" customHeight="1">
      <c r="A8" s="186" t="s">
        <v>153</v>
      </c>
      <c r="B8" s="233" t="str">
        <f>'Incentive Goal'!B7</f>
        <v>ASHE</v>
      </c>
      <c r="C8" s="187">
        <v>4</v>
      </c>
      <c r="D8" s="187">
        <v>5.25</v>
      </c>
      <c r="E8" s="308">
        <v>859</v>
      </c>
      <c r="F8" s="309">
        <v>214.75</v>
      </c>
      <c r="G8" s="310">
        <v>2</v>
      </c>
      <c r="H8" s="309">
        <v>0.5</v>
      </c>
      <c r="I8" s="310">
        <v>15</v>
      </c>
      <c r="J8" s="309">
        <v>3.75</v>
      </c>
      <c r="K8" s="188">
        <v>367835.74</v>
      </c>
      <c r="L8" s="188">
        <v>91958.934999999998</v>
      </c>
      <c r="M8" s="188">
        <v>70063.950476190468</v>
      </c>
      <c r="N8" s="189">
        <v>3784</v>
      </c>
      <c r="O8" s="187">
        <v>946</v>
      </c>
      <c r="P8" s="189">
        <v>23</v>
      </c>
      <c r="Q8" s="187">
        <v>5.75</v>
      </c>
      <c r="R8" s="189">
        <v>268</v>
      </c>
      <c r="S8" s="187">
        <v>67</v>
      </c>
      <c r="T8" s="189">
        <v>3</v>
      </c>
      <c r="U8" s="187">
        <v>0.75</v>
      </c>
      <c r="V8" s="189">
        <v>1</v>
      </c>
      <c r="W8" s="187">
        <v>0.25</v>
      </c>
      <c r="X8" s="189">
        <v>3</v>
      </c>
      <c r="Y8" s="187">
        <v>0.75</v>
      </c>
      <c r="Z8" s="189">
        <v>10</v>
      </c>
      <c r="AA8" s="187">
        <v>2.5</v>
      </c>
      <c r="AB8" s="189">
        <v>14</v>
      </c>
      <c r="AC8" s="187">
        <v>3.5</v>
      </c>
      <c r="AD8" s="190">
        <v>4</v>
      </c>
      <c r="AE8" s="187">
        <v>1</v>
      </c>
      <c r="AF8" s="189">
        <v>0</v>
      </c>
      <c r="AG8" s="187">
        <v>0</v>
      </c>
      <c r="AH8" s="189">
        <v>6</v>
      </c>
      <c r="AI8" s="187">
        <v>1.5</v>
      </c>
      <c r="AJ8" s="189">
        <v>6</v>
      </c>
      <c r="AK8" s="187">
        <v>1.5</v>
      </c>
      <c r="AL8" s="189">
        <v>125</v>
      </c>
      <c r="AM8" s="187">
        <v>31.25</v>
      </c>
      <c r="AN8" s="189">
        <v>243</v>
      </c>
      <c r="AO8" s="187">
        <v>60.75</v>
      </c>
      <c r="AP8" s="189">
        <v>95</v>
      </c>
      <c r="AQ8" s="187">
        <v>23.75</v>
      </c>
      <c r="AR8" s="189">
        <v>145</v>
      </c>
      <c r="AS8" s="187">
        <v>36.25</v>
      </c>
    </row>
    <row r="9" spans="1:45" ht="13.5" customHeight="1">
      <c r="A9" s="186" t="s">
        <v>153</v>
      </c>
      <c r="B9" s="233" t="str">
        <f>'Incentive Goal'!B8</f>
        <v>AVERY</v>
      </c>
      <c r="C9" s="187">
        <v>1</v>
      </c>
      <c r="D9" s="187">
        <v>1</v>
      </c>
      <c r="E9" s="308">
        <v>269</v>
      </c>
      <c r="F9" s="309">
        <v>269</v>
      </c>
      <c r="G9" s="310"/>
      <c r="H9" s="309">
        <v>0</v>
      </c>
      <c r="I9" s="310">
        <v>3</v>
      </c>
      <c r="J9" s="309">
        <v>3</v>
      </c>
      <c r="K9" s="188">
        <v>150010.56</v>
      </c>
      <c r="L9" s="188">
        <v>150010.56</v>
      </c>
      <c r="M9" s="188">
        <v>150010.56</v>
      </c>
      <c r="N9" s="189">
        <v>1112</v>
      </c>
      <c r="O9" s="187">
        <v>1112</v>
      </c>
      <c r="P9" s="189">
        <v>4</v>
      </c>
      <c r="Q9" s="187">
        <v>4</v>
      </c>
      <c r="R9" s="189">
        <v>10</v>
      </c>
      <c r="S9" s="187">
        <v>10</v>
      </c>
      <c r="T9" s="189">
        <v>0</v>
      </c>
      <c r="U9" s="187">
        <v>0</v>
      </c>
      <c r="V9" s="189">
        <v>0</v>
      </c>
      <c r="W9" s="187">
        <v>0</v>
      </c>
      <c r="X9" s="189">
        <v>0</v>
      </c>
      <c r="Y9" s="187">
        <v>0</v>
      </c>
      <c r="Z9" s="189">
        <v>4</v>
      </c>
      <c r="AA9" s="187">
        <v>4</v>
      </c>
      <c r="AB9" s="189">
        <v>3</v>
      </c>
      <c r="AC9" s="187">
        <v>3</v>
      </c>
      <c r="AD9" s="190">
        <v>0</v>
      </c>
      <c r="AE9" s="187">
        <v>0</v>
      </c>
      <c r="AF9" s="189">
        <v>0</v>
      </c>
      <c r="AG9" s="187">
        <v>0</v>
      </c>
      <c r="AH9" s="189">
        <v>5</v>
      </c>
      <c r="AI9" s="187">
        <v>5</v>
      </c>
      <c r="AJ9" s="189">
        <v>0</v>
      </c>
      <c r="AK9" s="187">
        <v>0</v>
      </c>
      <c r="AL9" s="189">
        <v>16</v>
      </c>
      <c r="AM9" s="187">
        <v>16</v>
      </c>
      <c r="AN9" s="189">
        <v>39</v>
      </c>
      <c r="AO9" s="187">
        <v>39</v>
      </c>
      <c r="AP9" s="189">
        <v>25</v>
      </c>
      <c r="AQ9" s="187">
        <v>25</v>
      </c>
      <c r="AR9" s="189">
        <v>8</v>
      </c>
      <c r="AS9" s="187">
        <v>8</v>
      </c>
    </row>
    <row r="10" spans="1:45" ht="13.5" customHeight="1">
      <c r="A10" s="186" t="s">
        <v>167</v>
      </c>
      <c r="B10" s="233" t="str">
        <f>'Incentive Goal'!B9</f>
        <v>BEAUFORT</v>
      </c>
      <c r="C10" s="187">
        <v>5.5</v>
      </c>
      <c r="D10" s="187">
        <v>7.25</v>
      </c>
      <c r="E10" s="308">
        <v>2679</v>
      </c>
      <c r="F10" s="309">
        <v>487.09090909090907</v>
      </c>
      <c r="G10" s="310">
        <v>27</v>
      </c>
      <c r="H10" s="309">
        <v>4.9090909090909092</v>
      </c>
      <c r="I10" s="310">
        <v>46</v>
      </c>
      <c r="J10" s="309">
        <v>8.3636363636363633</v>
      </c>
      <c r="K10" s="188">
        <v>888216.91</v>
      </c>
      <c r="L10" s="188">
        <v>161493.98363636364</v>
      </c>
      <c r="M10" s="188">
        <v>122512.67724137931</v>
      </c>
      <c r="N10" s="189">
        <v>11788</v>
      </c>
      <c r="O10" s="187">
        <v>2143.2727272727275</v>
      </c>
      <c r="P10" s="189">
        <v>52</v>
      </c>
      <c r="Q10" s="187">
        <v>9.454545454545455</v>
      </c>
      <c r="R10" s="189">
        <v>407</v>
      </c>
      <c r="S10" s="187">
        <v>74</v>
      </c>
      <c r="T10" s="189">
        <v>9</v>
      </c>
      <c r="U10" s="187">
        <v>1.6363636363636365</v>
      </c>
      <c r="V10" s="189">
        <v>15</v>
      </c>
      <c r="W10" s="187">
        <v>2.7272727272727271</v>
      </c>
      <c r="X10" s="189">
        <v>30</v>
      </c>
      <c r="Y10" s="187">
        <v>5.4545454545454541</v>
      </c>
      <c r="Z10" s="189">
        <v>56</v>
      </c>
      <c r="AA10" s="187">
        <v>10.181818181818182</v>
      </c>
      <c r="AB10" s="189">
        <v>42</v>
      </c>
      <c r="AC10" s="187">
        <v>7.6363636363636367</v>
      </c>
      <c r="AD10" s="190">
        <v>143</v>
      </c>
      <c r="AE10" s="187">
        <v>26</v>
      </c>
      <c r="AF10" s="189">
        <v>20</v>
      </c>
      <c r="AG10" s="187">
        <v>3.6363636363636362</v>
      </c>
      <c r="AH10" s="189">
        <v>108</v>
      </c>
      <c r="AI10" s="187">
        <v>19.636363636363637</v>
      </c>
      <c r="AJ10" s="189">
        <v>2</v>
      </c>
      <c r="AK10" s="187">
        <v>0.36363636363636365</v>
      </c>
      <c r="AL10" s="189">
        <v>371</v>
      </c>
      <c r="AM10" s="187">
        <v>67.454545454545453</v>
      </c>
      <c r="AN10" s="189">
        <v>153</v>
      </c>
      <c r="AO10" s="187">
        <v>27.818181818181817</v>
      </c>
      <c r="AP10" s="189">
        <v>736</v>
      </c>
      <c r="AQ10" s="187">
        <v>133.81818181818181</v>
      </c>
      <c r="AR10" s="189">
        <v>101</v>
      </c>
      <c r="AS10" s="187">
        <v>18.363636363636363</v>
      </c>
    </row>
    <row r="11" spans="1:45" ht="13.5" customHeight="1">
      <c r="A11" s="186" t="s">
        <v>167</v>
      </c>
      <c r="B11" s="233" t="str">
        <f>'Incentive Goal'!B10</f>
        <v>BERTIE</v>
      </c>
      <c r="C11" s="187">
        <v>3</v>
      </c>
      <c r="D11" s="187">
        <v>3.5</v>
      </c>
      <c r="E11" s="308">
        <v>1322</v>
      </c>
      <c r="F11" s="309">
        <v>440.66666666666669</v>
      </c>
      <c r="G11" s="310">
        <v>20</v>
      </c>
      <c r="H11" s="309">
        <v>6.666666666666667</v>
      </c>
      <c r="I11" s="310">
        <v>20</v>
      </c>
      <c r="J11" s="309">
        <v>6.666666666666667</v>
      </c>
      <c r="K11" s="188">
        <v>498431.64</v>
      </c>
      <c r="L11" s="188">
        <v>166143.88</v>
      </c>
      <c r="M11" s="188">
        <v>142409.04</v>
      </c>
      <c r="N11" s="189">
        <v>5433</v>
      </c>
      <c r="O11" s="187">
        <v>1811</v>
      </c>
      <c r="P11" s="189">
        <v>31</v>
      </c>
      <c r="Q11" s="187">
        <v>10.333333333333334</v>
      </c>
      <c r="R11" s="189">
        <v>156</v>
      </c>
      <c r="S11" s="187">
        <v>52</v>
      </c>
      <c r="T11" s="189">
        <v>5</v>
      </c>
      <c r="U11" s="187">
        <v>1.6666666666666667</v>
      </c>
      <c r="V11" s="189">
        <v>3</v>
      </c>
      <c r="W11" s="187">
        <v>1</v>
      </c>
      <c r="X11" s="189">
        <v>7</v>
      </c>
      <c r="Y11" s="187">
        <v>2.3333333333333335</v>
      </c>
      <c r="Z11" s="189">
        <v>0</v>
      </c>
      <c r="AA11" s="187">
        <v>0</v>
      </c>
      <c r="AB11" s="189">
        <v>6</v>
      </c>
      <c r="AC11" s="187">
        <v>2</v>
      </c>
      <c r="AD11" s="190">
        <v>0</v>
      </c>
      <c r="AE11" s="187">
        <v>0</v>
      </c>
      <c r="AF11" s="189">
        <v>7</v>
      </c>
      <c r="AG11" s="187">
        <v>2.3333333333333335</v>
      </c>
      <c r="AH11" s="189">
        <v>48</v>
      </c>
      <c r="AI11" s="187">
        <v>16</v>
      </c>
      <c r="AJ11" s="189">
        <v>2</v>
      </c>
      <c r="AK11" s="187">
        <v>0.66666666666666663</v>
      </c>
      <c r="AL11" s="189">
        <v>188</v>
      </c>
      <c r="AM11" s="187">
        <v>62.666666666666664</v>
      </c>
      <c r="AN11" s="189">
        <v>97</v>
      </c>
      <c r="AO11" s="187">
        <v>32.333333333333336</v>
      </c>
      <c r="AP11" s="189">
        <v>201</v>
      </c>
      <c r="AQ11" s="187">
        <v>67</v>
      </c>
      <c r="AR11" s="189">
        <v>42</v>
      </c>
      <c r="AS11" s="187">
        <v>14</v>
      </c>
    </row>
    <row r="12" spans="1:45" ht="13.5" customHeight="1">
      <c r="A12" s="186" t="s">
        <v>152</v>
      </c>
      <c r="B12" s="233" t="str">
        <f>'Incentive Goal'!B11</f>
        <v>BLADEN</v>
      </c>
      <c r="C12" s="187">
        <v>8</v>
      </c>
      <c r="D12" s="187">
        <v>10</v>
      </c>
      <c r="E12" s="308">
        <v>2035</v>
      </c>
      <c r="F12" s="309">
        <v>254.375</v>
      </c>
      <c r="G12" s="310">
        <v>32</v>
      </c>
      <c r="H12" s="309">
        <v>4</v>
      </c>
      <c r="I12" s="310">
        <v>32</v>
      </c>
      <c r="J12" s="309">
        <v>4</v>
      </c>
      <c r="K12" s="188">
        <v>1000995.11</v>
      </c>
      <c r="L12" s="188">
        <v>125124.38875</v>
      </c>
      <c r="M12" s="188">
        <v>100099.511</v>
      </c>
      <c r="N12" s="189">
        <v>11209</v>
      </c>
      <c r="O12" s="187">
        <v>1401.125</v>
      </c>
      <c r="P12" s="189">
        <v>47</v>
      </c>
      <c r="Q12" s="187">
        <v>5.875</v>
      </c>
      <c r="R12" s="189">
        <v>804</v>
      </c>
      <c r="S12" s="187">
        <v>100.5</v>
      </c>
      <c r="T12" s="189">
        <v>33</v>
      </c>
      <c r="U12" s="187">
        <v>4.125</v>
      </c>
      <c r="V12" s="189">
        <v>24</v>
      </c>
      <c r="W12" s="187">
        <v>3</v>
      </c>
      <c r="X12" s="189">
        <v>32</v>
      </c>
      <c r="Y12" s="187">
        <v>4</v>
      </c>
      <c r="Z12" s="189">
        <v>61</v>
      </c>
      <c r="AA12" s="187">
        <v>7.625</v>
      </c>
      <c r="AB12" s="189">
        <v>36</v>
      </c>
      <c r="AC12" s="187">
        <v>4.5</v>
      </c>
      <c r="AD12" s="190">
        <v>66</v>
      </c>
      <c r="AE12" s="187">
        <v>8.25</v>
      </c>
      <c r="AF12" s="189">
        <v>15</v>
      </c>
      <c r="AG12" s="187">
        <v>1.875</v>
      </c>
      <c r="AH12" s="189">
        <v>51</v>
      </c>
      <c r="AI12" s="187">
        <v>6.375</v>
      </c>
      <c r="AJ12" s="189">
        <v>10</v>
      </c>
      <c r="AK12" s="187">
        <v>1.25</v>
      </c>
      <c r="AL12" s="189">
        <v>354</v>
      </c>
      <c r="AM12" s="187">
        <v>44.25</v>
      </c>
      <c r="AN12" s="189">
        <v>547</v>
      </c>
      <c r="AO12" s="187">
        <v>68.375</v>
      </c>
      <c r="AP12" s="189">
        <v>1260</v>
      </c>
      <c r="AQ12" s="187">
        <v>157.5</v>
      </c>
      <c r="AR12" s="189">
        <v>80</v>
      </c>
      <c r="AS12" s="187">
        <v>10</v>
      </c>
    </row>
    <row r="13" spans="1:45" ht="13.5" customHeight="1">
      <c r="A13" s="186" t="s">
        <v>152</v>
      </c>
      <c r="B13" s="233" t="str">
        <f>'Incentive Goal'!B12</f>
        <v>BRUNSWICK</v>
      </c>
      <c r="C13" s="187">
        <v>10.75</v>
      </c>
      <c r="D13" s="187">
        <v>13</v>
      </c>
      <c r="E13" s="308">
        <v>3437</v>
      </c>
      <c r="F13" s="309">
        <v>319.72093023255815</v>
      </c>
      <c r="G13" s="310">
        <v>72</v>
      </c>
      <c r="H13" s="309">
        <v>6.6976744186046515</v>
      </c>
      <c r="I13" s="310">
        <v>94</v>
      </c>
      <c r="J13" s="309">
        <v>8.7441860465116275</v>
      </c>
      <c r="K13" s="188">
        <v>1632860.46</v>
      </c>
      <c r="L13" s="188">
        <v>151893.99627906978</v>
      </c>
      <c r="M13" s="188">
        <v>125604.65076923076</v>
      </c>
      <c r="N13" s="189">
        <v>16575</v>
      </c>
      <c r="O13" s="187">
        <v>1541.8604651162791</v>
      </c>
      <c r="P13" s="189">
        <v>117</v>
      </c>
      <c r="Q13" s="187">
        <v>10.883720930232558</v>
      </c>
      <c r="R13" s="189">
        <v>507</v>
      </c>
      <c r="S13" s="187">
        <v>47.162790697674417</v>
      </c>
      <c r="T13" s="189">
        <v>69</v>
      </c>
      <c r="U13" s="187">
        <v>6.4186046511627906</v>
      </c>
      <c r="V13" s="189">
        <v>26</v>
      </c>
      <c r="W13" s="187">
        <v>2.4186046511627906</v>
      </c>
      <c r="X13" s="189">
        <v>73</v>
      </c>
      <c r="Y13" s="187">
        <v>6.7906976744186043</v>
      </c>
      <c r="Z13" s="189">
        <v>116</v>
      </c>
      <c r="AA13" s="187">
        <v>10.790697674418604</v>
      </c>
      <c r="AB13" s="189">
        <v>87</v>
      </c>
      <c r="AC13" s="187">
        <v>8.0930232558139537</v>
      </c>
      <c r="AD13" s="190">
        <v>255</v>
      </c>
      <c r="AE13" s="187">
        <v>23.720930232558139</v>
      </c>
      <c r="AF13" s="189">
        <v>36</v>
      </c>
      <c r="AG13" s="187">
        <v>3.3488372093023258</v>
      </c>
      <c r="AH13" s="189">
        <v>116</v>
      </c>
      <c r="AI13" s="187">
        <v>10.790697674418604</v>
      </c>
      <c r="AJ13" s="189">
        <v>12</v>
      </c>
      <c r="AK13" s="187">
        <v>1.1162790697674418</v>
      </c>
      <c r="AL13" s="189">
        <v>404</v>
      </c>
      <c r="AM13" s="187">
        <v>37.581395348837212</v>
      </c>
      <c r="AN13" s="189">
        <v>351</v>
      </c>
      <c r="AO13" s="187">
        <v>32.651162790697676</v>
      </c>
      <c r="AP13" s="189">
        <v>1751</v>
      </c>
      <c r="AQ13" s="187">
        <v>162.88372093023256</v>
      </c>
      <c r="AR13" s="189">
        <v>143</v>
      </c>
      <c r="AS13" s="187">
        <v>13.302325581395349</v>
      </c>
    </row>
    <row r="14" spans="1:45" ht="13.5" customHeight="1">
      <c r="A14" s="186" t="s">
        <v>254</v>
      </c>
      <c r="B14" s="233" t="str">
        <f>'Incentive Goal'!B13</f>
        <v>BUNCOMBE</v>
      </c>
      <c r="C14" s="187">
        <v>8</v>
      </c>
      <c r="D14" s="187">
        <v>15.5</v>
      </c>
      <c r="E14" s="308">
        <v>5829</v>
      </c>
      <c r="F14" s="309">
        <v>728.625</v>
      </c>
      <c r="G14" s="310">
        <v>116</v>
      </c>
      <c r="H14" s="309">
        <v>14.5</v>
      </c>
      <c r="I14" s="310">
        <v>124</v>
      </c>
      <c r="J14" s="309">
        <v>15.5</v>
      </c>
      <c r="K14" s="188">
        <v>2704657.35</v>
      </c>
      <c r="L14" s="188">
        <v>338082.16875000001</v>
      </c>
      <c r="M14" s="188">
        <v>174494.02258064516</v>
      </c>
      <c r="N14" s="189">
        <v>28528</v>
      </c>
      <c r="O14" s="187">
        <v>3566</v>
      </c>
      <c r="P14" s="189">
        <v>251</v>
      </c>
      <c r="Q14" s="187">
        <v>31.375</v>
      </c>
      <c r="R14" s="189">
        <v>1398</v>
      </c>
      <c r="S14" s="187">
        <v>174.75</v>
      </c>
      <c r="T14" s="189">
        <v>207</v>
      </c>
      <c r="U14" s="187">
        <v>25.875</v>
      </c>
      <c r="V14" s="189">
        <v>67</v>
      </c>
      <c r="W14" s="187">
        <v>8.375</v>
      </c>
      <c r="X14" s="189">
        <v>117</v>
      </c>
      <c r="Y14" s="187">
        <v>14.625</v>
      </c>
      <c r="Z14" s="189">
        <v>190</v>
      </c>
      <c r="AA14" s="187">
        <v>23.75</v>
      </c>
      <c r="AB14" s="189">
        <v>117</v>
      </c>
      <c r="AC14" s="187">
        <v>14.625</v>
      </c>
      <c r="AD14" s="190">
        <v>1</v>
      </c>
      <c r="AE14" s="187">
        <v>0.125</v>
      </c>
      <c r="AF14" s="189">
        <v>31</v>
      </c>
      <c r="AG14" s="187">
        <v>3.875</v>
      </c>
      <c r="AH14" s="189">
        <v>274</v>
      </c>
      <c r="AI14" s="187">
        <v>34.25</v>
      </c>
      <c r="AJ14" s="189">
        <v>17</v>
      </c>
      <c r="AK14" s="187">
        <v>2.125</v>
      </c>
      <c r="AL14" s="189">
        <v>966</v>
      </c>
      <c r="AM14" s="187">
        <v>120.75</v>
      </c>
      <c r="AN14" s="189">
        <v>1861</v>
      </c>
      <c r="AO14" s="187">
        <v>232.625</v>
      </c>
      <c r="AP14" s="189">
        <v>1029</v>
      </c>
      <c r="AQ14" s="187">
        <v>128.625</v>
      </c>
      <c r="AR14" s="189">
        <v>1379</v>
      </c>
      <c r="AS14" s="187">
        <v>172.375</v>
      </c>
    </row>
    <row r="15" spans="1:45" ht="13.5" customHeight="1">
      <c r="A15" s="186" t="s">
        <v>153</v>
      </c>
      <c r="B15" s="233" t="str">
        <f>'Incentive Goal'!B14</f>
        <v>BURKE</v>
      </c>
      <c r="C15" s="187">
        <v>5</v>
      </c>
      <c r="D15" s="187">
        <v>9</v>
      </c>
      <c r="E15" s="308">
        <v>2465</v>
      </c>
      <c r="F15" s="309">
        <v>493</v>
      </c>
      <c r="G15" s="310">
        <v>33</v>
      </c>
      <c r="H15" s="309">
        <v>6.6</v>
      </c>
      <c r="I15" s="310">
        <v>29</v>
      </c>
      <c r="J15" s="309">
        <v>5.8</v>
      </c>
      <c r="K15" s="188">
        <v>936769.29</v>
      </c>
      <c r="L15" s="188">
        <v>187353.85800000001</v>
      </c>
      <c r="M15" s="188">
        <v>104085.47666666667</v>
      </c>
      <c r="N15" s="189">
        <v>15368</v>
      </c>
      <c r="O15" s="187">
        <v>3073.6</v>
      </c>
      <c r="P15" s="189">
        <v>119</v>
      </c>
      <c r="Q15" s="187">
        <v>23.8</v>
      </c>
      <c r="R15" s="189">
        <v>523</v>
      </c>
      <c r="S15" s="187">
        <v>104.6</v>
      </c>
      <c r="T15" s="189">
        <v>31</v>
      </c>
      <c r="U15" s="187">
        <v>6.2</v>
      </c>
      <c r="V15" s="189">
        <v>2</v>
      </c>
      <c r="W15" s="187">
        <v>0.4</v>
      </c>
      <c r="X15" s="189">
        <v>35</v>
      </c>
      <c r="Y15" s="187">
        <v>7</v>
      </c>
      <c r="Z15" s="189">
        <v>26</v>
      </c>
      <c r="AA15" s="187">
        <v>5.2</v>
      </c>
      <c r="AB15" s="189">
        <v>31</v>
      </c>
      <c r="AC15" s="187">
        <v>6.2</v>
      </c>
      <c r="AD15" s="190">
        <v>5</v>
      </c>
      <c r="AE15" s="187">
        <v>1</v>
      </c>
      <c r="AF15" s="189">
        <v>18</v>
      </c>
      <c r="AG15" s="187">
        <v>3.6</v>
      </c>
      <c r="AH15" s="189">
        <v>63</v>
      </c>
      <c r="AI15" s="187">
        <v>12.6</v>
      </c>
      <c r="AJ15" s="189">
        <v>11</v>
      </c>
      <c r="AK15" s="187">
        <v>2.2000000000000002</v>
      </c>
      <c r="AL15" s="189">
        <v>512</v>
      </c>
      <c r="AM15" s="187">
        <v>102.4</v>
      </c>
      <c r="AN15" s="189">
        <v>519</v>
      </c>
      <c r="AO15" s="187">
        <v>103.8</v>
      </c>
      <c r="AP15" s="189">
        <v>652</v>
      </c>
      <c r="AQ15" s="187">
        <v>130.4</v>
      </c>
      <c r="AR15" s="189">
        <v>186</v>
      </c>
      <c r="AS15" s="187">
        <v>37.200000000000003</v>
      </c>
    </row>
    <row r="16" spans="1:45" ht="13.5" customHeight="1">
      <c r="A16" s="186" t="s">
        <v>154</v>
      </c>
      <c r="B16" s="233" t="str">
        <f>'Incentive Goal'!B15</f>
        <v>CABARRUS</v>
      </c>
      <c r="C16" s="187">
        <v>16.75</v>
      </c>
      <c r="D16" s="187">
        <v>23</v>
      </c>
      <c r="E16" s="308">
        <v>4755</v>
      </c>
      <c r="F16" s="309">
        <v>283.8805970149254</v>
      </c>
      <c r="G16" s="310">
        <v>120</v>
      </c>
      <c r="H16" s="309">
        <v>7.1641791044776122</v>
      </c>
      <c r="I16" s="310">
        <v>74</v>
      </c>
      <c r="J16" s="309">
        <v>4.4179104477611943</v>
      </c>
      <c r="K16" s="188">
        <v>2978696.95</v>
      </c>
      <c r="L16" s="188">
        <v>177832.65373134331</v>
      </c>
      <c r="M16" s="188">
        <v>129508.56304347827</v>
      </c>
      <c r="N16" s="189">
        <v>21203</v>
      </c>
      <c r="O16" s="187">
        <v>1265.8507462686566</v>
      </c>
      <c r="P16" s="189">
        <v>230</v>
      </c>
      <c r="Q16" s="187">
        <v>13.73134328358209</v>
      </c>
      <c r="R16" s="189">
        <v>1506</v>
      </c>
      <c r="S16" s="187">
        <v>89.910447761194035</v>
      </c>
      <c r="T16" s="189">
        <v>69</v>
      </c>
      <c r="U16" s="187">
        <v>4.1194029850746272</v>
      </c>
      <c r="V16" s="189">
        <v>36</v>
      </c>
      <c r="W16" s="187">
        <v>2.1492537313432836</v>
      </c>
      <c r="X16" s="189">
        <v>124</v>
      </c>
      <c r="Y16" s="187">
        <v>7.4029850746268657</v>
      </c>
      <c r="Z16" s="189">
        <v>102</v>
      </c>
      <c r="AA16" s="187">
        <v>6.08955223880597</v>
      </c>
      <c r="AB16" s="189">
        <v>72</v>
      </c>
      <c r="AC16" s="187">
        <v>4.2985074626865671</v>
      </c>
      <c r="AD16" s="190">
        <v>5</v>
      </c>
      <c r="AE16" s="187">
        <v>0.29850746268656714</v>
      </c>
      <c r="AF16" s="189">
        <v>77</v>
      </c>
      <c r="AG16" s="187">
        <v>4.5970149253731343</v>
      </c>
      <c r="AH16" s="189">
        <v>159</v>
      </c>
      <c r="AI16" s="187">
        <v>9.4925373134328357</v>
      </c>
      <c r="AJ16" s="189">
        <v>41</v>
      </c>
      <c r="AK16" s="187">
        <v>2.4477611940298507</v>
      </c>
      <c r="AL16" s="189">
        <v>977</v>
      </c>
      <c r="AM16" s="187">
        <v>58.328358208955223</v>
      </c>
      <c r="AN16" s="189">
        <v>2152</v>
      </c>
      <c r="AO16" s="187">
        <v>128.47761194029852</v>
      </c>
      <c r="AP16" s="189">
        <v>3000</v>
      </c>
      <c r="AQ16" s="187">
        <v>179.1044776119403</v>
      </c>
      <c r="AR16" s="189">
        <v>719</v>
      </c>
      <c r="AS16" s="187">
        <v>42.92537313432836</v>
      </c>
    </row>
    <row r="17" spans="1:45" ht="13.5" customHeight="1">
      <c r="A17" s="186" t="s">
        <v>153</v>
      </c>
      <c r="B17" s="233" t="str">
        <f>'Incentive Goal'!B16</f>
        <v>CALDWELL</v>
      </c>
      <c r="C17" s="187">
        <v>7.75</v>
      </c>
      <c r="D17" s="187">
        <v>9</v>
      </c>
      <c r="E17" s="308">
        <v>2660</v>
      </c>
      <c r="F17" s="309">
        <v>343.22580645161293</v>
      </c>
      <c r="G17" s="310">
        <v>19</v>
      </c>
      <c r="H17" s="309">
        <v>2.4516129032258065</v>
      </c>
      <c r="I17" s="310">
        <v>27</v>
      </c>
      <c r="J17" s="309">
        <v>3.4838709677419355</v>
      </c>
      <c r="K17" s="188">
        <v>1312031.93</v>
      </c>
      <c r="L17" s="188">
        <v>169294.44258064515</v>
      </c>
      <c r="M17" s="188">
        <v>145781.32555555555</v>
      </c>
      <c r="N17" s="189">
        <v>15217</v>
      </c>
      <c r="O17" s="187">
        <v>1963.483870967742</v>
      </c>
      <c r="P17" s="189">
        <v>113</v>
      </c>
      <c r="Q17" s="187">
        <v>14.580645161290322</v>
      </c>
      <c r="R17" s="189">
        <v>293</v>
      </c>
      <c r="S17" s="187">
        <v>37.806451612903224</v>
      </c>
      <c r="T17" s="189">
        <v>20</v>
      </c>
      <c r="U17" s="187">
        <v>2.5806451612903225</v>
      </c>
      <c r="V17" s="189">
        <v>5</v>
      </c>
      <c r="W17" s="187">
        <v>0.64516129032258063</v>
      </c>
      <c r="X17" s="189">
        <v>22</v>
      </c>
      <c r="Y17" s="187">
        <v>2.838709677419355</v>
      </c>
      <c r="Z17" s="189">
        <v>31</v>
      </c>
      <c r="AA17" s="187">
        <v>4</v>
      </c>
      <c r="AB17" s="189">
        <v>24</v>
      </c>
      <c r="AC17" s="187">
        <v>3.096774193548387</v>
      </c>
      <c r="AD17" s="190">
        <v>1</v>
      </c>
      <c r="AE17" s="187">
        <v>0.12903225806451613</v>
      </c>
      <c r="AF17" s="189">
        <v>8</v>
      </c>
      <c r="AG17" s="187">
        <v>1.032258064516129</v>
      </c>
      <c r="AH17" s="189">
        <v>34</v>
      </c>
      <c r="AI17" s="187">
        <v>4.387096774193548</v>
      </c>
      <c r="AJ17" s="189">
        <v>10</v>
      </c>
      <c r="AK17" s="187">
        <v>1.2903225806451613</v>
      </c>
      <c r="AL17" s="189">
        <v>458</v>
      </c>
      <c r="AM17" s="187">
        <v>59.096774193548384</v>
      </c>
      <c r="AN17" s="189">
        <v>403</v>
      </c>
      <c r="AO17" s="187">
        <v>52</v>
      </c>
      <c r="AP17" s="189">
        <v>320</v>
      </c>
      <c r="AQ17" s="187">
        <v>41.29032258064516</v>
      </c>
      <c r="AR17" s="189">
        <v>360</v>
      </c>
      <c r="AS17" s="187">
        <v>46.451612903225808</v>
      </c>
    </row>
    <row r="18" spans="1:45" ht="13.5" customHeight="1">
      <c r="A18" s="186" t="s">
        <v>167</v>
      </c>
      <c r="B18" s="233" t="str">
        <f>'Incentive Goal'!B17</f>
        <v>CAMDEN</v>
      </c>
      <c r="C18" s="187">
        <v>0.5</v>
      </c>
      <c r="D18" s="187">
        <v>1.5</v>
      </c>
      <c r="E18" s="308">
        <v>271</v>
      </c>
      <c r="F18" s="309">
        <v>542</v>
      </c>
      <c r="G18" s="310">
        <v>5</v>
      </c>
      <c r="H18" s="309">
        <v>10</v>
      </c>
      <c r="I18" s="310">
        <v>4</v>
      </c>
      <c r="J18" s="309">
        <v>8</v>
      </c>
      <c r="K18" s="188">
        <v>232672.84</v>
      </c>
      <c r="L18" s="188">
        <v>465345.68</v>
      </c>
      <c r="M18" s="188">
        <v>155115.22666666665</v>
      </c>
      <c r="N18" s="189">
        <v>6</v>
      </c>
      <c r="O18" s="187">
        <v>12</v>
      </c>
      <c r="P18" s="189">
        <v>0</v>
      </c>
      <c r="Q18" s="187">
        <v>0</v>
      </c>
      <c r="R18" s="189">
        <v>0</v>
      </c>
      <c r="S18" s="187">
        <v>0</v>
      </c>
      <c r="T18" s="189">
        <v>0</v>
      </c>
      <c r="U18" s="187">
        <v>0</v>
      </c>
      <c r="V18" s="189">
        <v>1</v>
      </c>
      <c r="W18" s="187">
        <v>2</v>
      </c>
      <c r="X18" s="189">
        <v>0</v>
      </c>
      <c r="Y18" s="187">
        <v>0</v>
      </c>
      <c r="Z18" s="189">
        <v>0</v>
      </c>
      <c r="AA18" s="187">
        <v>0</v>
      </c>
      <c r="AB18" s="189">
        <v>0</v>
      </c>
      <c r="AC18" s="187">
        <v>0</v>
      </c>
      <c r="AD18" s="190">
        <v>0</v>
      </c>
      <c r="AE18" s="187">
        <v>0</v>
      </c>
      <c r="AF18" s="189">
        <v>0</v>
      </c>
      <c r="AG18" s="187">
        <v>0</v>
      </c>
      <c r="AH18" s="189">
        <v>0</v>
      </c>
      <c r="AI18" s="187">
        <v>0</v>
      </c>
      <c r="AJ18" s="189">
        <v>0</v>
      </c>
      <c r="AK18" s="187">
        <v>0</v>
      </c>
      <c r="AL18" s="189">
        <v>19</v>
      </c>
      <c r="AM18" s="187">
        <v>38</v>
      </c>
      <c r="AN18" s="189">
        <v>0</v>
      </c>
      <c r="AO18" s="187">
        <v>0</v>
      </c>
      <c r="AP18" s="189">
        <v>0</v>
      </c>
      <c r="AQ18" s="187">
        <v>0</v>
      </c>
      <c r="AR18" s="189">
        <v>16</v>
      </c>
      <c r="AS18" s="187">
        <v>32</v>
      </c>
    </row>
    <row r="19" spans="1:45" ht="13.5" customHeight="1">
      <c r="A19" s="186" t="s">
        <v>152</v>
      </c>
      <c r="B19" s="233" t="str">
        <f>'Incentive Goal'!B18</f>
        <v>CARTERET</v>
      </c>
      <c r="C19" s="187">
        <v>4</v>
      </c>
      <c r="D19" s="187">
        <v>5</v>
      </c>
      <c r="E19" s="308">
        <v>2000</v>
      </c>
      <c r="F19" s="309">
        <v>500</v>
      </c>
      <c r="G19" s="310">
        <v>24</v>
      </c>
      <c r="H19" s="309">
        <v>6</v>
      </c>
      <c r="I19" s="310">
        <v>24</v>
      </c>
      <c r="J19" s="309">
        <v>6</v>
      </c>
      <c r="K19" s="188">
        <v>975444.94</v>
      </c>
      <c r="L19" s="188">
        <v>243861.23499999999</v>
      </c>
      <c r="M19" s="188">
        <v>195088.98799999998</v>
      </c>
      <c r="N19" s="189">
        <v>9311</v>
      </c>
      <c r="O19" s="187">
        <v>2327.75</v>
      </c>
      <c r="P19" s="189">
        <v>51</v>
      </c>
      <c r="Q19" s="187">
        <v>12.75</v>
      </c>
      <c r="R19" s="189">
        <v>308</v>
      </c>
      <c r="S19" s="187">
        <v>77</v>
      </c>
      <c r="T19" s="189">
        <v>5</v>
      </c>
      <c r="U19" s="187">
        <v>1.25</v>
      </c>
      <c r="V19" s="189">
        <v>1</v>
      </c>
      <c r="W19" s="187">
        <v>0.25</v>
      </c>
      <c r="X19" s="189">
        <v>26</v>
      </c>
      <c r="Y19" s="187">
        <v>6.5</v>
      </c>
      <c r="Z19" s="189">
        <v>10</v>
      </c>
      <c r="AA19" s="187">
        <v>2.5</v>
      </c>
      <c r="AB19" s="189">
        <v>21</v>
      </c>
      <c r="AC19" s="187">
        <v>5.25</v>
      </c>
      <c r="AD19" s="190">
        <v>41</v>
      </c>
      <c r="AE19" s="187">
        <v>10.25</v>
      </c>
      <c r="AF19" s="189">
        <v>5</v>
      </c>
      <c r="AG19" s="187">
        <v>1.25</v>
      </c>
      <c r="AH19" s="189">
        <v>85</v>
      </c>
      <c r="AI19" s="187">
        <v>21.25</v>
      </c>
      <c r="AJ19" s="189">
        <v>9</v>
      </c>
      <c r="AK19" s="187">
        <v>2.25</v>
      </c>
      <c r="AL19" s="189">
        <v>182</v>
      </c>
      <c r="AM19" s="187">
        <v>45.5</v>
      </c>
      <c r="AN19" s="189">
        <v>87</v>
      </c>
      <c r="AO19" s="187">
        <v>21.75</v>
      </c>
      <c r="AP19" s="189">
        <v>553</v>
      </c>
      <c r="AQ19" s="187">
        <v>138.25</v>
      </c>
      <c r="AR19" s="189">
        <v>21</v>
      </c>
      <c r="AS19" s="187">
        <v>5.25</v>
      </c>
    </row>
    <row r="20" spans="1:45" ht="13.5" customHeight="1">
      <c r="A20" s="186" t="s">
        <v>142</v>
      </c>
      <c r="B20" s="233" t="str">
        <f>'Incentive Goal'!B19</f>
        <v>CASWELL</v>
      </c>
      <c r="C20" s="187">
        <v>3</v>
      </c>
      <c r="D20" s="187">
        <v>4.33</v>
      </c>
      <c r="E20" s="308">
        <v>855</v>
      </c>
      <c r="F20" s="309">
        <v>285</v>
      </c>
      <c r="G20" s="310">
        <v>7</v>
      </c>
      <c r="H20" s="309">
        <v>2.3333333333333335</v>
      </c>
      <c r="I20" s="310">
        <v>9</v>
      </c>
      <c r="J20" s="309">
        <v>3</v>
      </c>
      <c r="K20" s="188">
        <v>298971.82</v>
      </c>
      <c r="L20" s="188">
        <v>99657.273333333331</v>
      </c>
      <c r="M20" s="188">
        <v>69046.609699769047</v>
      </c>
      <c r="N20" s="189">
        <v>4785</v>
      </c>
      <c r="O20" s="187">
        <v>1595</v>
      </c>
      <c r="P20" s="189">
        <v>24</v>
      </c>
      <c r="Q20" s="187">
        <v>8</v>
      </c>
      <c r="R20" s="189">
        <v>161</v>
      </c>
      <c r="S20" s="187">
        <v>53.666666666666664</v>
      </c>
      <c r="T20" s="189">
        <v>16</v>
      </c>
      <c r="U20" s="187">
        <v>5.333333333333333</v>
      </c>
      <c r="V20" s="189">
        <v>1</v>
      </c>
      <c r="W20" s="187">
        <v>0.33333333333333331</v>
      </c>
      <c r="X20" s="189">
        <v>5</v>
      </c>
      <c r="Y20" s="187">
        <v>1.6666666666666667</v>
      </c>
      <c r="Z20" s="189">
        <v>10</v>
      </c>
      <c r="AA20" s="187">
        <v>3.3333333333333335</v>
      </c>
      <c r="AB20" s="189">
        <v>9</v>
      </c>
      <c r="AC20" s="187">
        <v>3</v>
      </c>
      <c r="AD20" s="190">
        <v>0</v>
      </c>
      <c r="AE20" s="187">
        <v>0</v>
      </c>
      <c r="AF20" s="189">
        <v>6</v>
      </c>
      <c r="AG20" s="187">
        <v>2</v>
      </c>
      <c r="AH20" s="189">
        <v>19</v>
      </c>
      <c r="AI20" s="187">
        <v>6.333333333333333</v>
      </c>
      <c r="AJ20" s="189">
        <v>0</v>
      </c>
      <c r="AK20" s="187">
        <v>0</v>
      </c>
      <c r="AL20" s="189">
        <v>71</v>
      </c>
      <c r="AM20" s="187">
        <v>23.666666666666668</v>
      </c>
      <c r="AN20" s="189">
        <v>105</v>
      </c>
      <c r="AO20" s="187">
        <v>35</v>
      </c>
      <c r="AP20" s="189">
        <v>81</v>
      </c>
      <c r="AQ20" s="187">
        <v>27</v>
      </c>
      <c r="AR20" s="189">
        <v>35</v>
      </c>
      <c r="AS20" s="187">
        <v>11.666666666666666</v>
      </c>
    </row>
    <row r="21" spans="1:45" ht="13.5" customHeight="1">
      <c r="A21" s="186" t="s">
        <v>153</v>
      </c>
      <c r="B21" s="233" t="str">
        <f>'Incentive Goal'!B20</f>
        <v>CATAWBA</v>
      </c>
      <c r="C21" s="187">
        <v>17</v>
      </c>
      <c r="D21" s="187">
        <v>22</v>
      </c>
      <c r="E21" s="308">
        <v>4975</v>
      </c>
      <c r="F21" s="309">
        <v>292.64705882352939</v>
      </c>
      <c r="G21" s="310">
        <v>84</v>
      </c>
      <c r="H21" s="309">
        <v>4.9411764705882355</v>
      </c>
      <c r="I21" s="310">
        <v>70</v>
      </c>
      <c r="J21" s="309">
        <v>4.117647058823529</v>
      </c>
      <c r="K21" s="188">
        <v>2482707.2200000002</v>
      </c>
      <c r="L21" s="188">
        <v>146041.60117647061</v>
      </c>
      <c r="M21" s="188">
        <v>112850.32818181819</v>
      </c>
      <c r="N21" s="189">
        <v>24680</v>
      </c>
      <c r="O21" s="187">
        <v>1451.7647058823529</v>
      </c>
      <c r="P21" s="189">
        <v>155</v>
      </c>
      <c r="Q21" s="187">
        <v>9.117647058823529</v>
      </c>
      <c r="R21" s="189">
        <v>1017</v>
      </c>
      <c r="S21" s="187">
        <v>59.823529411764703</v>
      </c>
      <c r="T21" s="189">
        <v>18</v>
      </c>
      <c r="U21" s="187">
        <v>1.0588235294117647</v>
      </c>
      <c r="V21" s="189">
        <v>8</v>
      </c>
      <c r="W21" s="187">
        <v>0.47058823529411764</v>
      </c>
      <c r="X21" s="189">
        <v>87</v>
      </c>
      <c r="Y21" s="187">
        <v>5.117647058823529</v>
      </c>
      <c r="Z21" s="189">
        <v>18</v>
      </c>
      <c r="AA21" s="187">
        <v>1.0588235294117647</v>
      </c>
      <c r="AB21" s="189">
        <v>67</v>
      </c>
      <c r="AC21" s="187">
        <v>3.9411764705882355</v>
      </c>
      <c r="AD21" s="190">
        <v>10</v>
      </c>
      <c r="AE21" s="187">
        <v>0.58823529411764708</v>
      </c>
      <c r="AF21" s="189">
        <v>28</v>
      </c>
      <c r="AG21" s="187">
        <v>1.6470588235294117</v>
      </c>
      <c r="AH21" s="189">
        <v>105</v>
      </c>
      <c r="AI21" s="187">
        <v>6.1764705882352944</v>
      </c>
      <c r="AJ21" s="189">
        <v>33</v>
      </c>
      <c r="AK21" s="187">
        <v>1.9411764705882353</v>
      </c>
      <c r="AL21" s="189">
        <v>979</v>
      </c>
      <c r="AM21" s="187">
        <v>57.588235294117645</v>
      </c>
      <c r="AN21" s="189">
        <v>1346</v>
      </c>
      <c r="AO21" s="187">
        <v>79.17647058823529</v>
      </c>
      <c r="AP21" s="189">
        <v>1634</v>
      </c>
      <c r="AQ21" s="187">
        <v>96.117647058823536</v>
      </c>
      <c r="AR21" s="189">
        <v>699</v>
      </c>
      <c r="AS21" s="187">
        <v>41.117647058823529</v>
      </c>
    </row>
    <row r="22" spans="1:45" ht="13.5" customHeight="1">
      <c r="A22" s="186" t="s">
        <v>142</v>
      </c>
      <c r="B22" s="233" t="str">
        <f>'Incentive Goal'!B21</f>
        <v>CHATHAM</v>
      </c>
      <c r="C22" s="187">
        <v>4</v>
      </c>
      <c r="D22" s="187">
        <v>5</v>
      </c>
      <c r="E22" s="308">
        <v>1441</v>
      </c>
      <c r="F22" s="309">
        <v>360.25</v>
      </c>
      <c r="G22" s="310">
        <v>13</v>
      </c>
      <c r="H22" s="309">
        <v>3.25</v>
      </c>
      <c r="I22" s="310">
        <v>23</v>
      </c>
      <c r="J22" s="309">
        <v>5.75</v>
      </c>
      <c r="K22" s="188">
        <v>618041.05000000005</v>
      </c>
      <c r="L22" s="188">
        <v>154510.26250000001</v>
      </c>
      <c r="M22" s="188">
        <v>123608.21</v>
      </c>
      <c r="N22" s="189">
        <v>6574</v>
      </c>
      <c r="O22" s="187">
        <v>1643.5</v>
      </c>
      <c r="P22" s="189">
        <v>52</v>
      </c>
      <c r="Q22" s="187">
        <v>13</v>
      </c>
      <c r="R22" s="189">
        <v>831</v>
      </c>
      <c r="S22" s="187">
        <v>207.75</v>
      </c>
      <c r="T22" s="189">
        <v>15</v>
      </c>
      <c r="U22" s="187">
        <v>3.75</v>
      </c>
      <c r="V22" s="189">
        <v>5</v>
      </c>
      <c r="W22" s="187">
        <v>1.25</v>
      </c>
      <c r="X22" s="189">
        <v>13</v>
      </c>
      <c r="Y22" s="187">
        <v>3.25</v>
      </c>
      <c r="Z22" s="189">
        <v>31</v>
      </c>
      <c r="AA22" s="187">
        <v>7.75</v>
      </c>
      <c r="AB22" s="189">
        <v>20</v>
      </c>
      <c r="AC22" s="187">
        <v>5</v>
      </c>
      <c r="AD22" s="190">
        <v>0</v>
      </c>
      <c r="AE22" s="187">
        <v>0</v>
      </c>
      <c r="AF22" s="189">
        <v>14</v>
      </c>
      <c r="AG22" s="187">
        <v>3.5</v>
      </c>
      <c r="AH22" s="189">
        <v>21</v>
      </c>
      <c r="AI22" s="187">
        <v>5.25</v>
      </c>
      <c r="AJ22" s="189">
        <v>7</v>
      </c>
      <c r="AK22" s="187">
        <v>1.75</v>
      </c>
      <c r="AL22" s="189">
        <v>125</v>
      </c>
      <c r="AM22" s="187">
        <v>31.25</v>
      </c>
      <c r="AN22" s="189">
        <v>131</v>
      </c>
      <c r="AO22" s="187">
        <v>32.75</v>
      </c>
      <c r="AP22" s="189">
        <v>390</v>
      </c>
      <c r="AQ22" s="187">
        <v>97.5</v>
      </c>
      <c r="AR22" s="189">
        <v>101</v>
      </c>
      <c r="AS22" s="187">
        <v>25.25</v>
      </c>
    </row>
    <row r="23" spans="1:45" ht="13.5" customHeight="1">
      <c r="A23" s="186" t="s">
        <v>254</v>
      </c>
      <c r="B23" s="233" t="str">
        <f>'Incentive Goal'!B22</f>
        <v>CHEROKEE</v>
      </c>
      <c r="C23" s="187">
        <v>1</v>
      </c>
      <c r="D23" s="187">
        <v>2.1</v>
      </c>
      <c r="E23" s="308">
        <v>654</v>
      </c>
      <c r="F23" s="309">
        <v>654</v>
      </c>
      <c r="G23" s="310">
        <v>3</v>
      </c>
      <c r="H23" s="309">
        <v>3</v>
      </c>
      <c r="I23" s="310">
        <v>5</v>
      </c>
      <c r="J23" s="309">
        <v>5</v>
      </c>
      <c r="K23" s="188">
        <v>246748.03</v>
      </c>
      <c r="L23" s="188">
        <v>246748.03</v>
      </c>
      <c r="M23" s="188">
        <v>117499.0619047619</v>
      </c>
      <c r="N23" s="189">
        <v>3510</v>
      </c>
      <c r="O23" s="187">
        <v>3510</v>
      </c>
      <c r="P23" s="189">
        <v>45</v>
      </c>
      <c r="Q23" s="187">
        <v>45</v>
      </c>
      <c r="R23" s="189">
        <v>32</v>
      </c>
      <c r="S23" s="187">
        <v>32</v>
      </c>
      <c r="T23" s="189">
        <v>7</v>
      </c>
      <c r="U23" s="187">
        <v>7</v>
      </c>
      <c r="V23" s="189">
        <v>6</v>
      </c>
      <c r="W23" s="187">
        <v>6</v>
      </c>
      <c r="X23" s="189">
        <v>4</v>
      </c>
      <c r="Y23" s="187">
        <v>4</v>
      </c>
      <c r="Z23" s="189">
        <v>6</v>
      </c>
      <c r="AA23" s="187">
        <v>6</v>
      </c>
      <c r="AB23" s="189">
        <v>6</v>
      </c>
      <c r="AC23" s="187">
        <v>6</v>
      </c>
      <c r="AD23" s="190">
        <v>1</v>
      </c>
      <c r="AE23" s="187">
        <v>1</v>
      </c>
      <c r="AF23" s="189">
        <v>2</v>
      </c>
      <c r="AG23" s="187">
        <v>2</v>
      </c>
      <c r="AH23" s="189">
        <v>25</v>
      </c>
      <c r="AI23" s="187">
        <v>25</v>
      </c>
      <c r="AJ23" s="189">
        <v>0</v>
      </c>
      <c r="AK23" s="187">
        <v>0</v>
      </c>
      <c r="AL23" s="189">
        <v>40</v>
      </c>
      <c r="AM23" s="187">
        <v>40</v>
      </c>
      <c r="AN23" s="189">
        <v>105</v>
      </c>
      <c r="AO23" s="187">
        <v>105</v>
      </c>
      <c r="AP23" s="189">
        <v>121</v>
      </c>
      <c r="AQ23" s="187">
        <v>121</v>
      </c>
      <c r="AR23" s="189">
        <v>100</v>
      </c>
      <c r="AS23" s="187">
        <v>100</v>
      </c>
    </row>
    <row r="24" spans="1:45" ht="13.5" customHeight="1">
      <c r="A24" s="186" t="s">
        <v>167</v>
      </c>
      <c r="B24" s="233" t="str">
        <f>'Incentive Goal'!B23</f>
        <v>CHOWAN</v>
      </c>
      <c r="C24" s="187">
        <v>2</v>
      </c>
      <c r="D24" s="187">
        <v>4</v>
      </c>
      <c r="E24" s="308">
        <v>911</v>
      </c>
      <c r="F24" s="309">
        <v>455.5</v>
      </c>
      <c r="G24" s="310">
        <v>10</v>
      </c>
      <c r="H24" s="309">
        <v>5</v>
      </c>
      <c r="I24" s="310">
        <v>12</v>
      </c>
      <c r="J24" s="309">
        <v>6</v>
      </c>
      <c r="K24" s="188">
        <v>358402.13</v>
      </c>
      <c r="L24" s="188">
        <v>179201.065</v>
      </c>
      <c r="M24" s="188">
        <v>89600.532500000001</v>
      </c>
      <c r="N24" s="189">
        <v>4748</v>
      </c>
      <c r="O24" s="187">
        <v>2374</v>
      </c>
      <c r="P24" s="189">
        <v>5</v>
      </c>
      <c r="Q24" s="187">
        <v>2.5</v>
      </c>
      <c r="R24" s="189">
        <v>63</v>
      </c>
      <c r="S24" s="187">
        <v>31.5</v>
      </c>
      <c r="T24" s="189">
        <v>0</v>
      </c>
      <c r="U24" s="187">
        <v>0</v>
      </c>
      <c r="V24" s="189">
        <v>0</v>
      </c>
      <c r="W24" s="187">
        <v>0</v>
      </c>
      <c r="X24" s="189">
        <v>11</v>
      </c>
      <c r="Y24" s="187">
        <v>5.5</v>
      </c>
      <c r="Z24" s="189">
        <v>14</v>
      </c>
      <c r="AA24" s="187">
        <v>7</v>
      </c>
      <c r="AB24" s="189">
        <v>9</v>
      </c>
      <c r="AC24" s="187">
        <v>4.5</v>
      </c>
      <c r="AD24" s="190">
        <v>1</v>
      </c>
      <c r="AE24" s="187">
        <v>0.5</v>
      </c>
      <c r="AF24" s="189">
        <v>2</v>
      </c>
      <c r="AG24" s="187">
        <v>1</v>
      </c>
      <c r="AH24" s="189">
        <v>28</v>
      </c>
      <c r="AI24" s="187">
        <v>14</v>
      </c>
      <c r="AJ24" s="189">
        <v>1</v>
      </c>
      <c r="AK24" s="187">
        <v>0.5</v>
      </c>
      <c r="AL24" s="189">
        <v>23</v>
      </c>
      <c r="AM24" s="187">
        <v>11.5</v>
      </c>
      <c r="AN24" s="189">
        <v>72</v>
      </c>
      <c r="AO24" s="187">
        <v>36</v>
      </c>
      <c r="AP24" s="189">
        <v>85</v>
      </c>
      <c r="AQ24" s="187">
        <v>42.5</v>
      </c>
      <c r="AR24" s="189">
        <v>39</v>
      </c>
      <c r="AS24" s="187">
        <v>19.5</v>
      </c>
    </row>
    <row r="25" spans="1:45" ht="13.5" customHeight="1">
      <c r="A25" s="186" t="s">
        <v>254</v>
      </c>
      <c r="B25" s="233" t="str">
        <f>'Incentive Goal'!B24</f>
        <v>CLAY</v>
      </c>
      <c r="C25" s="187">
        <v>1</v>
      </c>
      <c r="D25" s="187">
        <v>1.2000000000000002</v>
      </c>
      <c r="E25" s="308">
        <v>229</v>
      </c>
      <c r="F25" s="309">
        <v>229</v>
      </c>
      <c r="G25" s="311">
        <v>4</v>
      </c>
      <c r="H25" s="309">
        <v>4</v>
      </c>
      <c r="I25" s="310">
        <v>2</v>
      </c>
      <c r="J25" s="309">
        <v>2</v>
      </c>
      <c r="K25" s="188">
        <v>119011.29</v>
      </c>
      <c r="L25" s="188">
        <v>119011.29</v>
      </c>
      <c r="M25" s="188">
        <v>99176.074999999983</v>
      </c>
      <c r="N25" s="189">
        <v>813</v>
      </c>
      <c r="O25" s="187">
        <v>813</v>
      </c>
      <c r="P25" s="189">
        <v>5</v>
      </c>
      <c r="Q25" s="187">
        <v>5</v>
      </c>
      <c r="R25" s="189">
        <v>19</v>
      </c>
      <c r="S25" s="187">
        <v>19</v>
      </c>
      <c r="T25" s="189">
        <v>4</v>
      </c>
      <c r="U25" s="187">
        <v>4</v>
      </c>
      <c r="V25" s="189">
        <v>0</v>
      </c>
      <c r="W25" s="187">
        <v>0</v>
      </c>
      <c r="X25" s="189">
        <v>2</v>
      </c>
      <c r="Y25" s="187">
        <v>2</v>
      </c>
      <c r="Z25" s="189">
        <v>5</v>
      </c>
      <c r="AA25" s="187">
        <v>5</v>
      </c>
      <c r="AB25" s="189">
        <v>3</v>
      </c>
      <c r="AC25" s="187">
        <v>3</v>
      </c>
      <c r="AD25" s="190">
        <v>2</v>
      </c>
      <c r="AE25" s="187">
        <v>2</v>
      </c>
      <c r="AF25" s="189">
        <v>3</v>
      </c>
      <c r="AG25" s="187">
        <v>3</v>
      </c>
      <c r="AH25" s="189">
        <v>9</v>
      </c>
      <c r="AI25" s="187">
        <v>9</v>
      </c>
      <c r="AJ25" s="189">
        <v>0</v>
      </c>
      <c r="AK25" s="187">
        <v>0</v>
      </c>
      <c r="AL25" s="189">
        <v>20</v>
      </c>
      <c r="AM25" s="187">
        <v>20</v>
      </c>
      <c r="AN25" s="189">
        <v>32</v>
      </c>
      <c r="AO25" s="187">
        <v>32</v>
      </c>
      <c r="AP25" s="189">
        <v>78</v>
      </c>
      <c r="AQ25" s="187">
        <v>78</v>
      </c>
      <c r="AR25" s="189">
        <v>2</v>
      </c>
      <c r="AS25" s="187">
        <v>2</v>
      </c>
    </row>
    <row r="26" spans="1:45" ht="13.5" customHeight="1">
      <c r="A26" s="186" t="s">
        <v>153</v>
      </c>
      <c r="B26" s="233" t="str">
        <f>'Incentive Goal'!B25</f>
        <v>CLEVELAND</v>
      </c>
      <c r="C26" s="187">
        <v>15</v>
      </c>
      <c r="D26" s="187">
        <v>21</v>
      </c>
      <c r="E26" s="308">
        <v>6109</v>
      </c>
      <c r="F26" s="309">
        <v>407.26666666666665</v>
      </c>
      <c r="G26" s="310">
        <v>44</v>
      </c>
      <c r="H26" s="309">
        <v>2.9333333333333331</v>
      </c>
      <c r="I26" s="310">
        <v>61</v>
      </c>
      <c r="J26" s="309">
        <v>4.0666666666666664</v>
      </c>
      <c r="K26" s="188">
        <v>2101655.5</v>
      </c>
      <c r="L26" s="188">
        <v>140110.36666666667</v>
      </c>
      <c r="M26" s="188">
        <v>100078.83333333333</v>
      </c>
      <c r="N26" s="189">
        <v>39030</v>
      </c>
      <c r="O26" s="187">
        <v>2602</v>
      </c>
      <c r="P26" s="189">
        <v>190</v>
      </c>
      <c r="Q26" s="187">
        <v>12.666666666666666</v>
      </c>
      <c r="R26" s="189">
        <v>509</v>
      </c>
      <c r="S26" s="187">
        <v>33.93333333333333</v>
      </c>
      <c r="T26" s="189">
        <v>13</v>
      </c>
      <c r="U26" s="187">
        <v>0.8666666666666667</v>
      </c>
      <c r="V26" s="189">
        <v>27</v>
      </c>
      <c r="W26" s="187">
        <v>1.8</v>
      </c>
      <c r="X26" s="189">
        <v>41</v>
      </c>
      <c r="Y26" s="187">
        <v>2.7333333333333334</v>
      </c>
      <c r="Z26" s="189">
        <v>122</v>
      </c>
      <c r="AA26" s="187">
        <v>8.1333333333333329</v>
      </c>
      <c r="AB26" s="189">
        <v>56</v>
      </c>
      <c r="AC26" s="187">
        <v>3.7333333333333334</v>
      </c>
      <c r="AD26" s="190">
        <v>49</v>
      </c>
      <c r="AE26" s="187">
        <v>3.2666666666666666</v>
      </c>
      <c r="AF26" s="189">
        <v>88</v>
      </c>
      <c r="AG26" s="187">
        <v>5.8666666666666663</v>
      </c>
      <c r="AH26" s="189">
        <v>342</v>
      </c>
      <c r="AI26" s="187">
        <v>22.8</v>
      </c>
      <c r="AJ26" s="189">
        <v>21</v>
      </c>
      <c r="AK26" s="187">
        <v>1.4</v>
      </c>
      <c r="AL26" s="189">
        <v>1136</v>
      </c>
      <c r="AM26" s="187">
        <v>75.733333333333334</v>
      </c>
      <c r="AN26" s="189">
        <v>662</v>
      </c>
      <c r="AO26" s="187">
        <v>44.133333333333333</v>
      </c>
      <c r="AP26" s="189">
        <v>1301</v>
      </c>
      <c r="AQ26" s="187">
        <v>86.733333333333334</v>
      </c>
      <c r="AR26" s="189">
        <v>294</v>
      </c>
      <c r="AS26" s="187">
        <v>19.600000000000001</v>
      </c>
    </row>
    <row r="27" spans="1:45" ht="13.5" customHeight="1">
      <c r="A27" s="186" t="s">
        <v>152</v>
      </c>
      <c r="B27" s="233" t="str">
        <f>'Incentive Goal'!B26</f>
        <v>COLUMBUS</v>
      </c>
      <c r="C27" s="187">
        <v>12</v>
      </c>
      <c r="D27" s="187">
        <v>14</v>
      </c>
      <c r="E27" s="308">
        <v>3789</v>
      </c>
      <c r="F27" s="309">
        <v>315.75</v>
      </c>
      <c r="G27" s="310">
        <v>61</v>
      </c>
      <c r="H27" s="309">
        <v>5.083333333333333</v>
      </c>
      <c r="I27" s="310">
        <v>60</v>
      </c>
      <c r="J27" s="309">
        <v>5</v>
      </c>
      <c r="K27" s="188">
        <v>1063715.68</v>
      </c>
      <c r="L27" s="188">
        <v>88642.973333333328</v>
      </c>
      <c r="M27" s="188">
        <v>75979.69142857143</v>
      </c>
      <c r="N27" s="189">
        <v>23735</v>
      </c>
      <c r="O27" s="187">
        <v>1977.9166666666667</v>
      </c>
      <c r="P27" s="189">
        <v>114</v>
      </c>
      <c r="Q27" s="187">
        <v>9.5</v>
      </c>
      <c r="R27" s="189">
        <v>545</v>
      </c>
      <c r="S27" s="187">
        <v>45.416666666666664</v>
      </c>
      <c r="T27" s="189">
        <v>49</v>
      </c>
      <c r="U27" s="187">
        <v>4.083333333333333</v>
      </c>
      <c r="V27" s="189">
        <v>58</v>
      </c>
      <c r="W27" s="187">
        <v>4.833333333333333</v>
      </c>
      <c r="X27" s="189">
        <v>64</v>
      </c>
      <c r="Y27" s="187">
        <v>5.333333333333333</v>
      </c>
      <c r="Z27" s="189">
        <v>114</v>
      </c>
      <c r="AA27" s="187">
        <v>9.5</v>
      </c>
      <c r="AB27" s="189">
        <v>59</v>
      </c>
      <c r="AC27" s="187">
        <v>4.916666666666667</v>
      </c>
      <c r="AD27" s="190">
        <v>17</v>
      </c>
      <c r="AE27" s="187">
        <v>1.4166666666666667</v>
      </c>
      <c r="AF27" s="189">
        <v>20</v>
      </c>
      <c r="AG27" s="187">
        <v>1.6666666666666667</v>
      </c>
      <c r="AH27" s="189">
        <v>93</v>
      </c>
      <c r="AI27" s="187">
        <v>7.75</v>
      </c>
      <c r="AJ27" s="189">
        <v>4</v>
      </c>
      <c r="AK27" s="187">
        <v>0.33333333333333331</v>
      </c>
      <c r="AL27" s="189">
        <v>457</v>
      </c>
      <c r="AM27" s="187">
        <v>38.083333333333336</v>
      </c>
      <c r="AN27" s="189">
        <v>329</v>
      </c>
      <c r="AO27" s="187">
        <v>27.416666666666668</v>
      </c>
      <c r="AP27" s="189">
        <v>1629</v>
      </c>
      <c r="AQ27" s="187">
        <v>135.75</v>
      </c>
      <c r="AR27" s="189">
        <v>165</v>
      </c>
      <c r="AS27" s="187">
        <v>13.75</v>
      </c>
    </row>
    <row r="28" spans="1:45" ht="13.5" customHeight="1">
      <c r="A28" s="186" t="s">
        <v>152</v>
      </c>
      <c r="B28" s="233" t="str">
        <f>'Incentive Goal'!B27</f>
        <v>CRAVEN</v>
      </c>
      <c r="C28" s="187">
        <v>7</v>
      </c>
      <c r="D28" s="187">
        <v>9</v>
      </c>
      <c r="E28" s="308">
        <v>4051</v>
      </c>
      <c r="F28" s="309">
        <v>578.71428571428567</v>
      </c>
      <c r="G28" s="310">
        <v>146</v>
      </c>
      <c r="H28" s="309">
        <v>20.857142857142858</v>
      </c>
      <c r="I28" s="310">
        <v>65</v>
      </c>
      <c r="J28" s="309">
        <v>9.2857142857142865</v>
      </c>
      <c r="K28" s="188">
        <v>1800511.63</v>
      </c>
      <c r="L28" s="188">
        <v>257215.94714285713</v>
      </c>
      <c r="M28" s="188">
        <v>200056.84777777776</v>
      </c>
      <c r="N28" s="189">
        <v>19053</v>
      </c>
      <c r="O28" s="187">
        <v>2721.8571428571427</v>
      </c>
      <c r="P28" s="189">
        <v>84</v>
      </c>
      <c r="Q28" s="187">
        <v>12</v>
      </c>
      <c r="R28" s="189">
        <v>1785</v>
      </c>
      <c r="S28" s="187">
        <v>255</v>
      </c>
      <c r="T28" s="189">
        <v>12</v>
      </c>
      <c r="U28" s="187">
        <v>1.7142857142857142</v>
      </c>
      <c r="V28" s="189">
        <v>31</v>
      </c>
      <c r="W28" s="187">
        <v>4.4285714285714288</v>
      </c>
      <c r="X28" s="189">
        <v>152</v>
      </c>
      <c r="Y28" s="187">
        <v>21.714285714285715</v>
      </c>
      <c r="Z28" s="189">
        <v>93</v>
      </c>
      <c r="AA28" s="187">
        <v>13.285714285714286</v>
      </c>
      <c r="AB28" s="189">
        <v>51</v>
      </c>
      <c r="AC28" s="187">
        <v>7.2857142857142856</v>
      </c>
      <c r="AD28" s="190">
        <v>9</v>
      </c>
      <c r="AE28" s="187">
        <v>1.2857142857142858</v>
      </c>
      <c r="AF28" s="189">
        <v>3</v>
      </c>
      <c r="AG28" s="187">
        <v>0.42857142857142855</v>
      </c>
      <c r="AH28" s="189">
        <v>84</v>
      </c>
      <c r="AI28" s="187">
        <v>12</v>
      </c>
      <c r="AJ28" s="189">
        <v>5</v>
      </c>
      <c r="AK28" s="187">
        <v>0.7142857142857143</v>
      </c>
      <c r="AL28" s="189">
        <v>378</v>
      </c>
      <c r="AM28" s="187">
        <v>54</v>
      </c>
      <c r="AN28" s="189">
        <v>247</v>
      </c>
      <c r="AO28" s="187">
        <v>35.285714285714285</v>
      </c>
      <c r="AP28" s="189">
        <v>608</v>
      </c>
      <c r="AQ28" s="187">
        <v>86.857142857142861</v>
      </c>
      <c r="AR28" s="189">
        <v>122</v>
      </c>
      <c r="AS28" s="187">
        <v>17.428571428571427</v>
      </c>
    </row>
    <row r="29" spans="1:45" ht="13.5" customHeight="1">
      <c r="A29" s="186" t="s">
        <v>152</v>
      </c>
      <c r="B29" s="233" t="str">
        <f>'Incentive Goal'!B28</f>
        <v>CUMBERLAND</v>
      </c>
      <c r="C29" s="187">
        <v>46</v>
      </c>
      <c r="D29" s="187">
        <v>61</v>
      </c>
      <c r="E29" s="308">
        <v>18214</v>
      </c>
      <c r="F29" s="309">
        <v>395.95652173913044</v>
      </c>
      <c r="G29" s="310">
        <v>216</v>
      </c>
      <c r="H29" s="309">
        <v>4.6956521739130439</v>
      </c>
      <c r="I29" s="310">
        <v>244</v>
      </c>
      <c r="J29" s="309">
        <v>5.3043478260869561</v>
      </c>
      <c r="K29" s="188">
        <v>9007802.3599999994</v>
      </c>
      <c r="L29" s="188">
        <v>195821.7904347826</v>
      </c>
      <c r="M29" s="188">
        <v>147668.89114754097</v>
      </c>
      <c r="N29" s="189">
        <v>85546</v>
      </c>
      <c r="O29" s="187">
        <v>1859.695652173913</v>
      </c>
      <c r="P29" s="189">
        <v>697</v>
      </c>
      <c r="Q29" s="187">
        <v>15.152173913043478</v>
      </c>
      <c r="R29" s="189">
        <v>12864</v>
      </c>
      <c r="S29" s="187">
        <v>279.6521739130435</v>
      </c>
      <c r="T29" s="189">
        <v>659</v>
      </c>
      <c r="U29" s="187">
        <v>14.326086956521738</v>
      </c>
      <c r="V29" s="189">
        <v>130</v>
      </c>
      <c r="W29" s="187">
        <v>2.8260869565217392</v>
      </c>
      <c r="X29" s="189">
        <v>230</v>
      </c>
      <c r="Y29" s="187">
        <v>5</v>
      </c>
      <c r="Z29" s="189">
        <v>308</v>
      </c>
      <c r="AA29" s="187">
        <v>6.6956521739130439</v>
      </c>
      <c r="AB29" s="189">
        <v>227</v>
      </c>
      <c r="AC29" s="187">
        <v>4.9347826086956523</v>
      </c>
      <c r="AD29" s="190">
        <v>219</v>
      </c>
      <c r="AE29" s="187">
        <v>4.7608695652173916</v>
      </c>
      <c r="AF29" s="189">
        <v>226</v>
      </c>
      <c r="AG29" s="187">
        <v>4.9130434782608692</v>
      </c>
      <c r="AH29" s="189">
        <v>366</v>
      </c>
      <c r="AI29" s="187">
        <v>7.9565217391304346</v>
      </c>
      <c r="AJ29" s="189">
        <v>88</v>
      </c>
      <c r="AK29" s="187">
        <v>1.9130434782608696</v>
      </c>
      <c r="AL29" s="189">
        <v>2555</v>
      </c>
      <c r="AM29" s="187">
        <v>55.543478260869563</v>
      </c>
      <c r="AN29" s="189">
        <v>1230</v>
      </c>
      <c r="AO29" s="187">
        <v>26.739130434782609</v>
      </c>
      <c r="AP29" s="189">
        <v>9365</v>
      </c>
      <c r="AQ29" s="187">
        <v>203.58695652173913</v>
      </c>
      <c r="AR29" s="189">
        <v>101</v>
      </c>
      <c r="AS29" s="187">
        <v>2.1956521739130435</v>
      </c>
    </row>
    <row r="30" spans="1:45" ht="13.5" customHeight="1">
      <c r="A30" s="186" t="s">
        <v>167</v>
      </c>
      <c r="B30" s="233" t="str">
        <f>'Incentive Goal'!B29</f>
        <v>CURRITUCK</v>
      </c>
      <c r="C30" s="187">
        <v>1</v>
      </c>
      <c r="D30" s="187">
        <v>1.5</v>
      </c>
      <c r="E30" s="308">
        <v>734</v>
      </c>
      <c r="F30" s="309">
        <v>734</v>
      </c>
      <c r="G30" s="310">
        <v>3</v>
      </c>
      <c r="H30" s="309">
        <v>3</v>
      </c>
      <c r="I30" s="310">
        <v>7</v>
      </c>
      <c r="J30" s="309">
        <v>7</v>
      </c>
      <c r="K30" s="188">
        <v>512697.09</v>
      </c>
      <c r="L30" s="188">
        <v>512697.09</v>
      </c>
      <c r="M30" s="188">
        <v>341798.06</v>
      </c>
      <c r="N30" s="189">
        <v>2134</v>
      </c>
      <c r="O30" s="187">
        <v>2134</v>
      </c>
      <c r="P30" s="189">
        <v>5</v>
      </c>
      <c r="Q30" s="187">
        <v>5</v>
      </c>
      <c r="R30" s="189">
        <v>9</v>
      </c>
      <c r="S30" s="187">
        <v>9</v>
      </c>
      <c r="T30" s="189">
        <v>0</v>
      </c>
      <c r="U30" s="187">
        <v>0</v>
      </c>
      <c r="V30" s="189">
        <v>0</v>
      </c>
      <c r="W30" s="187">
        <v>0</v>
      </c>
      <c r="X30" s="189">
        <v>0</v>
      </c>
      <c r="Y30" s="187">
        <v>0</v>
      </c>
      <c r="Z30" s="189">
        <v>0</v>
      </c>
      <c r="AA30" s="187">
        <v>0</v>
      </c>
      <c r="AB30" s="189">
        <v>2</v>
      </c>
      <c r="AC30" s="187">
        <v>2</v>
      </c>
      <c r="AD30" s="190">
        <v>0</v>
      </c>
      <c r="AE30" s="187">
        <v>0</v>
      </c>
      <c r="AF30" s="189">
        <v>10</v>
      </c>
      <c r="AG30" s="187">
        <v>10</v>
      </c>
      <c r="AH30" s="189">
        <v>36</v>
      </c>
      <c r="AI30" s="187">
        <v>36</v>
      </c>
      <c r="AJ30" s="189">
        <v>2</v>
      </c>
      <c r="AK30" s="187">
        <v>2</v>
      </c>
      <c r="AL30" s="189">
        <v>55</v>
      </c>
      <c r="AM30" s="187">
        <v>55</v>
      </c>
      <c r="AN30" s="189">
        <v>254</v>
      </c>
      <c r="AO30" s="187">
        <v>254</v>
      </c>
      <c r="AP30" s="189">
        <v>118</v>
      </c>
      <c r="AQ30" s="187">
        <v>118</v>
      </c>
      <c r="AR30" s="189">
        <v>71</v>
      </c>
      <c r="AS30" s="187">
        <v>71</v>
      </c>
    </row>
    <row r="31" spans="1:45" ht="13.5" customHeight="1">
      <c r="A31" s="186" t="s">
        <v>167</v>
      </c>
      <c r="B31" s="233" t="str">
        <f>'Incentive Goal'!B30</f>
        <v>DARE</v>
      </c>
      <c r="C31" s="187">
        <v>2</v>
      </c>
      <c r="D31" s="187">
        <v>1.5</v>
      </c>
      <c r="E31" s="308">
        <v>767</v>
      </c>
      <c r="F31" s="309">
        <v>383.5</v>
      </c>
      <c r="G31" s="310">
        <v>9</v>
      </c>
      <c r="H31" s="309">
        <v>4.5</v>
      </c>
      <c r="I31" s="310">
        <v>10</v>
      </c>
      <c r="J31" s="309">
        <v>5</v>
      </c>
      <c r="K31" s="188">
        <v>496455.14</v>
      </c>
      <c r="L31" s="188">
        <v>248227.57</v>
      </c>
      <c r="M31" s="188">
        <v>330970.09333333332</v>
      </c>
      <c r="N31" s="189">
        <v>3622</v>
      </c>
      <c r="O31" s="187">
        <v>1811</v>
      </c>
      <c r="P31" s="189">
        <v>46</v>
      </c>
      <c r="Q31" s="187">
        <v>23</v>
      </c>
      <c r="R31" s="189">
        <v>40</v>
      </c>
      <c r="S31" s="187">
        <v>20</v>
      </c>
      <c r="T31" s="189">
        <v>3</v>
      </c>
      <c r="U31" s="187">
        <v>1.5</v>
      </c>
      <c r="V31" s="189">
        <v>1</v>
      </c>
      <c r="W31" s="187">
        <v>0.5</v>
      </c>
      <c r="X31" s="189">
        <v>13</v>
      </c>
      <c r="Y31" s="187">
        <v>6.5</v>
      </c>
      <c r="Z31" s="189">
        <v>12</v>
      </c>
      <c r="AA31" s="187">
        <v>6</v>
      </c>
      <c r="AB31" s="189">
        <v>11</v>
      </c>
      <c r="AC31" s="187">
        <v>5.5</v>
      </c>
      <c r="AD31" s="190">
        <v>0</v>
      </c>
      <c r="AE31" s="187">
        <v>0</v>
      </c>
      <c r="AF31" s="189">
        <v>9</v>
      </c>
      <c r="AG31" s="187">
        <v>4.5</v>
      </c>
      <c r="AH31" s="189">
        <v>30</v>
      </c>
      <c r="AI31" s="187">
        <v>15</v>
      </c>
      <c r="AJ31" s="189">
        <v>4</v>
      </c>
      <c r="AK31" s="187">
        <v>2</v>
      </c>
      <c r="AL31" s="189">
        <v>66</v>
      </c>
      <c r="AM31" s="187">
        <v>33</v>
      </c>
      <c r="AN31" s="189">
        <v>96</v>
      </c>
      <c r="AO31" s="187">
        <v>48</v>
      </c>
      <c r="AP31" s="189">
        <v>142</v>
      </c>
      <c r="AQ31" s="187">
        <v>71</v>
      </c>
      <c r="AR31" s="189">
        <v>59</v>
      </c>
      <c r="AS31" s="187">
        <v>29.5</v>
      </c>
    </row>
    <row r="32" spans="1:45" ht="13.5" customHeight="1">
      <c r="A32" s="186" t="s">
        <v>142</v>
      </c>
      <c r="B32" s="233" t="str">
        <f>'Incentive Goal'!B31</f>
        <v>DAVIDSON</v>
      </c>
      <c r="C32" s="187">
        <v>15</v>
      </c>
      <c r="D32" s="187">
        <v>20</v>
      </c>
      <c r="E32" s="308">
        <v>4759</v>
      </c>
      <c r="F32" s="309">
        <v>317.26666666666665</v>
      </c>
      <c r="G32" s="310">
        <v>68</v>
      </c>
      <c r="H32" s="309">
        <v>4.5333333333333332</v>
      </c>
      <c r="I32" s="310">
        <v>49</v>
      </c>
      <c r="J32" s="309">
        <v>3.2666666666666666</v>
      </c>
      <c r="K32" s="188">
        <v>2840051.17</v>
      </c>
      <c r="L32" s="188">
        <v>189336.74466666667</v>
      </c>
      <c r="M32" s="188">
        <v>142002.55849999998</v>
      </c>
      <c r="N32" s="189">
        <v>22486</v>
      </c>
      <c r="O32" s="187">
        <v>1499.0666666666666</v>
      </c>
      <c r="P32" s="189">
        <v>135</v>
      </c>
      <c r="Q32" s="187">
        <v>9</v>
      </c>
      <c r="R32" s="189">
        <v>2912</v>
      </c>
      <c r="S32" s="187">
        <v>194.13333333333333</v>
      </c>
      <c r="T32" s="189">
        <v>234</v>
      </c>
      <c r="U32" s="187">
        <v>15.6</v>
      </c>
      <c r="V32" s="189">
        <v>38</v>
      </c>
      <c r="W32" s="187">
        <v>2.5333333333333332</v>
      </c>
      <c r="X32" s="189">
        <v>82</v>
      </c>
      <c r="Y32" s="187">
        <v>5.4666666666666668</v>
      </c>
      <c r="Z32" s="189">
        <v>175</v>
      </c>
      <c r="AA32" s="187">
        <v>11.666666666666666</v>
      </c>
      <c r="AB32" s="189">
        <v>47</v>
      </c>
      <c r="AC32" s="187">
        <v>3.1333333333333333</v>
      </c>
      <c r="AD32" s="190">
        <v>130</v>
      </c>
      <c r="AE32" s="187">
        <v>8.6666666666666661</v>
      </c>
      <c r="AF32" s="189">
        <v>41</v>
      </c>
      <c r="AG32" s="187">
        <v>2.7333333333333334</v>
      </c>
      <c r="AH32" s="189">
        <v>99</v>
      </c>
      <c r="AI32" s="187">
        <v>6.6</v>
      </c>
      <c r="AJ32" s="189">
        <v>8</v>
      </c>
      <c r="AK32" s="187">
        <v>0.53333333333333333</v>
      </c>
      <c r="AL32" s="189">
        <v>724</v>
      </c>
      <c r="AM32" s="187">
        <v>48.266666666666666</v>
      </c>
      <c r="AN32" s="189">
        <v>376</v>
      </c>
      <c r="AO32" s="187">
        <v>25.066666666666666</v>
      </c>
      <c r="AP32" s="189">
        <v>1159</v>
      </c>
      <c r="AQ32" s="187">
        <v>77.266666666666666</v>
      </c>
      <c r="AR32" s="189">
        <v>190</v>
      </c>
      <c r="AS32" s="187">
        <v>12.666666666666666</v>
      </c>
    </row>
    <row r="33" spans="1:45" ht="13.5" customHeight="1">
      <c r="A33" s="186" t="s">
        <v>142</v>
      </c>
      <c r="B33" s="233" t="str">
        <f>'Incentive Goal'!B32</f>
        <v>DAVIE</v>
      </c>
      <c r="C33" s="187">
        <v>1.75</v>
      </c>
      <c r="D33" s="187">
        <v>3</v>
      </c>
      <c r="E33" s="308">
        <v>1139</v>
      </c>
      <c r="F33" s="309">
        <v>650.85714285714289</v>
      </c>
      <c r="G33" s="310">
        <v>24</v>
      </c>
      <c r="H33" s="309">
        <v>13.714285714285714</v>
      </c>
      <c r="I33" s="310">
        <v>16</v>
      </c>
      <c r="J33" s="309">
        <v>9.1428571428571423</v>
      </c>
      <c r="K33" s="188">
        <v>564229.87</v>
      </c>
      <c r="L33" s="188">
        <v>322417.06857142859</v>
      </c>
      <c r="M33" s="188">
        <v>188076.62333333332</v>
      </c>
      <c r="N33" s="189">
        <v>4513</v>
      </c>
      <c r="O33" s="187">
        <v>2578.8571428571427</v>
      </c>
      <c r="P33" s="189">
        <v>8</v>
      </c>
      <c r="Q33" s="187">
        <v>4.5714285714285712</v>
      </c>
      <c r="R33" s="189">
        <v>140</v>
      </c>
      <c r="S33" s="187">
        <v>80</v>
      </c>
      <c r="T33" s="189">
        <v>1</v>
      </c>
      <c r="U33" s="187">
        <v>0.5714285714285714</v>
      </c>
      <c r="V33" s="189">
        <v>6</v>
      </c>
      <c r="W33" s="187">
        <v>3.4285714285714284</v>
      </c>
      <c r="X33" s="189">
        <v>20</v>
      </c>
      <c r="Y33" s="187">
        <v>11.428571428571429</v>
      </c>
      <c r="Z33" s="189">
        <v>32</v>
      </c>
      <c r="AA33" s="187">
        <v>18.285714285714285</v>
      </c>
      <c r="AB33" s="189">
        <v>15</v>
      </c>
      <c r="AC33" s="187">
        <v>8.5714285714285712</v>
      </c>
      <c r="AD33" s="190">
        <v>0</v>
      </c>
      <c r="AE33" s="187">
        <v>0</v>
      </c>
      <c r="AF33" s="189">
        <v>3</v>
      </c>
      <c r="AG33" s="187">
        <v>1.7142857142857142</v>
      </c>
      <c r="AH33" s="189">
        <v>4</v>
      </c>
      <c r="AI33" s="187">
        <v>2.2857142857142856</v>
      </c>
      <c r="AJ33" s="189">
        <v>0</v>
      </c>
      <c r="AK33" s="187">
        <v>0</v>
      </c>
      <c r="AL33" s="189">
        <v>164</v>
      </c>
      <c r="AM33" s="187">
        <v>93.714285714285708</v>
      </c>
      <c r="AN33" s="189">
        <v>166</v>
      </c>
      <c r="AO33" s="187">
        <v>94.857142857142861</v>
      </c>
      <c r="AP33" s="189">
        <v>345</v>
      </c>
      <c r="AQ33" s="187">
        <v>197.14285714285714</v>
      </c>
      <c r="AR33" s="189">
        <v>52</v>
      </c>
      <c r="AS33" s="187">
        <v>29.714285714285715</v>
      </c>
    </row>
    <row r="34" spans="1:45" ht="13.5" customHeight="1">
      <c r="A34" s="186" t="s">
        <v>152</v>
      </c>
      <c r="B34" s="233" t="str">
        <f>'Incentive Goal'!B33</f>
        <v>DUPLIN</v>
      </c>
      <c r="C34" s="187">
        <v>9</v>
      </c>
      <c r="D34" s="187">
        <v>11</v>
      </c>
      <c r="E34" s="308">
        <v>2445</v>
      </c>
      <c r="F34" s="309">
        <v>271.66666666666669</v>
      </c>
      <c r="G34" s="310">
        <v>34</v>
      </c>
      <c r="H34" s="309">
        <v>3.7777777777777777</v>
      </c>
      <c r="I34" s="310">
        <v>38</v>
      </c>
      <c r="J34" s="309">
        <v>4.2222222222222223</v>
      </c>
      <c r="K34" s="188">
        <v>1282544</v>
      </c>
      <c r="L34" s="188">
        <v>142504.88888888888</v>
      </c>
      <c r="M34" s="188">
        <v>116594.90909090909</v>
      </c>
      <c r="N34" s="189">
        <v>10929</v>
      </c>
      <c r="O34" s="187">
        <v>1214.3333333333333</v>
      </c>
      <c r="P34" s="189">
        <v>39</v>
      </c>
      <c r="Q34" s="187">
        <v>4.333333333333333</v>
      </c>
      <c r="R34" s="189">
        <v>224</v>
      </c>
      <c r="S34" s="187">
        <v>24.888888888888889</v>
      </c>
      <c r="T34" s="189">
        <v>7</v>
      </c>
      <c r="U34" s="187">
        <v>0.77777777777777779</v>
      </c>
      <c r="V34" s="189">
        <v>24</v>
      </c>
      <c r="W34" s="187">
        <v>2.6666666666666665</v>
      </c>
      <c r="X34" s="189">
        <v>37</v>
      </c>
      <c r="Y34" s="187">
        <v>4.1111111111111107</v>
      </c>
      <c r="Z34" s="189">
        <v>68</v>
      </c>
      <c r="AA34" s="187">
        <v>7.5555555555555554</v>
      </c>
      <c r="AB34" s="189">
        <v>33</v>
      </c>
      <c r="AC34" s="187">
        <v>3.6666666666666665</v>
      </c>
      <c r="AD34" s="190">
        <v>2</v>
      </c>
      <c r="AE34" s="187">
        <v>0.22222222222222221</v>
      </c>
      <c r="AF34" s="189">
        <v>31</v>
      </c>
      <c r="AG34" s="187">
        <v>3.4444444444444446</v>
      </c>
      <c r="AH34" s="189">
        <v>41</v>
      </c>
      <c r="AI34" s="187">
        <v>4.5555555555555554</v>
      </c>
      <c r="AJ34" s="189">
        <v>8</v>
      </c>
      <c r="AK34" s="187">
        <v>0.88888888888888884</v>
      </c>
      <c r="AL34" s="189">
        <v>274</v>
      </c>
      <c r="AM34" s="187">
        <v>30.444444444444443</v>
      </c>
      <c r="AN34" s="189">
        <v>303</v>
      </c>
      <c r="AO34" s="187">
        <v>33.666666666666664</v>
      </c>
      <c r="AP34" s="189">
        <v>232</v>
      </c>
      <c r="AQ34" s="187">
        <v>25.777777777777779</v>
      </c>
      <c r="AR34" s="189">
        <v>122</v>
      </c>
      <c r="AS34" s="187">
        <v>13.555555555555555</v>
      </c>
    </row>
    <row r="35" spans="1:45" ht="13.5" customHeight="1">
      <c r="A35" s="186" t="s">
        <v>142</v>
      </c>
      <c r="B35" s="233" t="str">
        <f>'Incentive Goal'!B34</f>
        <v>DURHAM</v>
      </c>
      <c r="C35" s="187">
        <v>29</v>
      </c>
      <c r="D35" s="187">
        <v>41.5</v>
      </c>
      <c r="E35" s="308">
        <v>7830</v>
      </c>
      <c r="F35" s="309">
        <v>270</v>
      </c>
      <c r="G35" s="310">
        <v>93</v>
      </c>
      <c r="H35" s="309">
        <v>3.2068965517241379</v>
      </c>
      <c r="I35" s="310">
        <v>73</v>
      </c>
      <c r="J35" s="309">
        <v>2.5172413793103448</v>
      </c>
      <c r="K35" s="188">
        <v>3677288.36</v>
      </c>
      <c r="L35" s="188">
        <v>126803.04689655172</v>
      </c>
      <c r="M35" s="188">
        <v>88609.358072289149</v>
      </c>
      <c r="N35" s="189">
        <v>34447</v>
      </c>
      <c r="O35" s="187">
        <v>1187.8275862068965</v>
      </c>
      <c r="P35" s="189">
        <v>260</v>
      </c>
      <c r="Q35" s="187">
        <v>8.9655172413793096</v>
      </c>
      <c r="R35" s="189">
        <v>1217</v>
      </c>
      <c r="S35" s="187">
        <v>41.96551724137931</v>
      </c>
      <c r="T35" s="189">
        <v>47</v>
      </c>
      <c r="U35" s="187">
        <v>1.6206896551724137</v>
      </c>
      <c r="V35" s="189">
        <v>44</v>
      </c>
      <c r="W35" s="187">
        <v>1.5172413793103448</v>
      </c>
      <c r="X35" s="189">
        <v>96</v>
      </c>
      <c r="Y35" s="187">
        <v>3.3103448275862069</v>
      </c>
      <c r="Z35" s="189">
        <v>99</v>
      </c>
      <c r="AA35" s="187">
        <v>3.4137931034482758</v>
      </c>
      <c r="AB35" s="189">
        <v>67</v>
      </c>
      <c r="AC35" s="187">
        <v>2.3103448275862069</v>
      </c>
      <c r="AD35" s="190">
        <v>13</v>
      </c>
      <c r="AE35" s="187">
        <v>0.44827586206896552</v>
      </c>
      <c r="AF35" s="189">
        <v>30</v>
      </c>
      <c r="AG35" s="187">
        <v>1.0344827586206897</v>
      </c>
      <c r="AH35" s="189">
        <v>255</v>
      </c>
      <c r="AI35" s="187">
        <v>8.7931034482758612</v>
      </c>
      <c r="AJ35" s="189">
        <v>25</v>
      </c>
      <c r="AK35" s="187">
        <v>0.86206896551724133</v>
      </c>
      <c r="AL35" s="189">
        <v>1231</v>
      </c>
      <c r="AM35" s="187">
        <v>42.448275862068968</v>
      </c>
      <c r="AN35" s="189">
        <v>570</v>
      </c>
      <c r="AO35" s="187">
        <v>19.655172413793103</v>
      </c>
      <c r="AP35" s="189">
        <v>2612</v>
      </c>
      <c r="AQ35" s="187">
        <v>90.068965517241381</v>
      </c>
      <c r="AR35" s="189">
        <v>196</v>
      </c>
      <c r="AS35" s="187">
        <v>6.7586206896551726</v>
      </c>
    </row>
    <row r="36" spans="1:45" ht="13.5" customHeight="1">
      <c r="A36" s="186" t="s">
        <v>241</v>
      </c>
      <c r="B36" s="233" t="str">
        <f>'Incentive Goal'!B35</f>
        <v>EDGE-Rky Mt</v>
      </c>
      <c r="C36" s="187">
        <v>8.5</v>
      </c>
      <c r="D36" s="187">
        <v>9</v>
      </c>
      <c r="E36" s="308">
        <v>2167</v>
      </c>
      <c r="F36" s="309">
        <v>254.94117647058823</v>
      </c>
      <c r="G36" s="310">
        <v>7</v>
      </c>
      <c r="H36" s="309">
        <v>0.82352941176470584</v>
      </c>
      <c r="I36" s="310">
        <v>1</v>
      </c>
      <c r="J36" s="309">
        <v>0.11764705882352941</v>
      </c>
      <c r="K36" s="188">
        <v>627792.98</v>
      </c>
      <c r="L36" s="188">
        <v>73857.997647058815</v>
      </c>
      <c r="M36" s="188">
        <v>69754.775555555549</v>
      </c>
      <c r="N36" s="189">
        <v>14088</v>
      </c>
      <c r="O36" s="187">
        <v>1657.4117647058824</v>
      </c>
      <c r="P36" s="189">
        <v>54</v>
      </c>
      <c r="Q36" s="187">
        <v>6.3529411764705879</v>
      </c>
      <c r="R36" s="189">
        <v>1080</v>
      </c>
      <c r="S36" s="187">
        <v>127.05882352941177</v>
      </c>
      <c r="T36" s="189">
        <v>53</v>
      </c>
      <c r="U36" s="187">
        <v>6.2352941176470589</v>
      </c>
      <c r="V36" s="189">
        <v>17</v>
      </c>
      <c r="W36" s="187">
        <v>2</v>
      </c>
      <c r="X36" s="189">
        <v>14</v>
      </c>
      <c r="Y36" s="187">
        <v>1.6470588235294117</v>
      </c>
      <c r="Z36" s="189">
        <v>27</v>
      </c>
      <c r="AA36" s="187">
        <v>3.1764705882352939</v>
      </c>
      <c r="AB36" s="189">
        <v>9</v>
      </c>
      <c r="AC36" s="187">
        <v>1.0588235294117647</v>
      </c>
      <c r="AD36" s="190">
        <v>4</v>
      </c>
      <c r="AE36" s="187">
        <v>0.47058823529411764</v>
      </c>
      <c r="AF36" s="189">
        <v>6</v>
      </c>
      <c r="AG36" s="187">
        <v>0.70588235294117652</v>
      </c>
      <c r="AH36" s="189">
        <v>50</v>
      </c>
      <c r="AI36" s="187">
        <v>5.882352941176471</v>
      </c>
      <c r="AJ36" s="189">
        <v>2</v>
      </c>
      <c r="AK36" s="187">
        <v>0.23529411764705882</v>
      </c>
      <c r="AL36" s="189">
        <v>269</v>
      </c>
      <c r="AM36" s="187">
        <v>31.647058823529413</v>
      </c>
      <c r="AN36" s="189">
        <v>286</v>
      </c>
      <c r="AO36" s="187">
        <v>33.647058823529413</v>
      </c>
      <c r="AP36" s="189">
        <v>262</v>
      </c>
      <c r="AQ36" s="187">
        <v>30.823529411764707</v>
      </c>
      <c r="AR36" s="189">
        <v>58</v>
      </c>
      <c r="AS36" s="187">
        <v>6.8235294117647056</v>
      </c>
    </row>
    <row r="37" spans="1:45" ht="13.5" customHeight="1">
      <c r="A37" s="186" t="s">
        <v>241</v>
      </c>
      <c r="B37" s="233" t="str">
        <f>'Incentive Goal'!B36</f>
        <v>EDGE-Tarboro</v>
      </c>
      <c r="C37" s="187">
        <v>9.5</v>
      </c>
      <c r="D37" s="187">
        <v>9</v>
      </c>
      <c r="E37" s="308">
        <v>2578</v>
      </c>
      <c r="F37" s="309">
        <v>271.36842105263156</v>
      </c>
      <c r="G37" s="310">
        <v>12</v>
      </c>
      <c r="H37" s="309">
        <v>1.263157894736842</v>
      </c>
      <c r="I37" s="310">
        <v>11</v>
      </c>
      <c r="J37" s="309">
        <v>1.1578947368421053</v>
      </c>
      <c r="K37" s="188">
        <v>593870.38</v>
      </c>
      <c r="L37" s="188">
        <v>62512.671578947367</v>
      </c>
      <c r="M37" s="188">
        <v>65985.597777777773</v>
      </c>
      <c r="N37" s="191">
        <v>9545</v>
      </c>
      <c r="O37" s="187">
        <v>1004.7368421052631</v>
      </c>
      <c r="P37" s="189">
        <v>42</v>
      </c>
      <c r="Q37" s="187">
        <v>4.4210526315789478</v>
      </c>
      <c r="R37" s="189">
        <v>436</v>
      </c>
      <c r="S37" s="187">
        <v>45.89473684210526</v>
      </c>
      <c r="T37" s="189">
        <v>15</v>
      </c>
      <c r="U37" s="187">
        <v>1.5789473684210527</v>
      </c>
      <c r="V37" s="189">
        <v>10</v>
      </c>
      <c r="W37" s="187">
        <v>1.0526315789473684</v>
      </c>
      <c r="X37" s="189">
        <v>5</v>
      </c>
      <c r="Y37" s="187">
        <v>0.52631578947368418</v>
      </c>
      <c r="Z37" s="189">
        <v>13</v>
      </c>
      <c r="AA37" s="187">
        <v>1.368421052631579</v>
      </c>
      <c r="AB37" s="189">
        <v>1</v>
      </c>
      <c r="AC37" s="187">
        <v>0.10526315789473684</v>
      </c>
      <c r="AD37" s="190">
        <v>2</v>
      </c>
      <c r="AE37" s="187">
        <v>0.21052631578947367</v>
      </c>
      <c r="AF37" s="189">
        <v>7</v>
      </c>
      <c r="AG37" s="187">
        <v>0.73684210526315785</v>
      </c>
      <c r="AH37" s="189">
        <v>38</v>
      </c>
      <c r="AI37" s="187">
        <v>4</v>
      </c>
      <c r="AJ37" s="189">
        <v>1</v>
      </c>
      <c r="AK37" s="187">
        <v>0.10526315789473684</v>
      </c>
      <c r="AL37" s="189">
        <v>117</v>
      </c>
      <c r="AM37" s="187">
        <v>12.315789473684211</v>
      </c>
      <c r="AN37" s="189">
        <v>356</v>
      </c>
      <c r="AO37" s="187">
        <v>37.473684210526315</v>
      </c>
      <c r="AP37" s="189">
        <v>323</v>
      </c>
      <c r="AQ37" s="187">
        <v>34</v>
      </c>
      <c r="AR37" s="189">
        <v>59</v>
      </c>
      <c r="AS37" s="187">
        <v>6.2105263157894735</v>
      </c>
    </row>
    <row r="38" spans="1:45" ht="13.5" customHeight="1">
      <c r="A38" s="186" t="s">
        <v>142</v>
      </c>
      <c r="B38" s="233" t="str">
        <f>'Incentive Goal'!B37</f>
        <v>FORSYTH</v>
      </c>
      <c r="C38" s="187">
        <v>34</v>
      </c>
      <c r="D38" s="187">
        <v>42</v>
      </c>
      <c r="E38" s="308">
        <v>12471</v>
      </c>
      <c r="F38" s="309">
        <v>366.79411764705884</v>
      </c>
      <c r="G38" s="310">
        <v>231</v>
      </c>
      <c r="H38" s="309">
        <v>6.7941176470588234</v>
      </c>
      <c r="I38" s="310">
        <v>131</v>
      </c>
      <c r="J38" s="309">
        <v>3.8529411764705883</v>
      </c>
      <c r="K38" s="188">
        <v>5398961.0599999996</v>
      </c>
      <c r="L38" s="188">
        <v>158792.97235294117</v>
      </c>
      <c r="M38" s="188">
        <v>128546.6919047619</v>
      </c>
      <c r="N38" s="191">
        <v>52996</v>
      </c>
      <c r="O38" s="187">
        <v>1558.7058823529412</v>
      </c>
      <c r="P38" s="189">
        <v>486</v>
      </c>
      <c r="Q38" s="187">
        <v>14.294117647058824</v>
      </c>
      <c r="R38" s="189">
        <v>1790</v>
      </c>
      <c r="S38" s="187">
        <v>52.647058823529413</v>
      </c>
      <c r="T38" s="189">
        <v>271</v>
      </c>
      <c r="U38" s="187">
        <v>7.9705882352941178</v>
      </c>
      <c r="V38" s="189">
        <v>66</v>
      </c>
      <c r="W38" s="187">
        <v>1.9411764705882353</v>
      </c>
      <c r="X38" s="189">
        <v>241</v>
      </c>
      <c r="Y38" s="187">
        <v>7.0882352941176467</v>
      </c>
      <c r="Z38" s="189">
        <v>164</v>
      </c>
      <c r="AA38" s="187">
        <v>4.8235294117647056</v>
      </c>
      <c r="AB38" s="189">
        <v>110</v>
      </c>
      <c r="AC38" s="187">
        <v>3.2352941176470589</v>
      </c>
      <c r="AD38" s="190">
        <v>259</v>
      </c>
      <c r="AE38" s="187">
        <v>7.617647058823529</v>
      </c>
      <c r="AF38" s="189">
        <v>102</v>
      </c>
      <c r="AG38" s="187">
        <v>3</v>
      </c>
      <c r="AH38" s="189">
        <v>375</v>
      </c>
      <c r="AI38" s="187">
        <v>11.029411764705882</v>
      </c>
      <c r="AJ38" s="189">
        <v>45</v>
      </c>
      <c r="AK38" s="187">
        <v>1.3235294117647058</v>
      </c>
      <c r="AL38" s="189">
        <v>2012</v>
      </c>
      <c r="AM38" s="187">
        <v>59.176470588235297</v>
      </c>
      <c r="AN38" s="189">
        <v>579</v>
      </c>
      <c r="AO38" s="187">
        <v>17.029411764705884</v>
      </c>
      <c r="AP38" s="189">
        <v>5323</v>
      </c>
      <c r="AQ38" s="187">
        <v>156.55882352941177</v>
      </c>
      <c r="AR38" s="189">
        <v>163</v>
      </c>
      <c r="AS38" s="187">
        <v>4.7941176470588234</v>
      </c>
    </row>
    <row r="39" spans="1:45" ht="13.5" customHeight="1">
      <c r="A39" s="186" t="s">
        <v>241</v>
      </c>
      <c r="B39" s="233" t="str">
        <f>'Incentive Goal'!B38</f>
        <v>FRANKLIN</v>
      </c>
      <c r="C39" s="187">
        <v>8</v>
      </c>
      <c r="D39" s="187">
        <v>8</v>
      </c>
      <c r="E39" s="308">
        <v>2627</v>
      </c>
      <c r="F39" s="309">
        <v>328.375</v>
      </c>
      <c r="G39" s="310">
        <v>28</v>
      </c>
      <c r="H39" s="309">
        <v>3.5</v>
      </c>
      <c r="I39" s="310">
        <v>34</v>
      </c>
      <c r="J39" s="309">
        <v>4.25</v>
      </c>
      <c r="K39" s="188">
        <v>1330924.72</v>
      </c>
      <c r="L39" s="188">
        <v>166365.59</v>
      </c>
      <c r="M39" s="188">
        <v>166365.59</v>
      </c>
      <c r="N39" s="191">
        <v>10605</v>
      </c>
      <c r="O39" s="187">
        <v>1325.625</v>
      </c>
      <c r="P39" s="189">
        <v>138</v>
      </c>
      <c r="Q39" s="187">
        <v>17.25</v>
      </c>
      <c r="R39" s="189">
        <v>209</v>
      </c>
      <c r="S39" s="187">
        <v>26.125</v>
      </c>
      <c r="T39" s="189">
        <v>3</v>
      </c>
      <c r="U39" s="187">
        <v>0.375</v>
      </c>
      <c r="V39" s="189">
        <v>7</v>
      </c>
      <c r="W39" s="187">
        <v>0.875</v>
      </c>
      <c r="X39" s="189">
        <v>28</v>
      </c>
      <c r="Y39" s="187">
        <v>3.5</v>
      </c>
      <c r="Z39" s="189">
        <v>22</v>
      </c>
      <c r="AA39" s="187">
        <v>2.75</v>
      </c>
      <c r="AB39" s="189">
        <v>27</v>
      </c>
      <c r="AC39" s="187">
        <v>3.375</v>
      </c>
      <c r="AD39" s="190">
        <v>22</v>
      </c>
      <c r="AE39" s="187">
        <v>2.75</v>
      </c>
      <c r="AF39" s="189">
        <v>45</v>
      </c>
      <c r="AG39" s="187">
        <v>5.625</v>
      </c>
      <c r="AH39" s="189">
        <v>54</v>
      </c>
      <c r="AI39" s="187">
        <v>6.75</v>
      </c>
      <c r="AJ39" s="189">
        <v>3</v>
      </c>
      <c r="AK39" s="187">
        <v>0.375</v>
      </c>
      <c r="AL39" s="189">
        <v>437</v>
      </c>
      <c r="AM39" s="187">
        <v>54.625</v>
      </c>
      <c r="AN39" s="189">
        <v>363</v>
      </c>
      <c r="AO39" s="187">
        <v>45.375</v>
      </c>
      <c r="AP39" s="189">
        <v>1061</v>
      </c>
      <c r="AQ39" s="187">
        <v>132.625</v>
      </c>
      <c r="AR39" s="189">
        <v>160</v>
      </c>
      <c r="AS39" s="187">
        <v>20</v>
      </c>
    </row>
    <row r="40" spans="1:45" ht="13.5" customHeight="1">
      <c r="A40" s="186" t="s">
        <v>153</v>
      </c>
      <c r="B40" s="233" t="str">
        <f>'Incentive Goal'!B39</f>
        <v>GASTON</v>
      </c>
      <c r="C40" s="187">
        <v>24.5</v>
      </c>
      <c r="D40" s="187">
        <v>33</v>
      </c>
      <c r="E40" s="308">
        <v>8227</v>
      </c>
      <c r="F40" s="309">
        <v>335.79591836734693</v>
      </c>
      <c r="G40" s="310">
        <v>162</v>
      </c>
      <c r="H40" s="309">
        <v>6.6122448979591839</v>
      </c>
      <c r="I40" s="310">
        <v>130</v>
      </c>
      <c r="J40" s="309">
        <v>5.3061224489795915</v>
      </c>
      <c r="K40" s="188">
        <v>3427864.99</v>
      </c>
      <c r="L40" s="188">
        <v>139912.85673469389</v>
      </c>
      <c r="M40" s="188">
        <v>103874.69666666667</v>
      </c>
      <c r="N40" s="191">
        <v>44302</v>
      </c>
      <c r="O40" s="187">
        <v>1808.2448979591836</v>
      </c>
      <c r="P40" s="189">
        <v>256</v>
      </c>
      <c r="Q40" s="187">
        <v>10.448979591836734</v>
      </c>
      <c r="R40" s="189">
        <v>1637</v>
      </c>
      <c r="S40" s="187">
        <v>66.816326530612244</v>
      </c>
      <c r="T40" s="189">
        <v>223</v>
      </c>
      <c r="U40" s="187">
        <v>9.1020408163265305</v>
      </c>
      <c r="V40" s="189">
        <v>62</v>
      </c>
      <c r="W40" s="187">
        <v>2.5306122448979593</v>
      </c>
      <c r="X40" s="189">
        <v>164</v>
      </c>
      <c r="Y40" s="187">
        <v>6.6938775510204085</v>
      </c>
      <c r="Z40" s="189">
        <v>244</v>
      </c>
      <c r="AA40" s="187">
        <v>9.9591836734693882</v>
      </c>
      <c r="AB40" s="189">
        <v>120</v>
      </c>
      <c r="AC40" s="187">
        <v>4.8979591836734695</v>
      </c>
      <c r="AD40" s="190">
        <v>18</v>
      </c>
      <c r="AE40" s="187">
        <v>0.73469387755102045</v>
      </c>
      <c r="AF40" s="189">
        <v>123</v>
      </c>
      <c r="AG40" s="187">
        <v>5.0204081632653059</v>
      </c>
      <c r="AH40" s="189">
        <v>111</v>
      </c>
      <c r="AI40" s="187">
        <v>4.5306122448979593</v>
      </c>
      <c r="AJ40" s="189">
        <v>53</v>
      </c>
      <c r="AK40" s="187">
        <v>2.1632653061224492</v>
      </c>
      <c r="AL40" s="189">
        <v>1480</v>
      </c>
      <c r="AM40" s="187">
        <v>60.408163265306122</v>
      </c>
      <c r="AN40" s="189">
        <v>454</v>
      </c>
      <c r="AO40" s="187">
        <v>18.530612244897959</v>
      </c>
      <c r="AP40" s="189">
        <v>3265</v>
      </c>
      <c r="AQ40" s="187">
        <v>133.26530612244898</v>
      </c>
      <c r="AR40" s="189">
        <v>242</v>
      </c>
      <c r="AS40" s="187">
        <v>9.8775510204081627</v>
      </c>
    </row>
    <row r="41" spans="1:45" ht="13.5" customHeight="1">
      <c r="A41" s="186" t="s">
        <v>167</v>
      </c>
      <c r="B41" s="233" t="str">
        <f>'Incentive Goal'!B40</f>
        <v>GATES</v>
      </c>
      <c r="C41" s="187">
        <v>1</v>
      </c>
      <c r="D41" s="187">
        <v>2</v>
      </c>
      <c r="E41" s="308">
        <v>424</v>
      </c>
      <c r="F41" s="309">
        <v>424</v>
      </c>
      <c r="G41" s="310">
        <v>4</v>
      </c>
      <c r="H41" s="309">
        <v>4</v>
      </c>
      <c r="I41" s="310">
        <v>3</v>
      </c>
      <c r="J41" s="309">
        <v>3</v>
      </c>
      <c r="K41" s="188">
        <v>259109.43</v>
      </c>
      <c r="L41" s="188">
        <v>259109.43</v>
      </c>
      <c r="M41" s="188">
        <v>129554.715</v>
      </c>
      <c r="N41" s="191">
        <v>51</v>
      </c>
      <c r="O41" s="187">
        <v>51</v>
      </c>
      <c r="P41" s="189">
        <v>0</v>
      </c>
      <c r="Q41" s="187">
        <v>0</v>
      </c>
      <c r="R41" s="189">
        <v>1</v>
      </c>
      <c r="S41" s="187">
        <v>1</v>
      </c>
      <c r="T41" s="189">
        <v>0</v>
      </c>
      <c r="U41" s="187">
        <v>0</v>
      </c>
      <c r="V41" s="189">
        <v>1</v>
      </c>
      <c r="W41" s="187">
        <v>1</v>
      </c>
      <c r="X41" s="189">
        <v>0</v>
      </c>
      <c r="Y41" s="187">
        <v>0</v>
      </c>
      <c r="Z41" s="189">
        <v>0</v>
      </c>
      <c r="AA41" s="187">
        <v>0</v>
      </c>
      <c r="AB41" s="189">
        <v>0</v>
      </c>
      <c r="AC41" s="187">
        <v>0</v>
      </c>
      <c r="AD41" s="190">
        <v>0</v>
      </c>
      <c r="AE41" s="187">
        <v>0</v>
      </c>
      <c r="AF41" s="189">
        <v>0</v>
      </c>
      <c r="AG41" s="187">
        <v>0</v>
      </c>
      <c r="AH41" s="189">
        <v>0</v>
      </c>
      <c r="AI41" s="187">
        <v>0</v>
      </c>
      <c r="AJ41" s="189">
        <v>1</v>
      </c>
      <c r="AK41" s="187">
        <v>1</v>
      </c>
      <c r="AL41" s="189">
        <v>51</v>
      </c>
      <c r="AM41" s="187">
        <v>51</v>
      </c>
      <c r="AN41" s="189">
        <v>0</v>
      </c>
      <c r="AO41" s="187">
        <v>0</v>
      </c>
      <c r="AP41" s="189">
        <v>0</v>
      </c>
      <c r="AQ41" s="187">
        <v>0</v>
      </c>
      <c r="AR41" s="189">
        <v>21</v>
      </c>
      <c r="AS41" s="187">
        <v>21</v>
      </c>
    </row>
    <row r="42" spans="1:45" ht="13.5" customHeight="1">
      <c r="A42" s="186" t="s">
        <v>254</v>
      </c>
      <c r="B42" s="233" t="str">
        <f>'Incentive Goal'!B41</f>
        <v>GRAHAM</v>
      </c>
      <c r="C42" s="187">
        <v>0.75</v>
      </c>
      <c r="D42" s="187">
        <v>1.1000000000000001</v>
      </c>
      <c r="E42" s="308">
        <v>233</v>
      </c>
      <c r="F42" s="309">
        <v>310.66666666666669</v>
      </c>
      <c r="G42" s="310">
        <v>1</v>
      </c>
      <c r="H42" s="309">
        <v>1.3333333333333333</v>
      </c>
      <c r="I42" s="310"/>
      <c r="J42" s="309">
        <v>0</v>
      </c>
      <c r="K42" s="188">
        <v>130387.42</v>
      </c>
      <c r="L42" s="188">
        <v>173849.89333333334</v>
      </c>
      <c r="M42" s="188">
        <v>118534.01818181817</v>
      </c>
      <c r="N42" s="191">
        <v>924</v>
      </c>
      <c r="O42" s="187">
        <v>1232</v>
      </c>
      <c r="P42" s="189">
        <v>7</v>
      </c>
      <c r="Q42" s="187">
        <v>9.3333333333333339</v>
      </c>
      <c r="R42" s="189">
        <v>14</v>
      </c>
      <c r="S42" s="187">
        <v>18.666666666666668</v>
      </c>
      <c r="T42" s="189">
        <v>0</v>
      </c>
      <c r="U42" s="187">
        <v>0</v>
      </c>
      <c r="V42" s="189">
        <v>0</v>
      </c>
      <c r="W42" s="187">
        <v>0</v>
      </c>
      <c r="X42" s="189">
        <v>1</v>
      </c>
      <c r="Y42" s="187">
        <v>1.3333333333333333</v>
      </c>
      <c r="Z42" s="189">
        <v>2</v>
      </c>
      <c r="AA42" s="187">
        <v>2.6666666666666665</v>
      </c>
      <c r="AB42" s="189">
        <v>0</v>
      </c>
      <c r="AC42" s="187">
        <v>0</v>
      </c>
      <c r="AD42" s="190">
        <v>0</v>
      </c>
      <c r="AE42" s="187">
        <v>0</v>
      </c>
      <c r="AF42" s="189">
        <v>0</v>
      </c>
      <c r="AG42" s="187">
        <v>0</v>
      </c>
      <c r="AH42" s="189">
        <v>9</v>
      </c>
      <c r="AI42" s="187">
        <v>12</v>
      </c>
      <c r="AJ42" s="189">
        <v>1</v>
      </c>
      <c r="AK42" s="187">
        <v>1.3333333333333333</v>
      </c>
      <c r="AL42" s="189">
        <v>5</v>
      </c>
      <c r="AM42" s="187">
        <v>6.666666666666667</v>
      </c>
      <c r="AN42" s="189">
        <v>46</v>
      </c>
      <c r="AO42" s="187">
        <v>61.333333333333336</v>
      </c>
      <c r="AP42" s="189">
        <v>6</v>
      </c>
      <c r="AQ42" s="187">
        <v>8</v>
      </c>
      <c r="AR42" s="189">
        <v>18</v>
      </c>
      <c r="AS42" s="187">
        <v>24</v>
      </c>
    </row>
    <row r="43" spans="1:45" ht="13.5" customHeight="1">
      <c r="A43" s="186" t="s">
        <v>241</v>
      </c>
      <c r="B43" s="233" t="str">
        <f>'Incentive Goal'!B42</f>
        <v>GRANVILLE</v>
      </c>
      <c r="C43" s="187">
        <v>9.5</v>
      </c>
      <c r="D43" s="187">
        <v>7</v>
      </c>
      <c r="E43" s="308">
        <v>2267</v>
      </c>
      <c r="F43" s="309">
        <v>238.63157894736841</v>
      </c>
      <c r="G43" s="310">
        <v>35</v>
      </c>
      <c r="H43" s="309">
        <v>3.6842105263157894</v>
      </c>
      <c r="I43" s="310">
        <v>46</v>
      </c>
      <c r="J43" s="309">
        <v>4.8421052631578947</v>
      </c>
      <c r="K43" s="188">
        <v>898102.23</v>
      </c>
      <c r="L43" s="188">
        <v>94537.076842105263</v>
      </c>
      <c r="M43" s="188">
        <v>128300.31857142856</v>
      </c>
      <c r="N43" s="191">
        <v>9506</v>
      </c>
      <c r="O43" s="187">
        <v>1000.6315789473684</v>
      </c>
      <c r="P43" s="189">
        <v>54</v>
      </c>
      <c r="Q43" s="187">
        <v>5.6842105263157894</v>
      </c>
      <c r="R43" s="189">
        <v>221</v>
      </c>
      <c r="S43" s="187">
        <v>23.263157894736842</v>
      </c>
      <c r="T43" s="189">
        <v>3</v>
      </c>
      <c r="U43" s="187">
        <v>0.31578947368421051</v>
      </c>
      <c r="V43" s="189">
        <v>13</v>
      </c>
      <c r="W43" s="187">
        <v>1.368421052631579</v>
      </c>
      <c r="X43" s="189">
        <v>39</v>
      </c>
      <c r="Y43" s="187">
        <v>4.1052631578947372</v>
      </c>
      <c r="Z43" s="189">
        <v>40</v>
      </c>
      <c r="AA43" s="187">
        <v>4.2105263157894735</v>
      </c>
      <c r="AB43" s="189">
        <v>38</v>
      </c>
      <c r="AC43" s="187">
        <v>4</v>
      </c>
      <c r="AD43" s="190">
        <v>5</v>
      </c>
      <c r="AE43" s="187">
        <v>0.52631578947368418</v>
      </c>
      <c r="AF43" s="189">
        <v>22</v>
      </c>
      <c r="AG43" s="187">
        <v>2.3157894736842106</v>
      </c>
      <c r="AH43" s="189">
        <v>56</v>
      </c>
      <c r="AI43" s="187">
        <v>5.8947368421052628</v>
      </c>
      <c r="AJ43" s="189">
        <v>3</v>
      </c>
      <c r="AK43" s="187">
        <v>0.31578947368421051</v>
      </c>
      <c r="AL43" s="189">
        <v>304</v>
      </c>
      <c r="AM43" s="187">
        <v>32</v>
      </c>
      <c r="AN43" s="189">
        <v>308</v>
      </c>
      <c r="AO43" s="187">
        <v>32.421052631578945</v>
      </c>
      <c r="AP43" s="189">
        <v>448</v>
      </c>
      <c r="AQ43" s="187">
        <v>47.157894736842103</v>
      </c>
      <c r="AR43" s="189">
        <v>47</v>
      </c>
      <c r="AS43" s="187">
        <v>4.9473684210526319</v>
      </c>
    </row>
    <row r="44" spans="1:45" ht="13.5" customHeight="1">
      <c r="A44" s="186" t="s">
        <v>241</v>
      </c>
      <c r="B44" s="233" t="str">
        <f>'Incentive Goal'!B43</f>
        <v>GREENE</v>
      </c>
      <c r="C44" s="187">
        <v>3</v>
      </c>
      <c r="D44" s="187">
        <v>4.55</v>
      </c>
      <c r="E44" s="308">
        <v>1201</v>
      </c>
      <c r="F44" s="309">
        <v>400.33333333333331</v>
      </c>
      <c r="G44" s="310">
        <v>17</v>
      </c>
      <c r="H44" s="309">
        <v>5.666666666666667</v>
      </c>
      <c r="I44" s="310">
        <v>16</v>
      </c>
      <c r="J44" s="309">
        <v>5.333333333333333</v>
      </c>
      <c r="K44" s="188">
        <v>436178.27</v>
      </c>
      <c r="L44" s="188">
        <v>145392.75666666668</v>
      </c>
      <c r="M44" s="188">
        <v>95863.356043956053</v>
      </c>
      <c r="N44" s="191">
        <v>5670</v>
      </c>
      <c r="O44" s="187">
        <v>1890</v>
      </c>
      <c r="P44" s="189">
        <v>33</v>
      </c>
      <c r="Q44" s="187">
        <v>11</v>
      </c>
      <c r="R44" s="189">
        <v>357</v>
      </c>
      <c r="S44" s="187">
        <v>119</v>
      </c>
      <c r="T44" s="189">
        <v>12</v>
      </c>
      <c r="U44" s="187">
        <v>4</v>
      </c>
      <c r="V44" s="189">
        <v>22</v>
      </c>
      <c r="W44" s="187">
        <v>7.333333333333333</v>
      </c>
      <c r="X44" s="189">
        <v>17</v>
      </c>
      <c r="Y44" s="187">
        <v>5.666666666666667</v>
      </c>
      <c r="Z44" s="189">
        <v>46</v>
      </c>
      <c r="AA44" s="187">
        <v>15.333333333333334</v>
      </c>
      <c r="AB44" s="189">
        <v>17</v>
      </c>
      <c r="AC44" s="187">
        <v>5.666666666666667</v>
      </c>
      <c r="AD44" s="190">
        <v>1</v>
      </c>
      <c r="AE44" s="187">
        <v>0.33333333333333331</v>
      </c>
      <c r="AF44" s="189">
        <v>10</v>
      </c>
      <c r="AG44" s="187">
        <v>3.3333333333333335</v>
      </c>
      <c r="AH44" s="189">
        <v>38</v>
      </c>
      <c r="AI44" s="187">
        <v>12.666666666666666</v>
      </c>
      <c r="AJ44" s="189">
        <v>1</v>
      </c>
      <c r="AK44" s="187">
        <v>0.33333333333333331</v>
      </c>
      <c r="AL44" s="189">
        <v>168</v>
      </c>
      <c r="AM44" s="187">
        <v>56</v>
      </c>
      <c r="AN44" s="189">
        <v>226</v>
      </c>
      <c r="AO44" s="187">
        <v>75.333333333333329</v>
      </c>
      <c r="AP44" s="189">
        <v>69</v>
      </c>
      <c r="AQ44" s="187">
        <v>23</v>
      </c>
      <c r="AR44" s="189">
        <v>216</v>
      </c>
      <c r="AS44" s="187">
        <v>72</v>
      </c>
    </row>
    <row r="45" spans="1:45" ht="13.5" customHeight="1">
      <c r="A45" s="186" t="s">
        <v>142</v>
      </c>
      <c r="B45" s="233" t="str">
        <f>'Incentive Goal'!B44</f>
        <v>GUIL-Gboro</v>
      </c>
      <c r="C45" s="187">
        <v>35</v>
      </c>
      <c r="D45" s="187">
        <v>66</v>
      </c>
      <c r="E45" s="308">
        <v>13586</v>
      </c>
      <c r="F45" s="309">
        <v>388.17142857142858</v>
      </c>
      <c r="G45" s="310">
        <v>208</v>
      </c>
      <c r="H45" s="309">
        <v>5.9428571428571431</v>
      </c>
      <c r="I45" s="310">
        <v>164</v>
      </c>
      <c r="J45" s="309">
        <v>4.6857142857142859</v>
      </c>
      <c r="K45" s="188">
        <v>5913190.1200000001</v>
      </c>
      <c r="L45" s="188">
        <v>168948.28914285716</v>
      </c>
      <c r="M45" s="188">
        <v>89593.789696969703</v>
      </c>
      <c r="N45" s="191">
        <v>64803</v>
      </c>
      <c r="O45" s="187">
        <v>1851.5142857142857</v>
      </c>
      <c r="P45" s="189">
        <v>515</v>
      </c>
      <c r="Q45" s="187">
        <v>14.714285714285714</v>
      </c>
      <c r="R45" s="189">
        <v>1277</v>
      </c>
      <c r="S45" s="187">
        <v>36.485714285714288</v>
      </c>
      <c r="T45" s="189">
        <v>83</v>
      </c>
      <c r="U45" s="187">
        <v>2.3714285714285714</v>
      </c>
      <c r="V45" s="189">
        <v>103</v>
      </c>
      <c r="W45" s="187">
        <v>2.9428571428571431</v>
      </c>
      <c r="X45" s="189">
        <v>214</v>
      </c>
      <c r="Y45" s="187">
        <v>6.1142857142857139</v>
      </c>
      <c r="Z45" s="189">
        <v>317</v>
      </c>
      <c r="AA45" s="187">
        <v>9.0571428571428569</v>
      </c>
      <c r="AB45" s="189">
        <v>159</v>
      </c>
      <c r="AC45" s="187">
        <v>4.5428571428571427</v>
      </c>
      <c r="AD45" s="190">
        <v>369</v>
      </c>
      <c r="AE45" s="187">
        <v>10.542857142857143</v>
      </c>
      <c r="AF45" s="189">
        <v>132</v>
      </c>
      <c r="AG45" s="187">
        <v>3.7714285714285714</v>
      </c>
      <c r="AH45" s="189">
        <v>347</v>
      </c>
      <c r="AI45" s="187">
        <v>9.9142857142857146</v>
      </c>
      <c r="AJ45" s="189">
        <v>51</v>
      </c>
      <c r="AK45" s="187">
        <v>1.4571428571428571</v>
      </c>
      <c r="AL45" s="189">
        <v>2293</v>
      </c>
      <c r="AM45" s="187">
        <v>65.51428571428572</v>
      </c>
      <c r="AN45" s="189">
        <v>1125</v>
      </c>
      <c r="AO45" s="187">
        <v>32.142857142857146</v>
      </c>
      <c r="AP45" s="189">
        <v>9242</v>
      </c>
      <c r="AQ45" s="187">
        <v>264.05714285714288</v>
      </c>
      <c r="AR45" s="189">
        <v>271</v>
      </c>
      <c r="AS45" s="187">
        <v>7.7428571428571429</v>
      </c>
    </row>
    <row r="46" spans="1:45" ht="13.5" customHeight="1">
      <c r="A46" s="186" t="s">
        <v>142</v>
      </c>
      <c r="B46" s="233" t="str">
        <f>'Incentive Goal'!B45</f>
        <v>GUIL-HP</v>
      </c>
      <c r="C46" s="187">
        <v>14</v>
      </c>
      <c r="D46" s="187">
        <v>26</v>
      </c>
      <c r="E46" s="308">
        <v>5099</v>
      </c>
      <c r="F46" s="309">
        <v>364.21428571428572</v>
      </c>
      <c r="G46" s="310">
        <v>100</v>
      </c>
      <c r="H46" s="309">
        <v>7.1428571428571432</v>
      </c>
      <c r="I46" s="310">
        <v>67</v>
      </c>
      <c r="J46" s="309">
        <v>4.7857142857142856</v>
      </c>
      <c r="K46" s="188">
        <v>2101044.8199999998</v>
      </c>
      <c r="L46" s="188">
        <v>150074.62999999998</v>
      </c>
      <c r="M46" s="188">
        <v>80809.416153846149</v>
      </c>
      <c r="N46" s="192">
        <v>25964</v>
      </c>
      <c r="O46" s="187">
        <v>1854.5714285714287</v>
      </c>
      <c r="P46" s="189">
        <v>134</v>
      </c>
      <c r="Q46" s="187">
        <v>9.5714285714285712</v>
      </c>
      <c r="R46" s="189">
        <v>771</v>
      </c>
      <c r="S46" s="187">
        <v>55.071428571428569</v>
      </c>
      <c r="T46" s="189">
        <v>56</v>
      </c>
      <c r="U46" s="187">
        <v>4</v>
      </c>
      <c r="V46" s="189">
        <v>55</v>
      </c>
      <c r="W46" s="187">
        <v>3.9285714285714284</v>
      </c>
      <c r="X46" s="189">
        <v>100</v>
      </c>
      <c r="Y46" s="187">
        <v>7.1428571428571432</v>
      </c>
      <c r="Z46" s="189">
        <v>108</v>
      </c>
      <c r="AA46" s="187">
        <v>7.7142857142857144</v>
      </c>
      <c r="AB46" s="189">
        <v>53</v>
      </c>
      <c r="AC46" s="187">
        <v>3.7857142857142856</v>
      </c>
      <c r="AD46" s="190">
        <v>216</v>
      </c>
      <c r="AE46" s="187">
        <v>15.428571428571429</v>
      </c>
      <c r="AF46" s="189">
        <v>46</v>
      </c>
      <c r="AG46" s="187">
        <v>3.2857142857142856</v>
      </c>
      <c r="AH46" s="189">
        <v>166</v>
      </c>
      <c r="AI46" s="187">
        <v>11.857142857142858</v>
      </c>
      <c r="AJ46" s="189">
        <v>27</v>
      </c>
      <c r="AK46" s="187">
        <v>1.9285714285714286</v>
      </c>
      <c r="AL46" s="189">
        <v>871</v>
      </c>
      <c r="AM46" s="187">
        <v>62.214285714285715</v>
      </c>
      <c r="AN46" s="189">
        <v>700</v>
      </c>
      <c r="AO46" s="187">
        <v>50</v>
      </c>
      <c r="AP46" s="189">
        <v>3192</v>
      </c>
      <c r="AQ46" s="187">
        <v>228</v>
      </c>
      <c r="AR46" s="189">
        <v>100</v>
      </c>
      <c r="AS46" s="187">
        <v>7.1428571428571432</v>
      </c>
    </row>
    <row r="47" spans="1:45" ht="13.5" customHeight="1">
      <c r="A47" s="186" t="s">
        <v>241</v>
      </c>
      <c r="B47" s="233" t="str">
        <f>'Incentive Goal'!B46</f>
        <v>HALIFAX</v>
      </c>
      <c r="C47" s="187">
        <v>12</v>
      </c>
      <c r="D47" s="187">
        <v>17.5</v>
      </c>
      <c r="E47" s="308">
        <v>3547</v>
      </c>
      <c r="F47" s="309">
        <v>295.58333333333331</v>
      </c>
      <c r="G47" s="310">
        <v>54</v>
      </c>
      <c r="H47" s="309">
        <v>4.5</v>
      </c>
      <c r="I47" s="310">
        <v>35</v>
      </c>
      <c r="J47" s="309">
        <v>2.9166666666666665</v>
      </c>
      <c r="K47" s="188">
        <v>1313111.58</v>
      </c>
      <c r="L47" s="188">
        <v>109425.96500000001</v>
      </c>
      <c r="M47" s="188">
        <v>75034.947428571439</v>
      </c>
      <c r="N47" s="191">
        <v>19825</v>
      </c>
      <c r="O47" s="187">
        <v>1652.0833333333333</v>
      </c>
      <c r="P47" s="189">
        <v>74</v>
      </c>
      <c r="Q47" s="187">
        <v>6.166666666666667</v>
      </c>
      <c r="R47" s="189">
        <v>8716</v>
      </c>
      <c r="S47" s="187">
        <v>726.33333333333337</v>
      </c>
      <c r="T47" s="189">
        <v>480</v>
      </c>
      <c r="U47" s="187">
        <v>40</v>
      </c>
      <c r="V47" s="189">
        <v>26</v>
      </c>
      <c r="W47" s="187">
        <v>2.1666666666666665</v>
      </c>
      <c r="X47" s="189">
        <v>60</v>
      </c>
      <c r="Y47" s="187">
        <v>5</v>
      </c>
      <c r="Z47" s="189">
        <v>53</v>
      </c>
      <c r="AA47" s="187">
        <v>4.416666666666667</v>
      </c>
      <c r="AB47" s="189">
        <v>31</v>
      </c>
      <c r="AC47" s="187">
        <v>2.5833333333333335</v>
      </c>
      <c r="AD47" s="190">
        <v>59</v>
      </c>
      <c r="AE47" s="187">
        <v>4.916666666666667</v>
      </c>
      <c r="AF47" s="189">
        <v>62</v>
      </c>
      <c r="AG47" s="187">
        <v>5.166666666666667</v>
      </c>
      <c r="AH47" s="189">
        <v>96</v>
      </c>
      <c r="AI47" s="187">
        <v>8</v>
      </c>
      <c r="AJ47" s="189">
        <v>19</v>
      </c>
      <c r="AK47" s="187">
        <v>1.5833333333333333</v>
      </c>
      <c r="AL47" s="189">
        <v>526</v>
      </c>
      <c r="AM47" s="187">
        <v>43.833333333333336</v>
      </c>
      <c r="AN47" s="189">
        <v>403</v>
      </c>
      <c r="AO47" s="187">
        <v>33.583333333333336</v>
      </c>
      <c r="AP47" s="189">
        <v>884</v>
      </c>
      <c r="AQ47" s="187">
        <v>73.666666666666671</v>
      </c>
      <c r="AR47" s="189">
        <v>285</v>
      </c>
      <c r="AS47" s="187">
        <v>23.75</v>
      </c>
    </row>
    <row r="48" spans="1:45" ht="13.5" customHeight="1">
      <c r="A48" s="186" t="s">
        <v>154</v>
      </c>
      <c r="B48" s="233" t="str">
        <f>'Incentive Goal'!B47</f>
        <v>HARNETT</v>
      </c>
      <c r="C48" s="187">
        <v>14</v>
      </c>
      <c r="D48" s="187">
        <v>19.5</v>
      </c>
      <c r="E48" s="308">
        <v>4382</v>
      </c>
      <c r="F48" s="309">
        <v>313</v>
      </c>
      <c r="G48" s="310">
        <v>90</v>
      </c>
      <c r="H48" s="309">
        <v>6.4285714285714288</v>
      </c>
      <c r="I48" s="310">
        <v>65</v>
      </c>
      <c r="J48" s="309">
        <v>4.6428571428571432</v>
      </c>
      <c r="K48" s="188">
        <v>2253505.5</v>
      </c>
      <c r="L48" s="188">
        <v>160964.67857142858</v>
      </c>
      <c r="M48" s="188">
        <v>115564.38461538461</v>
      </c>
      <c r="N48" s="191">
        <v>20311</v>
      </c>
      <c r="O48" s="187">
        <v>1450.7857142857142</v>
      </c>
      <c r="P48" s="189">
        <v>164</v>
      </c>
      <c r="Q48" s="187">
        <v>11.714285714285714</v>
      </c>
      <c r="R48" s="189">
        <v>996</v>
      </c>
      <c r="S48" s="187">
        <v>71.142857142857139</v>
      </c>
      <c r="T48" s="189">
        <v>19</v>
      </c>
      <c r="U48" s="187">
        <v>1.3571428571428572</v>
      </c>
      <c r="V48" s="189">
        <v>21</v>
      </c>
      <c r="W48" s="187">
        <v>1.5</v>
      </c>
      <c r="X48" s="189">
        <v>98</v>
      </c>
      <c r="Y48" s="187">
        <v>7</v>
      </c>
      <c r="Z48" s="189">
        <v>87</v>
      </c>
      <c r="AA48" s="187">
        <v>6.2142857142857144</v>
      </c>
      <c r="AB48" s="189">
        <v>62</v>
      </c>
      <c r="AC48" s="187">
        <v>4.4285714285714288</v>
      </c>
      <c r="AD48" s="190">
        <v>90</v>
      </c>
      <c r="AE48" s="187">
        <v>6.4285714285714288</v>
      </c>
      <c r="AF48" s="189">
        <v>59</v>
      </c>
      <c r="AG48" s="187">
        <v>4.2142857142857144</v>
      </c>
      <c r="AH48" s="189">
        <v>154</v>
      </c>
      <c r="AI48" s="187">
        <v>11</v>
      </c>
      <c r="AJ48" s="189">
        <v>4</v>
      </c>
      <c r="AK48" s="187">
        <v>0.2857142857142857</v>
      </c>
      <c r="AL48" s="189">
        <v>606</v>
      </c>
      <c r="AM48" s="187">
        <v>43.285714285714285</v>
      </c>
      <c r="AN48" s="189">
        <v>374</v>
      </c>
      <c r="AO48" s="187">
        <v>26.714285714285715</v>
      </c>
      <c r="AP48" s="189">
        <v>1505</v>
      </c>
      <c r="AQ48" s="187">
        <v>107.5</v>
      </c>
      <c r="AR48" s="189">
        <v>313</v>
      </c>
      <c r="AS48" s="187">
        <v>22.357142857142858</v>
      </c>
    </row>
    <row r="49" spans="1:45" ht="13.5" customHeight="1">
      <c r="A49" s="186" t="s">
        <v>254</v>
      </c>
      <c r="B49" s="233" t="str">
        <f>'Incentive Goal'!B48</f>
        <v>HAYWOOD</v>
      </c>
      <c r="C49" s="187">
        <v>4</v>
      </c>
      <c r="D49" s="187">
        <v>8</v>
      </c>
      <c r="E49" s="308">
        <v>1219</v>
      </c>
      <c r="F49" s="309">
        <v>304.75</v>
      </c>
      <c r="G49" s="310">
        <v>11</v>
      </c>
      <c r="H49" s="309">
        <v>2.75</v>
      </c>
      <c r="I49" s="310">
        <v>24</v>
      </c>
      <c r="J49" s="309">
        <v>6</v>
      </c>
      <c r="K49" s="188">
        <v>764991.9</v>
      </c>
      <c r="L49" s="188">
        <v>191247.97500000001</v>
      </c>
      <c r="M49" s="188">
        <v>95623.987500000003</v>
      </c>
      <c r="N49" s="191">
        <v>5179</v>
      </c>
      <c r="O49" s="187">
        <v>1294.75</v>
      </c>
      <c r="P49" s="189">
        <v>32</v>
      </c>
      <c r="Q49" s="187">
        <v>8</v>
      </c>
      <c r="R49" s="189">
        <v>531</v>
      </c>
      <c r="S49" s="187">
        <v>132.75</v>
      </c>
      <c r="T49" s="189">
        <v>80</v>
      </c>
      <c r="U49" s="187">
        <v>20</v>
      </c>
      <c r="V49" s="189">
        <v>3</v>
      </c>
      <c r="W49" s="187">
        <v>0.75</v>
      </c>
      <c r="X49" s="189">
        <v>11</v>
      </c>
      <c r="Y49" s="187">
        <v>2.75</v>
      </c>
      <c r="Z49" s="189">
        <v>33</v>
      </c>
      <c r="AA49" s="187">
        <v>8.25</v>
      </c>
      <c r="AB49" s="189">
        <v>24</v>
      </c>
      <c r="AC49" s="187">
        <v>6</v>
      </c>
      <c r="AD49" s="190">
        <v>22</v>
      </c>
      <c r="AE49" s="187">
        <v>5.5</v>
      </c>
      <c r="AF49" s="189">
        <v>40</v>
      </c>
      <c r="AG49" s="187">
        <v>10</v>
      </c>
      <c r="AH49" s="189">
        <v>4</v>
      </c>
      <c r="AI49" s="187">
        <v>1</v>
      </c>
      <c r="AJ49" s="189">
        <v>0</v>
      </c>
      <c r="AK49" s="187">
        <v>0</v>
      </c>
      <c r="AL49" s="189">
        <v>233</v>
      </c>
      <c r="AM49" s="187">
        <v>58.25</v>
      </c>
      <c r="AN49" s="189">
        <v>334</v>
      </c>
      <c r="AO49" s="187">
        <v>83.5</v>
      </c>
      <c r="AP49" s="189">
        <v>138</v>
      </c>
      <c r="AQ49" s="187">
        <v>34.5</v>
      </c>
      <c r="AR49" s="189">
        <v>277</v>
      </c>
      <c r="AS49" s="187">
        <v>69.25</v>
      </c>
    </row>
    <row r="50" spans="1:45" ht="13.5" customHeight="1">
      <c r="A50" s="186" t="s">
        <v>254</v>
      </c>
      <c r="B50" s="233" t="str">
        <f>'Incentive Goal'!B49</f>
        <v>HENDERSON</v>
      </c>
      <c r="C50" s="187">
        <v>6</v>
      </c>
      <c r="D50" s="187">
        <v>7.5</v>
      </c>
      <c r="E50" s="308">
        <v>1955</v>
      </c>
      <c r="F50" s="309">
        <v>325.83333333333331</v>
      </c>
      <c r="G50" s="310">
        <v>20</v>
      </c>
      <c r="H50" s="309">
        <v>3.3333333333333335</v>
      </c>
      <c r="I50" s="310">
        <v>26</v>
      </c>
      <c r="J50" s="309">
        <v>4.333333333333333</v>
      </c>
      <c r="K50" s="188">
        <v>878522.97</v>
      </c>
      <c r="L50" s="188">
        <v>146420.495</v>
      </c>
      <c r="M50" s="188">
        <v>117136.39599999999</v>
      </c>
      <c r="N50" s="191">
        <v>8807</v>
      </c>
      <c r="O50" s="187">
        <v>1467.8333333333333</v>
      </c>
      <c r="P50" s="189">
        <v>77</v>
      </c>
      <c r="Q50" s="187">
        <v>12.833333333333334</v>
      </c>
      <c r="R50" s="189">
        <v>286</v>
      </c>
      <c r="S50" s="187">
        <v>47.666666666666664</v>
      </c>
      <c r="T50" s="189">
        <v>2</v>
      </c>
      <c r="U50" s="187">
        <v>0.33333333333333331</v>
      </c>
      <c r="V50" s="189">
        <v>5</v>
      </c>
      <c r="W50" s="187">
        <v>0.83333333333333337</v>
      </c>
      <c r="X50" s="189">
        <v>23</v>
      </c>
      <c r="Y50" s="187">
        <v>3.8333333333333335</v>
      </c>
      <c r="Z50" s="189">
        <v>32</v>
      </c>
      <c r="AA50" s="187">
        <v>5.333333333333333</v>
      </c>
      <c r="AB50" s="189">
        <v>27</v>
      </c>
      <c r="AC50" s="187">
        <v>4.5</v>
      </c>
      <c r="AD50" s="190">
        <v>33</v>
      </c>
      <c r="AE50" s="187">
        <v>5.5</v>
      </c>
      <c r="AF50" s="189">
        <v>12</v>
      </c>
      <c r="AG50" s="187">
        <v>2</v>
      </c>
      <c r="AH50" s="189">
        <v>94</v>
      </c>
      <c r="AI50" s="187">
        <v>15.666666666666666</v>
      </c>
      <c r="AJ50" s="189">
        <v>1</v>
      </c>
      <c r="AK50" s="187">
        <v>0.16666666666666666</v>
      </c>
      <c r="AL50" s="189">
        <v>255</v>
      </c>
      <c r="AM50" s="187">
        <v>42.5</v>
      </c>
      <c r="AN50" s="189">
        <v>400</v>
      </c>
      <c r="AO50" s="187">
        <v>66.666666666666671</v>
      </c>
      <c r="AP50" s="189">
        <v>843</v>
      </c>
      <c r="AQ50" s="187">
        <v>140.5</v>
      </c>
      <c r="AR50" s="189">
        <v>38</v>
      </c>
      <c r="AS50" s="187">
        <v>6.333333333333333</v>
      </c>
    </row>
    <row r="51" spans="1:45" ht="13.5" customHeight="1">
      <c r="A51" s="186" t="s">
        <v>167</v>
      </c>
      <c r="B51" s="233" t="str">
        <f>'Incentive Goal'!B50</f>
        <v>HERTFORD</v>
      </c>
      <c r="C51" s="187">
        <v>4</v>
      </c>
      <c r="D51" s="187">
        <v>4.5</v>
      </c>
      <c r="E51" s="308">
        <v>1697</v>
      </c>
      <c r="F51" s="309">
        <v>424.25</v>
      </c>
      <c r="G51" s="310">
        <v>22</v>
      </c>
      <c r="H51" s="309">
        <v>5.5</v>
      </c>
      <c r="I51" s="310">
        <v>27</v>
      </c>
      <c r="J51" s="309">
        <v>6.75</v>
      </c>
      <c r="K51" s="188">
        <v>699657.35</v>
      </c>
      <c r="L51" s="188">
        <v>174914.33749999999</v>
      </c>
      <c r="M51" s="188">
        <v>155479.41111111111</v>
      </c>
      <c r="N51" s="191">
        <v>8994</v>
      </c>
      <c r="O51" s="187">
        <v>2248.5</v>
      </c>
      <c r="P51" s="189">
        <v>33</v>
      </c>
      <c r="Q51" s="187">
        <v>8.25</v>
      </c>
      <c r="R51" s="189">
        <v>323</v>
      </c>
      <c r="S51" s="187">
        <v>80.75</v>
      </c>
      <c r="T51" s="189">
        <v>13</v>
      </c>
      <c r="U51" s="187">
        <v>3.25</v>
      </c>
      <c r="V51" s="189">
        <v>21</v>
      </c>
      <c r="W51" s="187">
        <v>5.25</v>
      </c>
      <c r="X51" s="189">
        <v>34</v>
      </c>
      <c r="Y51" s="187">
        <v>8.5</v>
      </c>
      <c r="Z51" s="189">
        <v>47</v>
      </c>
      <c r="AA51" s="187">
        <v>11.75</v>
      </c>
      <c r="AB51" s="189">
        <v>34</v>
      </c>
      <c r="AC51" s="187">
        <v>8.5</v>
      </c>
      <c r="AD51" s="190">
        <v>8</v>
      </c>
      <c r="AE51" s="187">
        <v>2</v>
      </c>
      <c r="AF51" s="189">
        <v>13</v>
      </c>
      <c r="AG51" s="187">
        <v>3.25</v>
      </c>
      <c r="AH51" s="189">
        <v>57</v>
      </c>
      <c r="AI51" s="187">
        <v>14.25</v>
      </c>
      <c r="AJ51" s="189">
        <v>2</v>
      </c>
      <c r="AK51" s="187">
        <v>0.5</v>
      </c>
      <c r="AL51" s="189">
        <v>263</v>
      </c>
      <c r="AM51" s="187">
        <v>65.75</v>
      </c>
      <c r="AN51" s="189">
        <v>48</v>
      </c>
      <c r="AO51" s="187">
        <v>12</v>
      </c>
      <c r="AP51" s="189">
        <v>300</v>
      </c>
      <c r="AQ51" s="187">
        <v>75</v>
      </c>
      <c r="AR51" s="189">
        <v>25</v>
      </c>
      <c r="AS51" s="187">
        <v>6.25</v>
      </c>
    </row>
    <row r="52" spans="1:45" ht="13.5" customHeight="1">
      <c r="A52" s="186" t="s">
        <v>154</v>
      </c>
      <c r="B52" s="233" t="str">
        <f>'Incentive Goal'!B51</f>
        <v>HOKE</v>
      </c>
      <c r="C52" s="187">
        <v>7.75</v>
      </c>
      <c r="D52" s="187">
        <v>10</v>
      </c>
      <c r="E52" s="308">
        <v>2274</v>
      </c>
      <c r="F52" s="309">
        <v>293.41935483870969</v>
      </c>
      <c r="G52" s="310">
        <v>20</v>
      </c>
      <c r="H52" s="309">
        <v>2.5806451612903225</v>
      </c>
      <c r="I52" s="310">
        <v>22</v>
      </c>
      <c r="J52" s="309">
        <v>2.838709677419355</v>
      </c>
      <c r="K52" s="188">
        <v>1034288.61</v>
      </c>
      <c r="L52" s="188">
        <v>133456.59483870969</v>
      </c>
      <c r="M52" s="188">
        <v>103428.861</v>
      </c>
      <c r="N52" s="191">
        <v>10425</v>
      </c>
      <c r="O52" s="187">
        <v>1345.1612903225807</v>
      </c>
      <c r="P52" s="189">
        <v>90</v>
      </c>
      <c r="Q52" s="187">
        <v>11.612903225806452</v>
      </c>
      <c r="R52" s="189">
        <v>690</v>
      </c>
      <c r="S52" s="187">
        <v>89.032258064516128</v>
      </c>
      <c r="T52" s="189">
        <v>21</v>
      </c>
      <c r="U52" s="187">
        <v>2.7096774193548385</v>
      </c>
      <c r="V52" s="189">
        <v>17</v>
      </c>
      <c r="W52" s="187">
        <v>2.193548387096774</v>
      </c>
      <c r="X52" s="189">
        <v>23</v>
      </c>
      <c r="Y52" s="187">
        <v>2.967741935483871</v>
      </c>
      <c r="Z52" s="189">
        <v>48</v>
      </c>
      <c r="AA52" s="187">
        <v>6.193548387096774</v>
      </c>
      <c r="AB52" s="189">
        <v>22</v>
      </c>
      <c r="AC52" s="187">
        <v>2.838709677419355</v>
      </c>
      <c r="AD52" s="190">
        <v>17</v>
      </c>
      <c r="AE52" s="187">
        <v>2.193548387096774</v>
      </c>
      <c r="AF52" s="189">
        <v>30</v>
      </c>
      <c r="AG52" s="187">
        <v>3.870967741935484</v>
      </c>
      <c r="AH52" s="189">
        <v>60</v>
      </c>
      <c r="AI52" s="187">
        <v>7.741935483870968</v>
      </c>
      <c r="AJ52" s="189">
        <v>7</v>
      </c>
      <c r="AK52" s="187">
        <v>0.90322580645161288</v>
      </c>
      <c r="AL52" s="189">
        <v>292</v>
      </c>
      <c r="AM52" s="187">
        <v>37.677419354838712</v>
      </c>
      <c r="AN52" s="189">
        <v>237</v>
      </c>
      <c r="AO52" s="187">
        <v>30.580645161290324</v>
      </c>
      <c r="AP52" s="189">
        <v>840</v>
      </c>
      <c r="AQ52" s="187">
        <v>108.38709677419355</v>
      </c>
      <c r="AR52" s="189">
        <v>40</v>
      </c>
      <c r="AS52" s="187">
        <v>5.161290322580645</v>
      </c>
    </row>
    <row r="53" spans="1:45" ht="13.5" customHeight="1">
      <c r="A53" s="186" t="s">
        <v>167</v>
      </c>
      <c r="B53" s="233" t="str">
        <f>'Incentive Goal'!B52</f>
        <v>HYDE</v>
      </c>
      <c r="C53" s="187">
        <v>0.5</v>
      </c>
      <c r="D53" s="187">
        <v>0.75</v>
      </c>
      <c r="E53" s="308">
        <v>158</v>
      </c>
      <c r="F53" s="309">
        <v>316</v>
      </c>
      <c r="G53" s="310">
        <v>1</v>
      </c>
      <c r="H53" s="309">
        <v>2</v>
      </c>
      <c r="I53" s="310">
        <v>2</v>
      </c>
      <c r="J53" s="309">
        <v>4</v>
      </c>
      <c r="K53" s="188">
        <v>62569.58</v>
      </c>
      <c r="L53" s="188">
        <v>125139.16</v>
      </c>
      <c r="M53" s="188">
        <v>83426.106666666674</v>
      </c>
      <c r="N53" s="191">
        <v>0</v>
      </c>
      <c r="O53" s="187">
        <v>0</v>
      </c>
      <c r="P53" s="192">
        <v>0</v>
      </c>
      <c r="Q53" s="187">
        <v>0</v>
      </c>
      <c r="R53" s="189">
        <v>0</v>
      </c>
      <c r="S53" s="187">
        <v>0</v>
      </c>
      <c r="T53" s="189">
        <v>0</v>
      </c>
      <c r="U53" s="187">
        <v>0</v>
      </c>
      <c r="V53" s="189">
        <v>0</v>
      </c>
      <c r="W53" s="187">
        <v>0</v>
      </c>
      <c r="X53" s="189">
        <v>0</v>
      </c>
      <c r="Y53" s="187">
        <v>0</v>
      </c>
      <c r="Z53" s="189">
        <v>0</v>
      </c>
      <c r="AA53" s="187">
        <v>0</v>
      </c>
      <c r="AB53" s="189">
        <v>0</v>
      </c>
      <c r="AC53" s="187">
        <v>0</v>
      </c>
      <c r="AD53" s="190">
        <v>0</v>
      </c>
      <c r="AE53" s="187">
        <v>0</v>
      </c>
      <c r="AF53" s="189">
        <v>0</v>
      </c>
      <c r="AG53" s="187">
        <v>0</v>
      </c>
      <c r="AH53" s="189">
        <v>0</v>
      </c>
      <c r="AI53" s="187">
        <v>0</v>
      </c>
      <c r="AJ53" s="189">
        <v>0</v>
      </c>
      <c r="AK53" s="187">
        <v>0</v>
      </c>
      <c r="AL53" s="189">
        <v>20</v>
      </c>
      <c r="AM53" s="187">
        <v>40</v>
      </c>
      <c r="AN53" s="189">
        <v>0</v>
      </c>
      <c r="AO53" s="187">
        <v>0</v>
      </c>
      <c r="AP53" s="189">
        <v>0</v>
      </c>
      <c r="AQ53" s="187">
        <v>0</v>
      </c>
      <c r="AR53" s="189">
        <v>10</v>
      </c>
      <c r="AS53" s="187">
        <v>20</v>
      </c>
    </row>
    <row r="54" spans="1:45" ht="13.5" customHeight="1">
      <c r="A54" s="186" t="s">
        <v>153</v>
      </c>
      <c r="B54" s="233" t="str">
        <f>'Incentive Goal'!B53</f>
        <v>IREDELL</v>
      </c>
      <c r="C54" s="187">
        <v>13</v>
      </c>
      <c r="D54" s="187">
        <v>17</v>
      </c>
      <c r="E54" s="308">
        <v>5234</v>
      </c>
      <c r="F54" s="309">
        <v>402.61538461538464</v>
      </c>
      <c r="G54" s="310">
        <v>74</v>
      </c>
      <c r="H54" s="309">
        <v>5.6923076923076925</v>
      </c>
      <c r="I54" s="310">
        <v>66</v>
      </c>
      <c r="J54" s="309">
        <v>5.0769230769230766</v>
      </c>
      <c r="K54" s="188">
        <v>2389962.69</v>
      </c>
      <c r="L54" s="188">
        <v>183843.28384615385</v>
      </c>
      <c r="M54" s="188">
        <v>140586.04058823528</v>
      </c>
      <c r="N54" s="191">
        <v>26613</v>
      </c>
      <c r="O54" s="187">
        <v>2047.1538461538462</v>
      </c>
      <c r="P54" s="191">
        <v>193</v>
      </c>
      <c r="Q54" s="187">
        <v>14.846153846153847</v>
      </c>
      <c r="R54" s="189">
        <v>1659</v>
      </c>
      <c r="S54" s="187">
        <v>127.61538461538461</v>
      </c>
      <c r="T54" s="189">
        <v>100</v>
      </c>
      <c r="U54" s="187">
        <v>7.6923076923076925</v>
      </c>
      <c r="V54" s="189">
        <v>19</v>
      </c>
      <c r="W54" s="187">
        <v>1.4615384615384615</v>
      </c>
      <c r="X54" s="189">
        <v>77</v>
      </c>
      <c r="Y54" s="187">
        <v>5.9230769230769234</v>
      </c>
      <c r="Z54" s="189">
        <v>75</v>
      </c>
      <c r="AA54" s="187">
        <v>5.7692307692307692</v>
      </c>
      <c r="AB54" s="189">
        <v>67</v>
      </c>
      <c r="AC54" s="187">
        <v>5.1538461538461542</v>
      </c>
      <c r="AD54" s="190">
        <v>53</v>
      </c>
      <c r="AE54" s="187">
        <v>4.0769230769230766</v>
      </c>
      <c r="AF54" s="189">
        <v>41</v>
      </c>
      <c r="AG54" s="187">
        <v>3.1538461538461537</v>
      </c>
      <c r="AH54" s="189">
        <v>153</v>
      </c>
      <c r="AI54" s="187">
        <v>11.76923076923077</v>
      </c>
      <c r="AJ54" s="189">
        <v>5</v>
      </c>
      <c r="AK54" s="187">
        <v>0.38461538461538464</v>
      </c>
      <c r="AL54" s="189">
        <v>884</v>
      </c>
      <c r="AM54" s="187">
        <v>68</v>
      </c>
      <c r="AN54" s="189">
        <v>634</v>
      </c>
      <c r="AO54" s="187">
        <v>48.769230769230766</v>
      </c>
      <c r="AP54" s="189">
        <v>2786</v>
      </c>
      <c r="AQ54" s="187">
        <v>214.30769230769232</v>
      </c>
      <c r="AR54" s="189">
        <v>612</v>
      </c>
      <c r="AS54" s="187">
        <v>47.07692307692308</v>
      </c>
    </row>
    <row r="55" spans="1:45" ht="13.5" customHeight="1">
      <c r="A55" s="186" t="s">
        <v>254</v>
      </c>
      <c r="B55" s="233" t="str">
        <f>'Incentive Goal'!B54</f>
        <v>JACKSON</v>
      </c>
      <c r="C55" s="187">
        <v>2</v>
      </c>
      <c r="D55" s="187">
        <v>4.0999999999999996</v>
      </c>
      <c r="E55" s="308">
        <v>835</v>
      </c>
      <c r="F55" s="309">
        <v>417.5</v>
      </c>
      <c r="G55" s="310">
        <v>8</v>
      </c>
      <c r="H55" s="309">
        <v>4</v>
      </c>
      <c r="I55" s="310">
        <v>11</v>
      </c>
      <c r="J55" s="309">
        <v>5.5</v>
      </c>
      <c r="K55" s="188">
        <v>418343.72</v>
      </c>
      <c r="L55" s="188">
        <v>209171.86</v>
      </c>
      <c r="M55" s="188">
        <v>102035.05365853659</v>
      </c>
      <c r="N55" s="191">
        <v>2730</v>
      </c>
      <c r="O55" s="187">
        <v>1365</v>
      </c>
      <c r="P55" s="191">
        <v>14</v>
      </c>
      <c r="Q55" s="187">
        <v>7</v>
      </c>
      <c r="R55" s="189">
        <v>73</v>
      </c>
      <c r="S55" s="187">
        <v>36.5</v>
      </c>
      <c r="T55" s="189">
        <v>1</v>
      </c>
      <c r="U55" s="187">
        <v>0.5</v>
      </c>
      <c r="V55" s="189">
        <v>0</v>
      </c>
      <c r="W55" s="187">
        <v>0</v>
      </c>
      <c r="X55" s="189">
        <v>7</v>
      </c>
      <c r="Y55" s="187">
        <v>3.5</v>
      </c>
      <c r="Z55" s="189">
        <v>35</v>
      </c>
      <c r="AA55" s="187">
        <v>17.5</v>
      </c>
      <c r="AB55" s="189">
        <v>11</v>
      </c>
      <c r="AC55" s="187">
        <v>5.5</v>
      </c>
      <c r="AD55" s="190">
        <v>1</v>
      </c>
      <c r="AE55" s="187">
        <v>0.5</v>
      </c>
      <c r="AF55" s="189">
        <v>3</v>
      </c>
      <c r="AG55" s="187">
        <v>1.5</v>
      </c>
      <c r="AH55" s="189">
        <v>16</v>
      </c>
      <c r="AI55" s="187">
        <v>8</v>
      </c>
      <c r="AJ55" s="189">
        <v>7</v>
      </c>
      <c r="AK55" s="187">
        <v>3.5</v>
      </c>
      <c r="AL55" s="189">
        <v>68</v>
      </c>
      <c r="AM55" s="187">
        <v>34</v>
      </c>
      <c r="AN55" s="189">
        <v>204</v>
      </c>
      <c r="AO55" s="187">
        <v>102</v>
      </c>
      <c r="AP55" s="189">
        <v>102</v>
      </c>
      <c r="AQ55" s="187">
        <v>51</v>
      </c>
      <c r="AR55" s="189">
        <v>148</v>
      </c>
      <c r="AS55" s="187">
        <v>74</v>
      </c>
    </row>
    <row r="56" spans="1:45" ht="13.5" customHeight="1">
      <c r="A56" s="186" t="s">
        <v>241</v>
      </c>
      <c r="B56" s="233" t="str">
        <f>'Incentive Goal'!B55</f>
        <v>JOHNSTON</v>
      </c>
      <c r="C56" s="187">
        <v>16</v>
      </c>
      <c r="D56" s="187">
        <v>23.25</v>
      </c>
      <c r="E56" s="308">
        <v>5544</v>
      </c>
      <c r="F56" s="309">
        <v>346.5</v>
      </c>
      <c r="G56" s="310">
        <v>145</v>
      </c>
      <c r="H56" s="309">
        <v>9.0625</v>
      </c>
      <c r="I56" s="310">
        <v>121</v>
      </c>
      <c r="J56" s="309">
        <v>7.5625</v>
      </c>
      <c r="K56" s="188">
        <v>3581102.49</v>
      </c>
      <c r="L56" s="188">
        <v>223818.90562500001</v>
      </c>
      <c r="M56" s="188">
        <v>154025.91354838709</v>
      </c>
      <c r="N56" s="191">
        <v>29227</v>
      </c>
      <c r="O56" s="187">
        <v>1826.6875</v>
      </c>
      <c r="P56" s="191">
        <v>332</v>
      </c>
      <c r="Q56" s="187">
        <v>20.75</v>
      </c>
      <c r="R56" s="189">
        <v>1157</v>
      </c>
      <c r="S56" s="187">
        <v>72.3125</v>
      </c>
      <c r="T56" s="189">
        <v>62</v>
      </c>
      <c r="U56" s="187">
        <v>3.875</v>
      </c>
      <c r="V56" s="189">
        <v>61</v>
      </c>
      <c r="W56" s="187">
        <v>3.8125</v>
      </c>
      <c r="X56" s="189">
        <v>150</v>
      </c>
      <c r="Y56" s="187">
        <v>9.375</v>
      </c>
      <c r="Z56" s="189">
        <v>147</v>
      </c>
      <c r="AA56" s="187">
        <v>9.1875</v>
      </c>
      <c r="AB56" s="189">
        <v>103</v>
      </c>
      <c r="AC56" s="187">
        <v>6.4375</v>
      </c>
      <c r="AD56" s="190">
        <v>4</v>
      </c>
      <c r="AE56" s="187">
        <v>0.25</v>
      </c>
      <c r="AF56" s="189">
        <v>106</v>
      </c>
      <c r="AG56" s="187">
        <v>6.625</v>
      </c>
      <c r="AH56" s="189">
        <v>218</v>
      </c>
      <c r="AI56" s="187">
        <v>13.625</v>
      </c>
      <c r="AJ56" s="189">
        <v>11</v>
      </c>
      <c r="AK56" s="187">
        <v>0.6875</v>
      </c>
      <c r="AL56" s="189">
        <v>1134</v>
      </c>
      <c r="AM56" s="187">
        <v>70.875</v>
      </c>
      <c r="AN56" s="189">
        <v>1279</v>
      </c>
      <c r="AO56" s="187">
        <v>79.9375</v>
      </c>
      <c r="AP56" s="189">
        <v>1253</v>
      </c>
      <c r="AQ56" s="187">
        <v>78.3125</v>
      </c>
      <c r="AR56" s="189">
        <v>525</v>
      </c>
      <c r="AS56" s="187">
        <v>32.8125</v>
      </c>
    </row>
    <row r="57" spans="1:45" ht="13.5" customHeight="1">
      <c r="A57" s="186" t="s">
        <v>152</v>
      </c>
      <c r="B57" s="233" t="str">
        <f>'Incentive Goal'!B56</f>
        <v>JONES</v>
      </c>
      <c r="C57" s="187">
        <v>1</v>
      </c>
      <c r="D57" s="187">
        <v>1</v>
      </c>
      <c r="E57" s="308">
        <v>362</v>
      </c>
      <c r="F57" s="309">
        <v>362</v>
      </c>
      <c r="G57" s="310">
        <v>8</v>
      </c>
      <c r="H57" s="309">
        <v>8</v>
      </c>
      <c r="I57" s="310">
        <v>3</v>
      </c>
      <c r="J57" s="309">
        <v>3</v>
      </c>
      <c r="K57" s="188">
        <v>218314.44</v>
      </c>
      <c r="L57" s="188">
        <v>218314.44</v>
      </c>
      <c r="M57" s="188">
        <v>218314.44</v>
      </c>
      <c r="N57" s="191">
        <v>1692</v>
      </c>
      <c r="O57" s="187">
        <v>1692</v>
      </c>
      <c r="P57" s="191">
        <v>2</v>
      </c>
      <c r="Q57" s="187">
        <v>2</v>
      </c>
      <c r="R57" s="189">
        <v>94</v>
      </c>
      <c r="S57" s="187">
        <v>94</v>
      </c>
      <c r="T57" s="189">
        <v>4</v>
      </c>
      <c r="U57" s="187">
        <v>4</v>
      </c>
      <c r="V57" s="189">
        <v>2</v>
      </c>
      <c r="W57" s="187">
        <v>2</v>
      </c>
      <c r="X57" s="189">
        <v>10</v>
      </c>
      <c r="Y57" s="187">
        <v>10</v>
      </c>
      <c r="Z57" s="189">
        <v>8</v>
      </c>
      <c r="AA57" s="187">
        <v>8</v>
      </c>
      <c r="AB57" s="189">
        <v>3</v>
      </c>
      <c r="AC57" s="187">
        <v>3</v>
      </c>
      <c r="AD57" s="190">
        <v>2</v>
      </c>
      <c r="AE57" s="187">
        <v>2</v>
      </c>
      <c r="AF57" s="189">
        <v>7</v>
      </c>
      <c r="AG57" s="187">
        <v>7</v>
      </c>
      <c r="AH57" s="189">
        <v>16</v>
      </c>
      <c r="AI57" s="187">
        <v>16</v>
      </c>
      <c r="AJ57" s="189">
        <v>0</v>
      </c>
      <c r="AK57" s="187">
        <v>0</v>
      </c>
      <c r="AL57" s="189">
        <v>30</v>
      </c>
      <c r="AM57" s="187">
        <v>30</v>
      </c>
      <c r="AN57" s="189">
        <v>24</v>
      </c>
      <c r="AO57" s="187">
        <v>24</v>
      </c>
      <c r="AP57" s="189">
        <v>23</v>
      </c>
      <c r="AQ57" s="187">
        <v>23</v>
      </c>
      <c r="AR57" s="189">
        <v>33</v>
      </c>
      <c r="AS57" s="187">
        <v>33</v>
      </c>
    </row>
    <row r="58" spans="1:45" ht="13.5" customHeight="1">
      <c r="A58" s="186" t="s">
        <v>154</v>
      </c>
      <c r="B58" s="233" t="str">
        <f>'Incentive Goal'!B57</f>
        <v>LEE</v>
      </c>
      <c r="C58" s="187">
        <v>6.75</v>
      </c>
      <c r="D58" s="187">
        <v>8</v>
      </c>
      <c r="E58" s="308">
        <v>2178</v>
      </c>
      <c r="F58" s="309">
        <v>322.66666666666669</v>
      </c>
      <c r="G58" s="310">
        <v>36</v>
      </c>
      <c r="H58" s="309">
        <v>5.333333333333333</v>
      </c>
      <c r="I58" s="310">
        <v>34</v>
      </c>
      <c r="J58" s="309">
        <v>5.0370370370370372</v>
      </c>
      <c r="K58" s="188">
        <v>967411.32</v>
      </c>
      <c r="L58" s="188">
        <v>143320.19555555555</v>
      </c>
      <c r="M58" s="188">
        <v>120926.41499999999</v>
      </c>
      <c r="N58" s="191">
        <v>9603</v>
      </c>
      <c r="O58" s="187">
        <v>1422.6666666666667</v>
      </c>
      <c r="P58" s="191">
        <v>63</v>
      </c>
      <c r="Q58" s="187">
        <v>9.3333333333333339</v>
      </c>
      <c r="R58" s="189">
        <v>486</v>
      </c>
      <c r="S58" s="187">
        <v>72</v>
      </c>
      <c r="T58" s="189">
        <v>7</v>
      </c>
      <c r="U58" s="187">
        <v>1.037037037037037</v>
      </c>
      <c r="V58" s="189">
        <v>16</v>
      </c>
      <c r="W58" s="187">
        <v>2.3703703703703702</v>
      </c>
      <c r="X58" s="189">
        <v>37</v>
      </c>
      <c r="Y58" s="187">
        <v>5.4814814814814818</v>
      </c>
      <c r="Z58" s="189">
        <v>50</v>
      </c>
      <c r="AA58" s="187">
        <v>7.4074074074074074</v>
      </c>
      <c r="AB58" s="189">
        <v>31</v>
      </c>
      <c r="AC58" s="187">
        <v>4.5925925925925926</v>
      </c>
      <c r="AD58" s="190">
        <v>8</v>
      </c>
      <c r="AE58" s="187">
        <v>1.1851851851851851</v>
      </c>
      <c r="AF58" s="189">
        <v>13</v>
      </c>
      <c r="AG58" s="187">
        <v>1.9259259259259258</v>
      </c>
      <c r="AH58" s="189">
        <v>53</v>
      </c>
      <c r="AI58" s="187">
        <v>7.8518518518518521</v>
      </c>
      <c r="AJ58" s="189">
        <v>7</v>
      </c>
      <c r="AK58" s="187">
        <v>1.037037037037037</v>
      </c>
      <c r="AL58" s="189">
        <v>264</v>
      </c>
      <c r="AM58" s="187">
        <v>39.111111111111114</v>
      </c>
      <c r="AN58" s="189">
        <v>307</v>
      </c>
      <c r="AO58" s="187">
        <v>45.481481481481481</v>
      </c>
      <c r="AP58" s="189">
        <v>413</v>
      </c>
      <c r="AQ58" s="187">
        <v>61.185185185185183</v>
      </c>
      <c r="AR58" s="189">
        <v>59</v>
      </c>
      <c r="AS58" s="187">
        <v>8.7407407407407405</v>
      </c>
    </row>
    <row r="59" spans="1:45" ht="13.5" customHeight="1">
      <c r="A59" s="186" t="s">
        <v>152</v>
      </c>
      <c r="B59" s="233" t="str">
        <f>'Incentive Goal'!B58</f>
        <v>LENOIR</v>
      </c>
      <c r="C59" s="187">
        <v>13</v>
      </c>
      <c r="D59" s="187">
        <v>19</v>
      </c>
      <c r="E59" s="308">
        <v>4490</v>
      </c>
      <c r="F59" s="309">
        <v>345.38461538461536</v>
      </c>
      <c r="G59" s="310">
        <v>84</v>
      </c>
      <c r="H59" s="309">
        <v>6.4615384615384617</v>
      </c>
      <c r="I59" s="310">
        <v>50</v>
      </c>
      <c r="J59" s="309">
        <v>3.8461538461538463</v>
      </c>
      <c r="K59" s="188">
        <v>1597175.35</v>
      </c>
      <c r="L59" s="188">
        <v>122859.64230769231</v>
      </c>
      <c r="M59" s="188">
        <v>84061.860526315795</v>
      </c>
      <c r="N59" s="191">
        <v>25461</v>
      </c>
      <c r="O59" s="187">
        <v>1958.5384615384614</v>
      </c>
      <c r="P59" s="191">
        <v>241</v>
      </c>
      <c r="Q59" s="187">
        <v>18.53846153846154</v>
      </c>
      <c r="R59" s="189">
        <v>1970</v>
      </c>
      <c r="S59" s="187">
        <v>151.53846153846155</v>
      </c>
      <c r="T59" s="189">
        <v>120</v>
      </c>
      <c r="U59" s="187">
        <v>9.2307692307692299</v>
      </c>
      <c r="V59" s="189">
        <v>55</v>
      </c>
      <c r="W59" s="187">
        <v>4.2307692307692308</v>
      </c>
      <c r="X59" s="189">
        <v>82</v>
      </c>
      <c r="Y59" s="187">
        <v>6.3076923076923075</v>
      </c>
      <c r="Z59" s="189">
        <v>105</v>
      </c>
      <c r="AA59" s="187">
        <v>8.0769230769230766</v>
      </c>
      <c r="AB59" s="189">
        <v>51</v>
      </c>
      <c r="AC59" s="187">
        <v>3.9230769230769229</v>
      </c>
      <c r="AD59" s="190">
        <v>3</v>
      </c>
      <c r="AE59" s="187">
        <v>0.23076923076923078</v>
      </c>
      <c r="AF59" s="189">
        <v>40</v>
      </c>
      <c r="AG59" s="187">
        <v>3.0769230769230771</v>
      </c>
      <c r="AH59" s="189">
        <v>142</v>
      </c>
      <c r="AI59" s="187">
        <v>10.923076923076923</v>
      </c>
      <c r="AJ59" s="189">
        <v>8</v>
      </c>
      <c r="AK59" s="187">
        <v>0.61538461538461542</v>
      </c>
      <c r="AL59" s="189">
        <v>730</v>
      </c>
      <c r="AM59" s="187">
        <v>56.153846153846153</v>
      </c>
      <c r="AN59" s="189">
        <v>919</v>
      </c>
      <c r="AO59" s="187">
        <v>70.692307692307693</v>
      </c>
      <c r="AP59" s="189">
        <v>699</v>
      </c>
      <c r="AQ59" s="187">
        <v>53.769230769230766</v>
      </c>
      <c r="AR59" s="189">
        <v>394</v>
      </c>
      <c r="AS59" s="187">
        <v>30.307692307692307</v>
      </c>
    </row>
    <row r="60" spans="1:45" ht="13.5" customHeight="1">
      <c r="A60" s="186" t="s">
        <v>153</v>
      </c>
      <c r="B60" s="233" t="str">
        <f>'Incentive Goal'!B59</f>
        <v>LINCOLN</v>
      </c>
      <c r="C60" s="187">
        <v>7.75</v>
      </c>
      <c r="D60" s="187">
        <v>10</v>
      </c>
      <c r="E60" s="308">
        <v>2396</v>
      </c>
      <c r="F60" s="309">
        <v>309.16129032258067</v>
      </c>
      <c r="G60" s="310">
        <v>51</v>
      </c>
      <c r="H60" s="309">
        <v>6.580645161290323</v>
      </c>
      <c r="I60" s="310">
        <v>35</v>
      </c>
      <c r="J60" s="309">
        <v>4.5161290322580649</v>
      </c>
      <c r="K60" s="188">
        <v>1162116.4099999999</v>
      </c>
      <c r="L60" s="188">
        <v>149950.50451612903</v>
      </c>
      <c r="M60" s="188">
        <v>116211.64099999999</v>
      </c>
      <c r="N60" s="191">
        <v>11975</v>
      </c>
      <c r="O60" s="187">
        <v>1545.1612903225807</v>
      </c>
      <c r="P60" s="191">
        <v>99</v>
      </c>
      <c r="Q60" s="187">
        <v>12.774193548387096</v>
      </c>
      <c r="R60" s="189">
        <v>1044</v>
      </c>
      <c r="S60" s="187">
        <v>134.70967741935485</v>
      </c>
      <c r="T60" s="189">
        <v>11</v>
      </c>
      <c r="U60" s="187">
        <v>1.4193548387096775</v>
      </c>
      <c r="V60" s="189">
        <v>3</v>
      </c>
      <c r="W60" s="187">
        <v>0.38709677419354838</v>
      </c>
      <c r="X60" s="189">
        <v>56</v>
      </c>
      <c r="Y60" s="187">
        <v>7.225806451612903</v>
      </c>
      <c r="Z60" s="189">
        <v>51</v>
      </c>
      <c r="AA60" s="187">
        <v>6.580645161290323</v>
      </c>
      <c r="AB60" s="189">
        <v>33</v>
      </c>
      <c r="AC60" s="187">
        <v>4.258064516129032</v>
      </c>
      <c r="AD60" s="190">
        <v>8</v>
      </c>
      <c r="AE60" s="187">
        <v>1.032258064516129</v>
      </c>
      <c r="AF60" s="189">
        <v>15</v>
      </c>
      <c r="AG60" s="187">
        <v>1.935483870967742</v>
      </c>
      <c r="AH60" s="189">
        <v>75</v>
      </c>
      <c r="AI60" s="187">
        <v>9.67741935483871</v>
      </c>
      <c r="AJ60" s="189">
        <v>12</v>
      </c>
      <c r="AK60" s="187">
        <v>1.5483870967741935</v>
      </c>
      <c r="AL60" s="189">
        <v>356</v>
      </c>
      <c r="AM60" s="187">
        <v>45.935483870967744</v>
      </c>
      <c r="AN60" s="189">
        <v>412</v>
      </c>
      <c r="AO60" s="187">
        <v>53.161290322580648</v>
      </c>
      <c r="AP60" s="189">
        <v>735</v>
      </c>
      <c r="AQ60" s="187">
        <v>94.838709677419359</v>
      </c>
      <c r="AR60" s="189">
        <v>134</v>
      </c>
      <c r="AS60" s="187">
        <v>17.29032258064516</v>
      </c>
    </row>
    <row r="61" spans="1:45" ht="13.5" customHeight="1">
      <c r="A61" s="186" t="s">
        <v>254</v>
      </c>
      <c r="B61" s="233" t="str">
        <f>'Incentive Goal'!B60</f>
        <v>MACON</v>
      </c>
      <c r="C61" s="187">
        <v>4</v>
      </c>
      <c r="D61" s="187">
        <v>4.3499999999999996</v>
      </c>
      <c r="E61" s="308">
        <v>982</v>
      </c>
      <c r="F61" s="309">
        <v>245.5</v>
      </c>
      <c r="G61" s="310">
        <v>20</v>
      </c>
      <c r="H61" s="309">
        <v>5</v>
      </c>
      <c r="I61" s="310">
        <v>19</v>
      </c>
      <c r="J61" s="309">
        <v>4.75</v>
      </c>
      <c r="K61" s="188">
        <v>438612.22</v>
      </c>
      <c r="L61" s="188">
        <v>109653.05499999999</v>
      </c>
      <c r="M61" s="188">
        <v>100830.39540229885</v>
      </c>
      <c r="N61" s="191">
        <v>3464</v>
      </c>
      <c r="O61" s="187">
        <v>866</v>
      </c>
      <c r="P61" s="191">
        <v>12</v>
      </c>
      <c r="Q61" s="187">
        <v>3</v>
      </c>
      <c r="R61" s="189">
        <v>36</v>
      </c>
      <c r="S61" s="187">
        <v>9</v>
      </c>
      <c r="T61" s="189">
        <v>3</v>
      </c>
      <c r="U61" s="187">
        <v>0.75</v>
      </c>
      <c r="V61" s="189">
        <v>7</v>
      </c>
      <c r="W61" s="187">
        <v>1.75</v>
      </c>
      <c r="X61" s="189">
        <v>19</v>
      </c>
      <c r="Y61" s="187">
        <v>4.75</v>
      </c>
      <c r="Z61" s="189">
        <v>18</v>
      </c>
      <c r="AA61" s="187">
        <v>4.5</v>
      </c>
      <c r="AB61" s="189">
        <v>19</v>
      </c>
      <c r="AC61" s="187">
        <v>4.75</v>
      </c>
      <c r="AD61" s="190">
        <v>2</v>
      </c>
      <c r="AE61" s="187">
        <v>0.5</v>
      </c>
      <c r="AF61" s="189">
        <v>6</v>
      </c>
      <c r="AG61" s="187">
        <v>1.5</v>
      </c>
      <c r="AH61" s="189">
        <v>13</v>
      </c>
      <c r="AI61" s="187">
        <v>3.25</v>
      </c>
      <c r="AJ61" s="189">
        <v>1</v>
      </c>
      <c r="AK61" s="187">
        <v>0.25</v>
      </c>
      <c r="AL61" s="189">
        <v>82</v>
      </c>
      <c r="AM61" s="187">
        <v>20.5</v>
      </c>
      <c r="AN61" s="189">
        <v>80</v>
      </c>
      <c r="AO61" s="187">
        <v>20</v>
      </c>
      <c r="AP61" s="189">
        <v>124</v>
      </c>
      <c r="AQ61" s="187">
        <v>31</v>
      </c>
      <c r="AR61" s="189">
        <v>77</v>
      </c>
      <c r="AS61" s="187">
        <v>19.25</v>
      </c>
    </row>
    <row r="62" spans="1:45" ht="13.5" customHeight="1">
      <c r="A62" s="186" t="s">
        <v>254</v>
      </c>
      <c r="B62" s="233" t="str">
        <f>'Incentive Goal'!B61</f>
        <v>MADISON</v>
      </c>
      <c r="C62" s="187">
        <v>0.75</v>
      </c>
      <c r="D62" s="187">
        <v>1.35</v>
      </c>
      <c r="E62" s="308">
        <v>541</v>
      </c>
      <c r="F62" s="309">
        <v>721.33333333333337</v>
      </c>
      <c r="G62" s="310">
        <v>8</v>
      </c>
      <c r="H62" s="309">
        <v>10.666666666666666</v>
      </c>
      <c r="I62" s="310">
        <v>5</v>
      </c>
      <c r="J62" s="309">
        <v>6.666666666666667</v>
      </c>
      <c r="K62" s="188">
        <v>157767.01999999999</v>
      </c>
      <c r="L62" s="188">
        <v>210356.02666666664</v>
      </c>
      <c r="M62" s="188">
        <v>116864.45925925924</v>
      </c>
      <c r="N62" s="191">
        <v>2201</v>
      </c>
      <c r="O62" s="187">
        <v>2934.6666666666665</v>
      </c>
      <c r="P62" s="191">
        <v>6</v>
      </c>
      <c r="Q62" s="187">
        <v>8</v>
      </c>
      <c r="R62" s="189">
        <v>69</v>
      </c>
      <c r="S62" s="187">
        <v>92</v>
      </c>
      <c r="T62" s="189">
        <v>10</v>
      </c>
      <c r="U62" s="187">
        <v>13.333333333333334</v>
      </c>
      <c r="V62" s="189">
        <v>2</v>
      </c>
      <c r="W62" s="187">
        <v>2.6666666666666665</v>
      </c>
      <c r="X62" s="189">
        <v>6</v>
      </c>
      <c r="Y62" s="187">
        <v>8</v>
      </c>
      <c r="Z62" s="189">
        <v>8</v>
      </c>
      <c r="AA62" s="187">
        <v>10.666666666666666</v>
      </c>
      <c r="AB62" s="189">
        <v>6</v>
      </c>
      <c r="AC62" s="187">
        <v>8</v>
      </c>
      <c r="AD62" s="190">
        <v>0</v>
      </c>
      <c r="AE62" s="187">
        <v>0</v>
      </c>
      <c r="AF62" s="189">
        <v>4</v>
      </c>
      <c r="AG62" s="187">
        <v>5.333333333333333</v>
      </c>
      <c r="AH62" s="189">
        <v>10</v>
      </c>
      <c r="AI62" s="187">
        <v>13.333333333333334</v>
      </c>
      <c r="AJ62" s="189">
        <v>1</v>
      </c>
      <c r="AK62" s="187">
        <v>1.3333333333333333</v>
      </c>
      <c r="AL62" s="189">
        <v>10</v>
      </c>
      <c r="AM62" s="187">
        <v>13.333333333333334</v>
      </c>
      <c r="AN62" s="189">
        <v>47</v>
      </c>
      <c r="AO62" s="187">
        <v>62.666666666666664</v>
      </c>
      <c r="AP62" s="189">
        <v>251</v>
      </c>
      <c r="AQ62" s="187">
        <v>334.66666666666669</v>
      </c>
      <c r="AR62" s="189">
        <v>38</v>
      </c>
      <c r="AS62" s="187">
        <v>50.666666666666664</v>
      </c>
    </row>
    <row r="63" spans="1:45" ht="13.5" customHeight="1">
      <c r="A63" s="186" t="s">
        <v>167</v>
      </c>
      <c r="B63" s="233" t="str">
        <f>'Incentive Goal'!B62</f>
        <v>MARTIN</v>
      </c>
      <c r="C63" s="187">
        <v>4</v>
      </c>
      <c r="D63" s="187">
        <v>5</v>
      </c>
      <c r="E63" s="308">
        <v>1639</v>
      </c>
      <c r="F63" s="309">
        <v>409.75</v>
      </c>
      <c r="G63" s="310">
        <v>12</v>
      </c>
      <c r="H63" s="309">
        <v>3</v>
      </c>
      <c r="I63" s="310">
        <v>11</v>
      </c>
      <c r="J63" s="309">
        <v>2.75</v>
      </c>
      <c r="K63" s="188">
        <v>626958.79</v>
      </c>
      <c r="L63" s="188">
        <v>156739.69750000001</v>
      </c>
      <c r="M63" s="188">
        <v>125391.758</v>
      </c>
      <c r="N63" s="191">
        <v>8207</v>
      </c>
      <c r="O63" s="187">
        <v>2051.75</v>
      </c>
      <c r="P63" s="191">
        <v>56</v>
      </c>
      <c r="Q63" s="187">
        <v>14</v>
      </c>
      <c r="R63" s="189">
        <v>294</v>
      </c>
      <c r="S63" s="187">
        <v>73.5</v>
      </c>
      <c r="T63" s="189">
        <v>7</v>
      </c>
      <c r="U63" s="187">
        <v>1.75</v>
      </c>
      <c r="V63" s="189">
        <v>22</v>
      </c>
      <c r="W63" s="187">
        <v>5.5</v>
      </c>
      <c r="X63" s="189">
        <v>11</v>
      </c>
      <c r="Y63" s="187">
        <v>2.75</v>
      </c>
      <c r="Z63" s="189">
        <v>38</v>
      </c>
      <c r="AA63" s="187">
        <v>9.5</v>
      </c>
      <c r="AB63" s="189">
        <v>10</v>
      </c>
      <c r="AC63" s="187">
        <v>2.5</v>
      </c>
      <c r="AD63" s="190">
        <v>1</v>
      </c>
      <c r="AE63" s="187">
        <v>0.25</v>
      </c>
      <c r="AF63" s="189">
        <v>14</v>
      </c>
      <c r="AG63" s="187">
        <v>3.5</v>
      </c>
      <c r="AH63" s="189">
        <v>48</v>
      </c>
      <c r="AI63" s="187">
        <v>12</v>
      </c>
      <c r="AJ63" s="189">
        <v>4</v>
      </c>
      <c r="AK63" s="187">
        <v>1</v>
      </c>
      <c r="AL63" s="189">
        <v>278</v>
      </c>
      <c r="AM63" s="187">
        <v>69.5</v>
      </c>
      <c r="AN63" s="189">
        <v>194</v>
      </c>
      <c r="AO63" s="187">
        <v>48.5</v>
      </c>
      <c r="AP63" s="189">
        <v>405</v>
      </c>
      <c r="AQ63" s="187">
        <v>101.25</v>
      </c>
      <c r="AR63" s="189">
        <v>49</v>
      </c>
      <c r="AS63" s="187">
        <v>12.25</v>
      </c>
    </row>
    <row r="64" spans="1:45" ht="13.5" customHeight="1">
      <c r="A64" s="186" t="s">
        <v>153</v>
      </c>
      <c r="B64" s="233" t="str">
        <f>'Incentive Goal'!B63</f>
        <v>MCDOWELL</v>
      </c>
      <c r="C64" s="187">
        <v>5</v>
      </c>
      <c r="D64" s="187">
        <v>6</v>
      </c>
      <c r="E64" s="308">
        <v>1472</v>
      </c>
      <c r="F64" s="309">
        <v>294.39999999999998</v>
      </c>
      <c r="G64" s="310">
        <v>7</v>
      </c>
      <c r="H64" s="309">
        <v>1.4</v>
      </c>
      <c r="I64" s="310">
        <v>19</v>
      </c>
      <c r="J64" s="309">
        <v>3.8</v>
      </c>
      <c r="K64" s="188">
        <v>650774.53</v>
      </c>
      <c r="L64" s="188">
        <v>130154.906</v>
      </c>
      <c r="M64" s="188">
        <v>108462.42166666668</v>
      </c>
      <c r="N64" s="191">
        <v>9509</v>
      </c>
      <c r="O64" s="187">
        <v>1901.8</v>
      </c>
      <c r="P64" s="191">
        <v>84</v>
      </c>
      <c r="Q64" s="187">
        <v>16.8</v>
      </c>
      <c r="R64" s="189">
        <v>183</v>
      </c>
      <c r="S64" s="187">
        <v>36.6</v>
      </c>
      <c r="T64" s="189">
        <v>2</v>
      </c>
      <c r="U64" s="187">
        <v>0.4</v>
      </c>
      <c r="V64" s="189">
        <v>2</v>
      </c>
      <c r="W64" s="187">
        <v>0.4</v>
      </c>
      <c r="X64" s="189">
        <v>6</v>
      </c>
      <c r="Y64" s="187">
        <v>1.2</v>
      </c>
      <c r="Z64" s="189">
        <v>11</v>
      </c>
      <c r="AA64" s="187">
        <v>2.2000000000000002</v>
      </c>
      <c r="AB64" s="189">
        <v>16</v>
      </c>
      <c r="AC64" s="187">
        <v>3.2</v>
      </c>
      <c r="AD64" s="190">
        <v>11</v>
      </c>
      <c r="AE64" s="187">
        <v>2.2000000000000002</v>
      </c>
      <c r="AF64" s="189">
        <v>5</v>
      </c>
      <c r="AG64" s="187">
        <v>1</v>
      </c>
      <c r="AH64" s="189">
        <v>60</v>
      </c>
      <c r="AI64" s="187">
        <v>12</v>
      </c>
      <c r="AJ64" s="189">
        <v>2</v>
      </c>
      <c r="AK64" s="187">
        <v>0.4</v>
      </c>
      <c r="AL64" s="189">
        <v>176</v>
      </c>
      <c r="AM64" s="187">
        <v>35.200000000000003</v>
      </c>
      <c r="AN64" s="189">
        <v>116</v>
      </c>
      <c r="AO64" s="187">
        <v>23.2</v>
      </c>
      <c r="AP64" s="189">
        <v>179</v>
      </c>
      <c r="AQ64" s="187">
        <v>35.799999999999997</v>
      </c>
      <c r="AR64" s="189">
        <v>34</v>
      </c>
      <c r="AS64" s="187">
        <v>6.8</v>
      </c>
    </row>
    <row r="65" spans="1:45" ht="13.5" customHeight="1">
      <c r="A65" s="186" t="s">
        <v>154</v>
      </c>
      <c r="B65" s="233" t="str">
        <f>'Incentive Goal'!B64</f>
        <v>MECKLENBURG</v>
      </c>
      <c r="C65" s="187">
        <v>80</v>
      </c>
      <c r="D65" s="187">
        <v>117</v>
      </c>
      <c r="E65" s="308">
        <v>31184</v>
      </c>
      <c r="F65" s="309">
        <v>389.8</v>
      </c>
      <c r="G65" s="310">
        <v>577</v>
      </c>
      <c r="H65" s="309">
        <v>7.2125000000000004</v>
      </c>
      <c r="I65" s="310">
        <v>386</v>
      </c>
      <c r="J65" s="309">
        <v>4.8250000000000002</v>
      </c>
      <c r="K65" s="188">
        <v>11562996.6</v>
      </c>
      <c r="L65" s="188">
        <v>144537.45749999999</v>
      </c>
      <c r="M65" s="188">
        <v>98829.030769230769</v>
      </c>
      <c r="N65" s="191">
        <v>144524</v>
      </c>
      <c r="O65" s="187">
        <v>1806.55</v>
      </c>
      <c r="P65" s="191">
        <v>542</v>
      </c>
      <c r="Q65" s="187">
        <v>6.7750000000000004</v>
      </c>
      <c r="R65" s="189">
        <v>2112</v>
      </c>
      <c r="S65" s="187">
        <v>26.4</v>
      </c>
      <c r="T65" s="189">
        <v>116</v>
      </c>
      <c r="U65" s="187">
        <v>1.45</v>
      </c>
      <c r="V65" s="189">
        <v>309</v>
      </c>
      <c r="W65" s="187">
        <v>3.8624999999999998</v>
      </c>
      <c r="X65" s="189">
        <v>615</v>
      </c>
      <c r="Y65" s="187">
        <v>7.6875</v>
      </c>
      <c r="Z65" s="189">
        <v>619</v>
      </c>
      <c r="AA65" s="187">
        <v>7.7374999999999998</v>
      </c>
      <c r="AB65" s="189">
        <v>351</v>
      </c>
      <c r="AC65" s="187">
        <v>4.3875000000000002</v>
      </c>
      <c r="AD65" s="190">
        <v>136</v>
      </c>
      <c r="AE65" s="187">
        <v>1.7</v>
      </c>
      <c r="AF65" s="189">
        <v>199</v>
      </c>
      <c r="AG65" s="187">
        <v>2.4874999999999998</v>
      </c>
      <c r="AH65" s="189">
        <v>631</v>
      </c>
      <c r="AI65" s="187">
        <v>7.8875000000000002</v>
      </c>
      <c r="AJ65" s="189">
        <v>134</v>
      </c>
      <c r="AK65" s="187">
        <v>1.675</v>
      </c>
      <c r="AL65" s="189">
        <v>3009</v>
      </c>
      <c r="AM65" s="187">
        <v>37.612499999999997</v>
      </c>
      <c r="AN65" s="189">
        <v>1845</v>
      </c>
      <c r="AO65" s="187">
        <v>23.0625</v>
      </c>
      <c r="AP65" s="189">
        <v>4494</v>
      </c>
      <c r="AQ65" s="187">
        <v>56.174999999999997</v>
      </c>
      <c r="AR65" s="189">
        <v>688</v>
      </c>
      <c r="AS65" s="187">
        <v>8.6</v>
      </c>
    </row>
    <row r="66" spans="1:45" ht="13.5" customHeight="1">
      <c r="A66" s="186" t="s">
        <v>254</v>
      </c>
      <c r="B66" s="233" t="str">
        <f>'Incentive Goal'!B65</f>
        <v>MITCHELL</v>
      </c>
      <c r="C66" s="187">
        <v>1</v>
      </c>
      <c r="D66" s="187">
        <v>1.05</v>
      </c>
      <c r="E66" s="308">
        <v>289</v>
      </c>
      <c r="F66" s="309">
        <v>289</v>
      </c>
      <c r="G66" s="310"/>
      <c r="H66" s="309">
        <v>0</v>
      </c>
      <c r="I66" s="310">
        <v>5</v>
      </c>
      <c r="J66" s="309">
        <v>5</v>
      </c>
      <c r="K66" s="188">
        <v>147839.32</v>
      </c>
      <c r="L66" s="188">
        <v>147839.32</v>
      </c>
      <c r="M66" s="188">
        <v>140799.35238095239</v>
      </c>
      <c r="N66" s="191">
        <v>1323</v>
      </c>
      <c r="O66" s="187">
        <v>1323</v>
      </c>
      <c r="P66" s="191">
        <v>17</v>
      </c>
      <c r="Q66" s="187">
        <v>17</v>
      </c>
      <c r="R66" s="189">
        <v>9</v>
      </c>
      <c r="S66" s="187">
        <v>9</v>
      </c>
      <c r="T66" s="189">
        <v>1</v>
      </c>
      <c r="U66" s="187">
        <v>1</v>
      </c>
      <c r="V66" s="189">
        <v>0</v>
      </c>
      <c r="W66" s="187">
        <v>0</v>
      </c>
      <c r="X66" s="189">
        <v>1</v>
      </c>
      <c r="Y66" s="187">
        <v>1</v>
      </c>
      <c r="Z66" s="189">
        <v>1</v>
      </c>
      <c r="AA66" s="187">
        <v>1</v>
      </c>
      <c r="AB66" s="189">
        <v>5</v>
      </c>
      <c r="AC66" s="187">
        <v>5</v>
      </c>
      <c r="AD66" s="190">
        <v>0</v>
      </c>
      <c r="AE66" s="187">
        <v>0</v>
      </c>
      <c r="AF66" s="189">
        <v>8</v>
      </c>
      <c r="AG66" s="187">
        <v>8</v>
      </c>
      <c r="AH66" s="189">
        <v>2</v>
      </c>
      <c r="AI66" s="187">
        <v>2</v>
      </c>
      <c r="AJ66" s="189">
        <v>1</v>
      </c>
      <c r="AK66" s="187">
        <v>1</v>
      </c>
      <c r="AL66" s="189">
        <v>50</v>
      </c>
      <c r="AM66" s="187">
        <v>50</v>
      </c>
      <c r="AN66" s="189">
        <v>72</v>
      </c>
      <c r="AO66" s="187">
        <v>72</v>
      </c>
      <c r="AP66" s="189">
        <v>52</v>
      </c>
      <c r="AQ66" s="187">
        <v>52</v>
      </c>
      <c r="AR66" s="189">
        <v>46</v>
      </c>
      <c r="AS66" s="187">
        <v>46</v>
      </c>
    </row>
    <row r="67" spans="1:45" ht="13.5" customHeight="1">
      <c r="A67" s="186" t="s">
        <v>154</v>
      </c>
      <c r="B67" s="233" t="str">
        <f>'Incentive Goal'!B66</f>
        <v>MONTGOMERY</v>
      </c>
      <c r="C67" s="187">
        <v>4</v>
      </c>
      <c r="D67" s="187">
        <v>5</v>
      </c>
      <c r="E67" s="308">
        <v>1365</v>
      </c>
      <c r="F67" s="309">
        <v>341.25</v>
      </c>
      <c r="G67" s="310">
        <v>21</v>
      </c>
      <c r="H67" s="309">
        <v>5.25</v>
      </c>
      <c r="I67" s="310">
        <v>27</v>
      </c>
      <c r="J67" s="309">
        <v>6.75</v>
      </c>
      <c r="K67" s="188">
        <v>538411.79</v>
      </c>
      <c r="L67" s="188">
        <v>134602.94750000001</v>
      </c>
      <c r="M67" s="188">
        <v>107682.35800000001</v>
      </c>
      <c r="N67" s="191">
        <v>7207</v>
      </c>
      <c r="O67" s="187">
        <v>1801.75</v>
      </c>
      <c r="P67" s="191">
        <v>8</v>
      </c>
      <c r="Q67" s="187">
        <v>2</v>
      </c>
      <c r="R67" s="189">
        <v>92</v>
      </c>
      <c r="S67" s="187">
        <v>23</v>
      </c>
      <c r="T67" s="189">
        <v>2</v>
      </c>
      <c r="U67" s="187">
        <v>0.5</v>
      </c>
      <c r="V67" s="189">
        <v>10</v>
      </c>
      <c r="W67" s="187">
        <v>2.5</v>
      </c>
      <c r="X67" s="189">
        <v>25</v>
      </c>
      <c r="Y67" s="187">
        <v>6.25</v>
      </c>
      <c r="Z67" s="189">
        <v>20</v>
      </c>
      <c r="AA67" s="187">
        <v>5</v>
      </c>
      <c r="AB67" s="189">
        <v>18</v>
      </c>
      <c r="AC67" s="187">
        <v>4.5</v>
      </c>
      <c r="AD67" s="190">
        <v>1</v>
      </c>
      <c r="AE67" s="187">
        <v>0.25</v>
      </c>
      <c r="AF67" s="189">
        <v>5</v>
      </c>
      <c r="AG67" s="187">
        <v>1.25</v>
      </c>
      <c r="AH67" s="189">
        <v>35</v>
      </c>
      <c r="AI67" s="187">
        <v>8.75</v>
      </c>
      <c r="AJ67" s="189">
        <v>4</v>
      </c>
      <c r="AK67" s="187">
        <v>1</v>
      </c>
      <c r="AL67" s="189">
        <v>244</v>
      </c>
      <c r="AM67" s="187">
        <v>61</v>
      </c>
      <c r="AN67" s="189">
        <v>305</v>
      </c>
      <c r="AO67" s="187">
        <v>76.25</v>
      </c>
      <c r="AP67" s="189">
        <v>293</v>
      </c>
      <c r="AQ67" s="187">
        <v>73.25</v>
      </c>
      <c r="AR67" s="189">
        <v>281</v>
      </c>
      <c r="AS67" s="187">
        <v>70.25</v>
      </c>
    </row>
    <row r="68" spans="1:45" ht="13.5" customHeight="1">
      <c r="A68" s="186" t="s">
        <v>154</v>
      </c>
      <c r="B68" s="233" t="str">
        <f>'Incentive Goal'!B67</f>
        <v>MOORE</v>
      </c>
      <c r="C68" s="187">
        <v>7</v>
      </c>
      <c r="D68" s="187">
        <v>12</v>
      </c>
      <c r="E68" s="308">
        <v>2198</v>
      </c>
      <c r="F68" s="309">
        <v>314</v>
      </c>
      <c r="G68" s="310">
        <v>38</v>
      </c>
      <c r="H68" s="309">
        <v>5.4285714285714288</v>
      </c>
      <c r="I68" s="310">
        <v>55</v>
      </c>
      <c r="J68" s="309">
        <v>7.8571428571428568</v>
      </c>
      <c r="K68" s="188">
        <v>1268058.8999999999</v>
      </c>
      <c r="L68" s="188">
        <v>181151.2714285714</v>
      </c>
      <c r="M68" s="188">
        <v>105671.575</v>
      </c>
      <c r="N68" s="191">
        <v>12525</v>
      </c>
      <c r="O68" s="187">
        <v>1789.2857142857142</v>
      </c>
      <c r="P68" s="191">
        <v>79</v>
      </c>
      <c r="Q68" s="187">
        <v>11.285714285714286</v>
      </c>
      <c r="R68" s="189">
        <v>552</v>
      </c>
      <c r="S68" s="187">
        <v>78.857142857142861</v>
      </c>
      <c r="T68" s="189">
        <v>51</v>
      </c>
      <c r="U68" s="187">
        <v>7.2857142857142856</v>
      </c>
      <c r="V68" s="189">
        <v>9</v>
      </c>
      <c r="W68" s="187">
        <v>1.2857142857142858</v>
      </c>
      <c r="X68" s="189">
        <v>40</v>
      </c>
      <c r="Y68" s="187">
        <v>5.7142857142857144</v>
      </c>
      <c r="Z68" s="189">
        <v>35</v>
      </c>
      <c r="AA68" s="187">
        <v>5</v>
      </c>
      <c r="AB68" s="189">
        <v>51</v>
      </c>
      <c r="AC68" s="187">
        <v>7.2857142857142856</v>
      </c>
      <c r="AD68" s="190">
        <v>50</v>
      </c>
      <c r="AE68" s="187">
        <v>7.1428571428571432</v>
      </c>
      <c r="AF68" s="189">
        <v>34</v>
      </c>
      <c r="AG68" s="187">
        <v>4.8571428571428568</v>
      </c>
      <c r="AH68" s="189">
        <v>106</v>
      </c>
      <c r="AI68" s="187">
        <v>15.142857142857142</v>
      </c>
      <c r="AJ68" s="189">
        <v>6</v>
      </c>
      <c r="AK68" s="187">
        <v>0.8571428571428571</v>
      </c>
      <c r="AL68" s="189">
        <v>373</v>
      </c>
      <c r="AM68" s="187">
        <v>53.285714285714285</v>
      </c>
      <c r="AN68" s="189">
        <v>434</v>
      </c>
      <c r="AO68" s="187">
        <v>62</v>
      </c>
      <c r="AP68" s="189">
        <v>599</v>
      </c>
      <c r="AQ68" s="187">
        <v>85.571428571428569</v>
      </c>
      <c r="AR68" s="189">
        <v>348</v>
      </c>
      <c r="AS68" s="187">
        <v>49.714285714285715</v>
      </c>
    </row>
    <row r="69" spans="1:45" ht="13.5" customHeight="1">
      <c r="A69" s="186" t="s">
        <v>241</v>
      </c>
      <c r="B69" s="233" t="str">
        <f>'Incentive Goal'!B68</f>
        <v>NASH</v>
      </c>
      <c r="C69" s="187">
        <v>13</v>
      </c>
      <c r="D69" s="187">
        <v>18.5</v>
      </c>
      <c r="E69" s="308">
        <v>4481</v>
      </c>
      <c r="F69" s="309">
        <v>344.69230769230768</v>
      </c>
      <c r="G69" s="310">
        <v>89</v>
      </c>
      <c r="H69" s="309">
        <v>6.8461538461538458</v>
      </c>
      <c r="I69" s="310">
        <v>46</v>
      </c>
      <c r="J69" s="309">
        <v>3.5384615384615383</v>
      </c>
      <c r="K69" s="188">
        <v>2165057.64</v>
      </c>
      <c r="L69" s="188">
        <v>166542.8953846154</v>
      </c>
      <c r="M69" s="188">
        <v>117030.14270270271</v>
      </c>
      <c r="N69" s="191">
        <v>26281</v>
      </c>
      <c r="O69" s="187">
        <v>2021.6153846153845</v>
      </c>
      <c r="P69" s="191">
        <v>170</v>
      </c>
      <c r="Q69" s="187">
        <v>13.076923076923077</v>
      </c>
      <c r="R69" s="189">
        <v>3194</v>
      </c>
      <c r="S69" s="187">
        <v>245.69230769230768</v>
      </c>
      <c r="T69" s="189">
        <v>420</v>
      </c>
      <c r="U69" s="187">
        <v>32.307692307692307</v>
      </c>
      <c r="V69" s="189">
        <v>47</v>
      </c>
      <c r="W69" s="187">
        <v>3.6153846153846154</v>
      </c>
      <c r="X69" s="189">
        <v>86</v>
      </c>
      <c r="Y69" s="187">
        <v>6.615384615384615</v>
      </c>
      <c r="Z69" s="189">
        <v>114</v>
      </c>
      <c r="AA69" s="187">
        <v>8.7692307692307701</v>
      </c>
      <c r="AB69" s="189">
        <v>38</v>
      </c>
      <c r="AC69" s="187">
        <v>2.9230769230769229</v>
      </c>
      <c r="AD69" s="190">
        <v>272</v>
      </c>
      <c r="AE69" s="187">
        <v>20.923076923076923</v>
      </c>
      <c r="AF69" s="189">
        <v>65</v>
      </c>
      <c r="AG69" s="187">
        <v>5</v>
      </c>
      <c r="AH69" s="189">
        <v>135</v>
      </c>
      <c r="AI69" s="187">
        <v>10.384615384615385</v>
      </c>
      <c r="AJ69" s="189">
        <v>9</v>
      </c>
      <c r="AK69" s="187">
        <v>0.69230769230769229</v>
      </c>
      <c r="AL69" s="189">
        <v>866</v>
      </c>
      <c r="AM69" s="187">
        <v>66.615384615384613</v>
      </c>
      <c r="AN69" s="189">
        <v>1184</v>
      </c>
      <c r="AO69" s="187">
        <v>91.07692307692308</v>
      </c>
      <c r="AP69" s="189">
        <v>1230</v>
      </c>
      <c r="AQ69" s="187">
        <v>94.615384615384613</v>
      </c>
      <c r="AR69" s="189">
        <v>1192</v>
      </c>
      <c r="AS69" s="187">
        <v>91.692307692307693</v>
      </c>
    </row>
    <row r="70" spans="1:45" ht="13.5" customHeight="1">
      <c r="A70" s="186" t="s">
        <v>152</v>
      </c>
      <c r="B70" s="233" t="str">
        <f>'Incentive Goal'!B69</f>
        <v>NEW HANOVER</v>
      </c>
      <c r="C70" s="187">
        <v>14</v>
      </c>
      <c r="D70" s="187">
        <v>14</v>
      </c>
      <c r="E70" s="308">
        <v>5215</v>
      </c>
      <c r="F70" s="309">
        <v>372.5</v>
      </c>
      <c r="G70" s="310">
        <v>107</v>
      </c>
      <c r="H70" s="309">
        <v>7.6428571428571432</v>
      </c>
      <c r="I70" s="310">
        <v>65</v>
      </c>
      <c r="J70" s="309">
        <v>4.6428571428571432</v>
      </c>
      <c r="K70" s="188">
        <v>2634841.79</v>
      </c>
      <c r="L70" s="188">
        <v>188202.98500000002</v>
      </c>
      <c r="M70" s="188">
        <v>188202.98500000002</v>
      </c>
      <c r="N70" s="191">
        <v>33536</v>
      </c>
      <c r="O70" s="187">
        <v>2395.4285714285716</v>
      </c>
      <c r="P70" s="191">
        <v>180</v>
      </c>
      <c r="Q70" s="187">
        <v>12.857142857142858</v>
      </c>
      <c r="R70" s="189">
        <v>467</v>
      </c>
      <c r="S70" s="187">
        <v>33.357142857142854</v>
      </c>
      <c r="T70" s="189">
        <v>19</v>
      </c>
      <c r="U70" s="187">
        <v>1.3571428571428572</v>
      </c>
      <c r="V70" s="189">
        <v>17</v>
      </c>
      <c r="W70" s="187">
        <v>1.2142857142857142</v>
      </c>
      <c r="X70" s="189">
        <v>110</v>
      </c>
      <c r="Y70" s="187">
        <v>7.8571428571428568</v>
      </c>
      <c r="Z70" s="189">
        <v>66</v>
      </c>
      <c r="AA70" s="187">
        <v>4.7142857142857144</v>
      </c>
      <c r="AB70" s="189">
        <v>51</v>
      </c>
      <c r="AC70" s="187">
        <v>3.6428571428571428</v>
      </c>
      <c r="AD70" s="190">
        <v>15</v>
      </c>
      <c r="AE70" s="187">
        <v>1.0714285714285714</v>
      </c>
      <c r="AF70" s="189">
        <v>65</v>
      </c>
      <c r="AG70" s="187">
        <v>4.6428571428571432</v>
      </c>
      <c r="AH70" s="189">
        <v>135</v>
      </c>
      <c r="AI70" s="187">
        <v>9.6428571428571423</v>
      </c>
      <c r="AJ70" s="189">
        <v>43</v>
      </c>
      <c r="AK70" s="187">
        <v>3.0714285714285716</v>
      </c>
      <c r="AL70" s="189">
        <v>1079</v>
      </c>
      <c r="AM70" s="187">
        <v>77.071428571428569</v>
      </c>
      <c r="AN70" s="189">
        <v>508</v>
      </c>
      <c r="AO70" s="187">
        <v>36.285714285714285</v>
      </c>
      <c r="AP70" s="189">
        <v>570</v>
      </c>
      <c r="AQ70" s="187">
        <v>40.714285714285715</v>
      </c>
      <c r="AR70" s="189">
        <v>640</v>
      </c>
      <c r="AS70" s="187">
        <v>45.714285714285715</v>
      </c>
    </row>
    <row r="71" spans="1:45" ht="13.5" customHeight="1">
      <c r="A71" s="186" t="s">
        <v>155</v>
      </c>
      <c r="B71" s="233" t="str">
        <f>'Incentive Goal'!B70</f>
        <v>NORTH CAROLINA</v>
      </c>
      <c r="C71" s="187">
        <v>0</v>
      </c>
      <c r="D71" s="187">
        <v>0</v>
      </c>
      <c r="E71" s="308">
        <v>10</v>
      </c>
      <c r="F71" s="309"/>
      <c r="G71" s="310">
        <v>3</v>
      </c>
      <c r="H71" s="309">
        <v>0</v>
      </c>
      <c r="I71" s="310"/>
      <c r="J71" s="309" t="e">
        <v>#DIV/0!</v>
      </c>
      <c r="K71" s="188">
        <v>0</v>
      </c>
      <c r="L71" s="188" t="e">
        <v>#DIV/0!</v>
      </c>
      <c r="M71" s="188" t="e">
        <v>#DIV/0!</v>
      </c>
      <c r="N71" s="191">
        <v>96875</v>
      </c>
      <c r="O71" s="187" t="e">
        <v>#DIV/0!</v>
      </c>
      <c r="P71" s="191">
        <v>851</v>
      </c>
      <c r="Q71" s="187" t="e">
        <v>#DIV/0!</v>
      </c>
      <c r="R71" s="189">
        <v>8320</v>
      </c>
      <c r="S71" s="187" t="e">
        <v>#DIV/0!</v>
      </c>
      <c r="T71" s="189">
        <v>10</v>
      </c>
      <c r="U71" s="187" t="e">
        <v>#DIV/0!</v>
      </c>
      <c r="V71" s="189">
        <v>0</v>
      </c>
      <c r="W71" s="187" t="e">
        <v>#DIV/0!</v>
      </c>
      <c r="X71" s="189">
        <v>4</v>
      </c>
      <c r="Y71" s="187" t="e">
        <v>#DIV/0!</v>
      </c>
      <c r="Z71" s="189">
        <v>0</v>
      </c>
      <c r="AA71" s="187" t="e">
        <v>#DIV/0!</v>
      </c>
      <c r="AB71" s="189">
        <v>0</v>
      </c>
      <c r="AC71" s="187" t="e">
        <v>#DIV/0!</v>
      </c>
      <c r="AD71" s="190">
        <v>1</v>
      </c>
      <c r="AE71" s="187" t="e">
        <v>#DIV/0!</v>
      </c>
      <c r="AF71" s="189">
        <v>0</v>
      </c>
      <c r="AG71" s="187" t="e">
        <v>#DIV/0!</v>
      </c>
      <c r="AH71" s="189">
        <v>0</v>
      </c>
      <c r="AI71" s="187" t="e">
        <v>#DIV/0!</v>
      </c>
      <c r="AJ71" s="189">
        <v>0</v>
      </c>
      <c r="AK71" s="187" t="e">
        <v>#DIV/0!</v>
      </c>
      <c r="AL71" s="189">
        <v>0</v>
      </c>
      <c r="AM71" s="187" t="e">
        <v>#DIV/0!</v>
      </c>
      <c r="AN71" s="189">
        <v>3</v>
      </c>
      <c r="AO71" s="187" t="e">
        <v>#DIV/0!</v>
      </c>
      <c r="AP71" s="189">
        <v>15</v>
      </c>
      <c r="AQ71" s="187" t="e">
        <v>#DIV/0!</v>
      </c>
      <c r="AR71" s="189">
        <v>0</v>
      </c>
      <c r="AS71" s="187" t="e">
        <v>#DIV/0!</v>
      </c>
    </row>
    <row r="72" spans="1:45" ht="13.5" customHeight="1">
      <c r="A72" s="186" t="s">
        <v>241</v>
      </c>
      <c r="B72" s="233" t="str">
        <f>'Incentive Goal'!B71</f>
        <v>NORTHAMPTON</v>
      </c>
      <c r="C72" s="187">
        <v>6</v>
      </c>
      <c r="D72" s="187">
        <v>3</v>
      </c>
      <c r="E72" s="308">
        <v>1631</v>
      </c>
      <c r="F72" s="309">
        <v>271.83333333333331</v>
      </c>
      <c r="G72" s="310">
        <v>13</v>
      </c>
      <c r="H72" s="309">
        <v>2.1666666666666665</v>
      </c>
      <c r="I72" s="310">
        <v>5</v>
      </c>
      <c r="J72" s="309">
        <v>0.83333333333333337</v>
      </c>
      <c r="K72" s="188">
        <v>484916.11</v>
      </c>
      <c r="L72" s="188">
        <v>80819.351666666669</v>
      </c>
      <c r="M72" s="188">
        <v>161638.70333333334</v>
      </c>
      <c r="N72" s="191">
        <v>7757</v>
      </c>
      <c r="O72" s="187">
        <v>1292.8333333333333</v>
      </c>
      <c r="P72" s="191">
        <v>12</v>
      </c>
      <c r="Q72" s="187">
        <v>2</v>
      </c>
      <c r="R72" s="189">
        <v>1026</v>
      </c>
      <c r="S72" s="187">
        <v>171</v>
      </c>
      <c r="T72" s="189">
        <v>13</v>
      </c>
      <c r="U72" s="187">
        <v>2.1666666666666665</v>
      </c>
      <c r="V72" s="189">
        <v>8</v>
      </c>
      <c r="W72" s="187">
        <v>1.3333333333333333</v>
      </c>
      <c r="X72" s="189">
        <v>13</v>
      </c>
      <c r="Y72" s="187">
        <v>2.1666666666666665</v>
      </c>
      <c r="Z72" s="189">
        <v>16</v>
      </c>
      <c r="AA72" s="187">
        <v>2.6666666666666665</v>
      </c>
      <c r="AB72" s="189">
        <v>3</v>
      </c>
      <c r="AC72" s="187">
        <v>0.5</v>
      </c>
      <c r="AD72" s="190">
        <v>2</v>
      </c>
      <c r="AE72" s="187">
        <v>0.33333333333333331</v>
      </c>
      <c r="AF72" s="189">
        <v>20</v>
      </c>
      <c r="AG72" s="187">
        <v>3.3333333333333335</v>
      </c>
      <c r="AH72" s="189">
        <v>42</v>
      </c>
      <c r="AI72" s="187">
        <v>7</v>
      </c>
      <c r="AJ72" s="189">
        <v>3</v>
      </c>
      <c r="AK72" s="187">
        <v>0.5</v>
      </c>
      <c r="AL72" s="189">
        <v>195</v>
      </c>
      <c r="AM72" s="187">
        <v>32.5</v>
      </c>
      <c r="AN72" s="189">
        <v>105</v>
      </c>
      <c r="AO72" s="187">
        <v>17.5</v>
      </c>
      <c r="AP72" s="189">
        <v>121</v>
      </c>
      <c r="AQ72" s="187">
        <v>20.166666666666668</v>
      </c>
      <c r="AR72" s="189">
        <v>47</v>
      </c>
      <c r="AS72" s="187">
        <v>7.833333333333333</v>
      </c>
    </row>
    <row r="73" spans="1:45" ht="13.5" customHeight="1">
      <c r="A73" s="186" t="s">
        <v>152</v>
      </c>
      <c r="B73" s="233" t="str">
        <f>'Incentive Goal'!B72</f>
        <v>ONSLOW</v>
      </c>
      <c r="C73" s="187">
        <v>13</v>
      </c>
      <c r="D73" s="187">
        <v>14</v>
      </c>
      <c r="E73" s="308">
        <v>7437</v>
      </c>
      <c r="F73" s="309">
        <v>572.07692307692309</v>
      </c>
      <c r="G73" s="310">
        <v>78</v>
      </c>
      <c r="H73" s="309">
        <v>6</v>
      </c>
      <c r="I73" s="310">
        <v>70</v>
      </c>
      <c r="J73" s="309">
        <v>5.384615384615385</v>
      </c>
      <c r="K73" s="188">
        <v>4669572.72</v>
      </c>
      <c r="L73" s="188">
        <v>359197.9015384615</v>
      </c>
      <c r="M73" s="188">
        <v>333540.90857142856</v>
      </c>
      <c r="N73" s="191">
        <v>25732</v>
      </c>
      <c r="O73" s="187">
        <v>1979.3846153846155</v>
      </c>
      <c r="P73" s="191">
        <v>78</v>
      </c>
      <c r="Q73" s="187">
        <v>6</v>
      </c>
      <c r="R73" s="189">
        <v>308</v>
      </c>
      <c r="S73" s="187">
        <v>23.692307692307693</v>
      </c>
      <c r="T73" s="189">
        <v>5</v>
      </c>
      <c r="U73" s="187">
        <v>0.38461538461538464</v>
      </c>
      <c r="V73" s="189">
        <v>56</v>
      </c>
      <c r="W73" s="187">
        <v>4.3076923076923075</v>
      </c>
      <c r="X73" s="189">
        <v>79</v>
      </c>
      <c r="Y73" s="187">
        <v>6.0769230769230766</v>
      </c>
      <c r="Z73" s="189">
        <v>165</v>
      </c>
      <c r="AA73" s="187">
        <v>12.692307692307692</v>
      </c>
      <c r="AB73" s="189">
        <v>64</v>
      </c>
      <c r="AC73" s="187">
        <v>4.9230769230769234</v>
      </c>
      <c r="AD73" s="190">
        <v>4</v>
      </c>
      <c r="AE73" s="187">
        <v>0.30769230769230771</v>
      </c>
      <c r="AF73" s="189">
        <v>34</v>
      </c>
      <c r="AG73" s="187">
        <v>2.6153846153846154</v>
      </c>
      <c r="AH73" s="189">
        <v>271</v>
      </c>
      <c r="AI73" s="187">
        <v>20.846153846153847</v>
      </c>
      <c r="AJ73" s="189">
        <v>9</v>
      </c>
      <c r="AK73" s="187">
        <v>0.69230769230769229</v>
      </c>
      <c r="AL73" s="189">
        <v>649</v>
      </c>
      <c r="AM73" s="187">
        <v>49.92307692307692</v>
      </c>
      <c r="AN73" s="189">
        <v>567</v>
      </c>
      <c r="AO73" s="187">
        <v>43.615384615384613</v>
      </c>
      <c r="AP73" s="189">
        <v>1132</v>
      </c>
      <c r="AQ73" s="187">
        <v>87.07692307692308</v>
      </c>
      <c r="AR73" s="189">
        <v>260</v>
      </c>
      <c r="AS73" s="187">
        <v>20</v>
      </c>
    </row>
    <row r="74" spans="1:45" ht="13.5" customHeight="1">
      <c r="A74" s="186" t="s">
        <v>142</v>
      </c>
      <c r="B74" s="233" t="str">
        <f>'Incentive Goal'!B73</f>
        <v>ORANGE</v>
      </c>
      <c r="C74" s="187">
        <v>8</v>
      </c>
      <c r="D74" s="187">
        <v>12</v>
      </c>
      <c r="E74" s="308">
        <v>1677</v>
      </c>
      <c r="F74" s="309">
        <v>209.625</v>
      </c>
      <c r="G74" s="310">
        <v>24</v>
      </c>
      <c r="H74" s="309">
        <v>3</v>
      </c>
      <c r="I74" s="310">
        <v>15</v>
      </c>
      <c r="J74" s="309">
        <v>1.875</v>
      </c>
      <c r="K74" s="188">
        <v>1094061.72</v>
      </c>
      <c r="L74" s="188">
        <v>136757.715</v>
      </c>
      <c r="M74" s="188">
        <v>91171.81</v>
      </c>
      <c r="N74" s="191">
        <v>9559</v>
      </c>
      <c r="O74" s="187">
        <v>1194.875</v>
      </c>
      <c r="P74" s="191">
        <v>73</v>
      </c>
      <c r="Q74" s="187">
        <v>9.125</v>
      </c>
      <c r="R74" s="189">
        <v>1618</v>
      </c>
      <c r="S74" s="187">
        <v>202.25</v>
      </c>
      <c r="T74" s="189">
        <v>93</v>
      </c>
      <c r="U74" s="187">
        <v>11.625</v>
      </c>
      <c r="V74" s="189">
        <v>20</v>
      </c>
      <c r="W74" s="187">
        <v>2.5</v>
      </c>
      <c r="X74" s="189">
        <v>27</v>
      </c>
      <c r="Y74" s="187">
        <v>3.375</v>
      </c>
      <c r="Z74" s="189">
        <v>29</v>
      </c>
      <c r="AA74" s="187">
        <v>3.625</v>
      </c>
      <c r="AB74" s="189">
        <v>14</v>
      </c>
      <c r="AC74" s="187">
        <v>1.75</v>
      </c>
      <c r="AD74" s="190">
        <v>73</v>
      </c>
      <c r="AE74" s="187">
        <v>9.125</v>
      </c>
      <c r="AF74" s="189">
        <v>19</v>
      </c>
      <c r="AG74" s="187">
        <v>2.375</v>
      </c>
      <c r="AH74" s="189">
        <v>77</v>
      </c>
      <c r="AI74" s="187">
        <v>9.625</v>
      </c>
      <c r="AJ74" s="189">
        <v>10</v>
      </c>
      <c r="AK74" s="187">
        <v>1.25</v>
      </c>
      <c r="AL74" s="189">
        <v>321</v>
      </c>
      <c r="AM74" s="187">
        <v>40.125</v>
      </c>
      <c r="AN74" s="189">
        <v>217</v>
      </c>
      <c r="AO74" s="187">
        <v>27.125</v>
      </c>
      <c r="AP74" s="189">
        <v>1852</v>
      </c>
      <c r="AQ74" s="187">
        <v>231.5</v>
      </c>
      <c r="AR74" s="189">
        <v>154</v>
      </c>
      <c r="AS74" s="187">
        <v>19.25</v>
      </c>
    </row>
    <row r="75" spans="1:45" ht="13.5" customHeight="1">
      <c r="A75" s="186" t="s">
        <v>152</v>
      </c>
      <c r="B75" s="233" t="str">
        <f>'Incentive Goal'!B74</f>
        <v>PAMLICO</v>
      </c>
      <c r="C75" s="187">
        <v>1</v>
      </c>
      <c r="D75" s="187">
        <v>1.33</v>
      </c>
      <c r="E75" s="308">
        <v>453</v>
      </c>
      <c r="F75" s="309">
        <v>453</v>
      </c>
      <c r="G75" s="310">
        <v>4</v>
      </c>
      <c r="H75" s="309">
        <v>4</v>
      </c>
      <c r="I75" s="310">
        <v>3</v>
      </c>
      <c r="J75" s="309">
        <v>3</v>
      </c>
      <c r="K75" s="188">
        <v>200373.53</v>
      </c>
      <c r="L75" s="188">
        <v>200373.53</v>
      </c>
      <c r="M75" s="188">
        <v>150656.78947368421</v>
      </c>
      <c r="N75" s="191">
        <v>2257</v>
      </c>
      <c r="O75" s="187">
        <v>2257</v>
      </c>
      <c r="P75" s="191">
        <v>4</v>
      </c>
      <c r="Q75" s="187">
        <v>4</v>
      </c>
      <c r="R75" s="189">
        <v>321</v>
      </c>
      <c r="S75" s="187">
        <v>321</v>
      </c>
      <c r="T75" s="189">
        <v>0</v>
      </c>
      <c r="U75" s="187">
        <v>0</v>
      </c>
      <c r="V75" s="189">
        <v>1</v>
      </c>
      <c r="W75" s="187">
        <v>1</v>
      </c>
      <c r="X75" s="189">
        <v>5</v>
      </c>
      <c r="Y75" s="187">
        <v>5</v>
      </c>
      <c r="Z75" s="189">
        <v>3</v>
      </c>
      <c r="AA75" s="187">
        <v>3</v>
      </c>
      <c r="AB75" s="189">
        <v>2</v>
      </c>
      <c r="AC75" s="187">
        <v>2</v>
      </c>
      <c r="AD75" s="190">
        <v>0</v>
      </c>
      <c r="AE75" s="187">
        <v>0</v>
      </c>
      <c r="AF75" s="189">
        <v>2</v>
      </c>
      <c r="AG75" s="187">
        <v>2</v>
      </c>
      <c r="AH75" s="189">
        <v>16</v>
      </c>
      <c r="AI75" s="187">
        <v>16</v>
      </c>
      <c r="AJ75" s="189">
        <v>3</v>
      </c>
      <c r="AK75" s="187">
        <v>3</v>
      </c>
      <c r="AL75" s="189">
        <v>34</v>
      </c>
      <c r="AM75" s="187">
        <v>34</v>
      </c>
      <c r="AN75" s="189">
        <v>130</v>
      </c>
      <c r="AO75" s="187">
        <v>130</v>
      </c>
      <c r="AP75" s="189">
        <v>37</v>
      </c>
      <c r="AQ75" s="187">
        <v>37</v>
      </c>
      <c r="AR75" s="189">
        <v>70</v>
      </c>
      <c r="AS75" s="187">
        <v>70</v>
      </c>
    </row>
    <row r="76" spans="1:45" ht="13.5" customHeight="1">
      <c r="A76" s="186" t="s">
        <v>167</v>
      </c>
      <c r="B76" s="233" t="str">
        <f>'Incentive Goal'!B75</f>
        <v>PASQUOTANK</v>
      </c>
      <c r="C76" s="187">
        <v>5</v>
      </c>
      <c r="D76" s="187">
        <v>5</v>
      </c>
      <c r="E76" s="308">
        <v>2137</v>
      </c>
      <c r="F76" s="309">
        <v>427.4</v>
      </c>
      <c r="G76" s="310">
        <v>16</v>
      </c>
      <c r="H76" s="309">
        <v>3.2</v>
      </c>
      <c r="I76" s="310">
        <v>30</v>
      </c>
      <c r="J76" s="309">
        <v>6</v>
      </c>
      <c r="K76" s="188">
        <v>984144.52</v>
      </c>
      <c r="L76" s="188">
        <v>196828.90400000001</v>
      </c>
      <c r="M76" s="188">
        <v>196828.90400000001</v>
      </c>
      <c r="N76" s="191">
        <v>10012</v>
      </c>
      <c r="O76" s="187">
        <v>2002.4</v>
      </c>
      <c r="P76" s="191">
        <v>25</v>
      </c>
      <c r="Q76" s="187">
        <v>5</v>
      </c>
      <c r="R76" s="189">
        <v>164</v>
      </c>
      <c r="S76" s="187">
        <v>32.799999999999997</v>
      </c>
      <c r="T76" s="189">
        <v>4</v>
      </c>
      <c r="U76" s="187">
        <v>0.8</v>
      </c>
      <c r="V76" s="189">
        <v>7</v>
      </c>
      <c r="W76" s="187">
        <v>1.4</v>
      </c>
      <c r="X76" s="189">
        <v>36</v>
      </c>
      <c r="Y76" s="187">
        <v>7.2</v>
      </c>
      <c r="Z76" s="189">
        <v>48</v>
      </c>
      <c r="AA76" s="187">
        <v>9.6</v>
      </c>
      <c r="AB76" s="189">
        <v>30</v>
      </c>
      <c r="AC76" s="187">
        <v>6</v>
      </c>
      <c r="AD76" s="190">
        <v>10</v>
      </c>
      <c r="AE76" s="187">
        <v>2</v>
      </c>
      <c r="AF76" s="189">
        <v>21</v>
      </c>
      <c r="AG76" s="187">
        <v>4.2</v>
      </c>
      <c r="AH76" s="189">
        <v>81</v>
      </c>
      <c r="AI76" s="187">
        <v>16.2</v>
      </c>
      <c r="AJ76" s="189">
        <v>4</v>
      </c>
      <c r="AK76" s="187">
        <v>0.8</v>
      </c>
      <c r="AL76" s="189">
        <v>228</v>
      </c>
      <c r="AM76" s="187">
        <v>45.6</v>
      </c>
      <c r="AN76" s="189">
        <v>344</v>
      </c>
      <c r="AO76" s="187">
        <v>68.8</v>
      </c>
      <c r="AP76" s="189">
        <v>283</v>
      </c>
      <c r="AQ76" s="187">
        <v>56.6</v>
      </c>
      <c r="AR76" s="189">
        <v>116</v>
      </c>
      <c r="AS76" s="187">
        <v>23.2</v>
      </c>
    </row>
    <row r="77" spans="1:45" ht="13.5" customHeight="1">
      <c r="A77" s="186" t="s">
        <v>152</v>
      </c>
      <c r="B77" s="233" t="str">
        <f>'Incentive Goal'!B76</f>
        <v>PENDER</v>
      </c>
      <c r="C77" s="187">
        <v>3</v>
      </c>
      <c r="D77" s="187">
        <v>5</v>
      </c>
      <c r="E77" s="308">
        <v>1515</v>
      </c>
      <c r="F77" s="309">
        <v>505</v>
      </c>
      <c r="G77" s="310">
        <v>12</v>
      </c>
      <c r="H77" s="309">
        <v>4</v>
      </c>
      <c r="I77" s="310">
        <v>23</v>
      </c>
      <c r="J77" s="309">
        <v>7.666666666666667</v>
      </c>
      <c r="K77" s="188">
        <v>783612.53</v>
      </c>
      <c r="L77" s="188">
        <v>261204.17666666667</v>
      </c>
      <c r="M77" s="188">
        <v>156722.50599999999</v>
      </c>
      <c r="N77" s="191">
        <v>7948</v>
      </c>
      <c r="O77" s="187">
        <v>2649.3333333333335</v>
      </c>
      <c r="P77" s="191">
        <v>36</v>
      </c>
      <c r="Q77" s="187">
        <v>12</v>
      </c>
      <c r="R77" s="189">
        <v>170</v>
      </c>
      <c r="S77" s="187">
        <v>56.666666666666664</v>
      </c>
      <c r="T77" s="189">
        <v>26</v>
      </c>
      <c r="U77" s="187">
        <v>8.6666666666666661</v>
      </c>
      <c r="V77" s="189">
        <v>2</v>
      </c>
      <c r="W77" s="187">
        <v>0.66666666666666663</v>
      </c>
      <c r="X77" s="189">
        <v>13</v>
      </c>
      <c r="Y77" s="187">
        <v>4.333333333333333</v>
      </c>
      <c r="Z77" s="189">
        <v>18</v>
      </c>
      <c r="AA77" s="187">
        <v>6</v>
      </c>
      <c r="AB77" s="189">
        <v>22</v>
      </c>
      <c r="AC77" s="187">
        <v>7.333333333333333</v>
      </c>
      <c r="AD77" s="190">
        <v>4</v>
      </c>
      <c r="AE77" s="187">
        <v>1.3333333333333333</v>
      </c>
      <c r="AF77" s="189">
        <v>27</v>
      </c>
      <c r="AG77" s="187">
        <v>9</v>
      </c>
      <c r="AH77" s="189">
        <v>22</v>
      </c>
      <c r="AI77" s="187">
        <v>7.333333333333333</v>
      </c>
      <c r="AJ77" s="189">
        <v>5</v>
      </c>
      <c r="AK77" s="187">
        <v>1.6666666666666667</v>
      </c>
      <c r="AL77" s="189">
        <v>173</v>
      </c>
      <c r="AM77" s="187">
        <v>57.666666666666664</v>
      </c>
      <c r="AN77" s="189">
        <v>168</v>
      </c>
      <c r="AO77" s="187">
        <v>56</v>
      </c>
      <c r="AP77" s="189">
        <v>220</v>
      </c>
      <c r="AQ77" s="187">
        <v>73.333333333333329</v>
      </c>
      <c r="AR77" s="189">
        <v>55</v>
      </c>
      <c r="AS77" s="187">
        <v>18.333333333333332</v>
      </c>
    </row>
    <row r="78" spans="1:45" ht="13.5" customHeight="1">
      <c r="A78" s="186" t="s">
        <v>167</v>
      </c>
      <c r="B78" s="233" t="str">
        <f>'Incentive Goal'!B77</f>
        <v>PERQUIMANS</v>
      </c>
      <c r="C78" s="187">
        <v>0.5</v>
      </c>
      <c r="D78" s="187">
        <v>1.5</v>
      </c>
      <c r="E78" s="308">
        <v>523</v>
      </c>
      <c r="F78" s="309">
        <v>1046</v>
      </c>
      <c r="G78" s="310">
        <v>10</v>
      </c>
      <c r="H78" s="309">
        <v>20</v>
      </c>
      <c r="I78" s="310">
        <v>5</v>
      </c>
      <c r="J78" s="309">
        <v>10</v>
      </c>
      <c r="K78" s="188">
        <v>271452.99</v>
      </c>
      <c r="L78" s="188">
        <v>542905.98</v>
      </c>
      <c r="M78" s="188">
        <v>180968.66</v>
      </c>
      <c r="N78" s="191">
        <v>2408</v>
      </c>
      <c r="O78" s="187">
        <v>4816</v>
      </c>
      <c r="P78" s="191">
        <v>3</v>
      </c>
      <c r="Q78" s="187">
        <v>6</v>
      </c>
      <c r="R78" s="189">
        <v>36</v>
      </c>
      <c r="S78" s="187">
        <v>72</v>
      </c>
      <c r="T78" s="189">
        <v>2</v>
      </c>
      <c r="U78" s="187">
        <v>4</v>
      </c>
      <c r="V78" s="189">
        <v>0</v>
      </c>
      <c r="W78" s="187">
        <v>0</v>
      </c>
      <c r="X78" s="189">
        <v>0</v>
      </c>
      <c r="Y78" s="187">
        <v>0</v>
      </c>
      <c r="Z78" s="189">
        <v>0</v>
      </c>
      <c r="AA78" s="187">
        <v>0</v>
      </c>
      <c r="AB78" s="189">
        <v>0</v>
      </c>
      <c r="AC78" s="187">
        <v>0</v>
      </c>
      <c r="AD78" s="190">
        <v>0</v>
      </c>
      <c r="AE78" s="187">
        <v>0</v>
      </c>
      <c r="AF78" s="189">
        <v>10</v>
      </c>
      <c r="AG78" s="187">
        <v>20</v>
      </c>
      <c r="AH78" s="189">
        <v>29</v>
      </c>
      <c r="AI78" s="187">
        <v>58</v>
      </c>
      <c r="AJ78" s="189">
        <v>0</v>
      </c>
      <c r="AK78" s="187">
        <v>0</v>
      </c>
      <c r="AL78" s="189">
        <v>60</v>
      </c>
      <c r="AM78" s="187">
        <v>120</v>
      </c>
      <c r="AN78" s="189">
        <v>145</v>
      </c>
      <c r="AO78" s="187">
        <v>290</v>
      </c>
      <c r="AP78" s="189">
        <v>268</v>
      </c>
      <c r="AQ78" s="187">
        <v>536</v>
      </c>
      <c r="AR78" s="189">
        <v>53</v>
      </c>
      <c r="AS78" s="187">
        <v>106</v>
      </c>
    </row>
    <row r="79" spans="1:45" ht="13.5" customHeight="1">
      <c r="A79" s="186" t="s">
        <v>142</v>
      </c>
      <c r="B79" s="233" t="str">
        <f>'Incentive Goal'!B78</f>
        <v>PERSON</v>
      </c>
      <c r="C79" s="187">
        <v>7</v>
      </c>
      <c r="D79" s="187">
        <v>9</v>
      </c>
      <c r="E79" s="308">
        <v>1805</v>
      </c>
      <c r="F79" s="309">
        <v>257.85714285714283</v>
      </c>
      <c r="G79" s="310">
        <v>43</v>
      </c>
      <c r="H79" s="309">
        <v>6.1428571428571432</v>
      </c>
      <c r="I79" s="310">
        <v>49</v>
      </c>
      <c r="J79" s="309">
        <v>7</v>
      </c>
      <c r="K79" s="188">
        <v>806957.64</v>
      </c>
      <c r="L79" s="188">
        <v>115279.66285714286</v>
      </c>
      <c r="M79" s="188">
        <v>89661.96</v>
      </c>
      <c r="N79" s="191">
        <v>8994</v>
      </c>
      <c r="O79" s="187">
        <v>1284.8571428571429</v>
      </c>
      <c r="P79" s="191">
        <v>52</v>
      </c>
      <c r="Q79" s="187">
        <v>7.4285714285714288</v>
      </c>
      <c r="R79" s="189">
        <v>1522</v>
      </c>
      <c r="S79" s="187">
        <v>217.42857142857142</v>
      </c>
      <c r="T79" s="189">
        <v>149</v>
      </c>
      <c r="U79" s="187">
        <v>21.285714285714285</v>
      </c>
      <c r="V79" s="189">
        <v>10</v>
      </c>
      <c r="W79" s="187">
        <v>1.4285714285714286</v>
      </c>
      <c r="X79" s="189">
        <v>44</v>
      </c>
      <c r="Y79" s="187">
        <v>6.2857142857142856</v>
      </c>
      <c r="Z79" s="189">
        <v>53</v>
      </c>
      <c r="AA79" s="187">
        <v>7.5714285714285712</v>
      </c>
      <c r="AB79" s="189">
        <v>44</v>
      </c>
      <c r="AC79" s="187">
        <v>6.2857142857142856</v>
      </c>
      <c r="AD79" s="190">
        <v>4</v>
      </c>
      <c r="AE79" s="187">
        <v>0.5714285714285714</v>
      </c>
      <c r="AF79" s="189">
        <v>12</v>
      </c>
      <c r="AG79" s="187">
        <v>1.7142857142857142</v>
      </c>
      <c r="AH79" s="189">
        <v>35</v>
      </c>
      <c r="AI79" s="187">
        <v>5</v>
      </c>
      <c r="AJ79" s="189">
        <v>1</v>
      </c>
      <c r="AK79" s="187">
        <v>0.14285714285714285</v>
      </c>
      <c r="AL79" s="189">
        <v>201</v>
      </c>
      <c r="AM79" s="187">
        <v>28.714285714285715</v>
      </c>
      <c r="AN79" s="189">
        <v>325</v>
      </c>
      <c r="AO79" s="187">
        <v>46.428571428571431</v>
      </c>
      <c r="AP79" s="189">
        <v>378</v>
      </c>
      <c r="AQ79" s="187">
        <v>54</v>
      </c>
      <c r="AR79" s="189">
        <v>232</v>
      </c>
      <c r="AS79" s="187">
        <v>33.142857142857146</v>
      </c>
    </row>
    <row r="80" spans="1:45" ht="13.5" customHeight="1">
      <c r="A80" s="186" t="s">
        <v>241</v>
      </c>
      <c r="B80" s="233" t="str">
        <f>'Incentive Goal'!B79</f>
        <v>PITT</v>
      </c>
      <c r="C80" s="187">
        <v>22</v>
      </c>
      <c r="D80" s="187">
        <v>30.8</v>
      </c>
      <c r="E80" s="308">
        <v>8793</v>
      </c>
      <c r="F80" s="309">
        <v>399.68181818181819</v>
      </c>
      <c r="G80" s="310">
        <v>150</v>
      </c>
      <c r="H80" s="309">
        <v>6.8181818181818183</v>
      </c>
      <c r="I80" s="310">
        <v>116</v>
      </c>
      <c r="J80" s="309">
        <v>5.2727272727272725</v>
      </c>
      <c r="K80" s="188">
        <v>3632431.42</v>
      </c>
      <c r="L80" s="188">
        <v>165110.51909090907</v>
      </c>
      <c r="M80" s="188">
        <v>117936.08506493506</v>
      </c>
      <c r="N80" s="191">
        <v>32128</v>
      </c>
      <c r="O80" s="187">
        <v>1460.3636363636363</v>
      </c>
      <c r="P80" s="191">
        <v>176</v>
      </c>
      <c r="Q80" s="187">
        <v>8</v>
      </c>
      <c r="R80" s="189">
        <v>2814</v>
      </c>
      <c r="S80" s="187">
        <v>127.90909090909091</v>
      </c>
      <c r="T80" s="189">
        <v>237</v>
      </c>
      <c r="U80" s="187">
        <v>10.772727272727273</v>
      </c>
      <c r="V80" s="189">
        <v>254</v>
      </c>
      <c r="W80" s="187">
        <v>11.545454545454545</v>
      </c>
      <c r="X80" s="189">
        <v>152</v>
      </c>
      <c r="Y80" s="187">
        <v>6.9090909090909092</v>
      </c>
      <c r="Z80" s="189">
        <v>463</v>
      </c>
      <c r="AA80" s="187">
        <v>21.045454545454547</v>
      </c>
      <c r="AB80" s="189">
        <v>122</v>
      </c>
      <c r="AC80" s="187">
        <v>5.5454545454545459</v>
      </c>
      <c r="AD80" s="190">
        <v>295</v>
      </c>
      <c r="AE80" s="187">
        <v>13.409090909090908</v>
      </c>
      <c r="AF80" s="189">
        <v>90</v>
      </c>
      <c r="AG80" s="187">
        <v>4.0909090909090908</v>
      </c>
      <c r="AH80" s="189">
        <v>179</v>
      </c>
      <c r="AI80" s="187">
        <v>8.1363636363636367</v>
      </c>
      <c r="AJ80" s="189">
        <v>16</v>
      </c>
      <c r="AK80" s="187">
        <v>0.72727272727272729</v>
      </c>
      <c r="AL80" s="189">
        <v>1349</v>
      </c>
      <c r="AM80" s="187">
        <v>61.31818181818182</v>
      </c>
      <c r="AN80" s="189">
        <v>1663</v>
      </c>
      <c r="AO80" s="187">
        <v>75.590909090909093</v>
      </c>
      <c r="AP80" s="189">
        <v>3462</v>
      </c>
      <c r="AQ80" s="187">
        <v>157.36363636363637</v>
      </c>
      <c r="AR80" s="189">
        <v>444</v>
      </c>
      <c r="AS80" s="187">
        <v>20.181818181818183</v>
      </c>
    </row>
    <row r="81" spans="1:45" ht="13.5" customHeight="1">
      <c r="A81" s="186" t="s">
        <v>254</v>
      </c>
      <c r="B81" s="233" t="str">
        <f>'Incentive Goal'!B80</f>
        <v>POLK</v>
      </c>
      <c r="C81" s="187">
        <v>1</v>
      </c>
      <c r="D81" s="187">
        <v>1.1000000000000001</v>
      </c>
      <c r="E81" s="308">
        <v>382</v>
      </c>
      <c r="F81" s="309">
        <v>382</v>
      </c>
      <c r="G81" s="310">
        <v>9</v>
      </c>
      <c r="H81" s="309">
        <v>9</v>
      </c>
      <c r="I81" s="310">
        <v>9</v>
      </c>
      <c r="J81" s="309">
        <v>9</v>
      </c>
      <c r="K81" s="188">
        <v>174119.43</v>
      </c>
      <c r="L81" s="188">
        <v>174119.43</v>
      </c>
      <c r="M81" s="188">
        <v>158290.3909090909</v>
      </c>
      <c r="N81" s="191">
        <v>1980</v>
      </c>
      <c r="O81" s="187">
        <v>1980</v>
      </c>
      <c r="P81" s="191">
        <v>10</v>
      </c>
      <c r="Q81" s="187">
        <v>10</v>
      </c>
      <c r="R81" s="189">
        <v>191</v>
      </c>
      <c r="S81" s="187">
        <v>191</v>
      </c>
      <c r="T81" s="189">
        <v>15</v>
      </c>
      <c r="U81" s="187">
        <v>15</v>
      </c>
      <c r="V81" s="189">
        <v>1</v>
      </c>
      <c r="W81" s="187">
        <v>1</v>
      </c>
      <c r="X81" s="189">
        <v>9</v>
      </c>
      <c r="Y81" s="187">
        <v>9</v>
      </c>
      <c r="Z81" s="189">
        <v>9</v>
      </c>
      <c r="AA81" s="187">
        <v>9</v>
      </c>
      <c r="AB81" s="189">
        <v>9</v>
      </c>
      <c r="AC81" s="187">
        <v>9</v>
      </c>
      <c r="AD81" s="190">
        <v>0</v>
      </c>
      <c r="AE81" s="187">
        <v>0</v>
      </c>
      <c r="AF81" s="189">
        <v>0</v>
      </c>
      <c r="AG81" s="187">
        <v>0</v>
      </c>
      <c r="AH81" s="189">
        <v>17</v>
      </c>
      <c r="AI81" s="187">
        <v>17</v>
      </c>
      <c r="AJ81" s="189">
        <v>3</v>
      </c>
      <c r="AK81" s="187">
        <v>3</v>
      </c>
      <c r="AL81" s="189">
        <v>60</v>
      </c>
      <c r="AM81" s="187">
        <v>60</v>
      </c>
      <c r="AN81" s="189">
        <v>133</v>
      </c>
      <c r="AO81" s="187">
        <v>133</v>
      </c>
      <c r="AP81" s="189">
        <v>249</v>
      </c>
      <c r="AQ81" s="187">
        <v>249</v>
      </c>
      <c r="AR81" s="189">
        <v>115</v>
      </c>
      <c r="AS81" s="187">
        <v>115</v>
      </c>
    </row>
    <row r="82" spans="1:45" ht="13.5" customHeight="1">
      <c r="A82" s="186" t="s">
        <v>142</v>
      </c>
      <c r="B82" s="233" t="str">
        <f>'Incentive Goal'!B81</f>
        <v>RANDOLPH</v>
      </c>
      <c r="C82" s="187">
        <v>12</v>
      </c>
      <c r="D82" s="187">
        <v>16</v>
      </c>
      <c r="E82" s="308">
        <v>4461</v>
      </c>
      <c r="F82" s="309">
        <v>371.75</v>
      </c>
      <c r="G82" s="310">
        <v>27</v>
      </c>
      <c r="H82" s="309">
        <v>2.25</v>
      </c>
      <c r="I82" s="310">
        <v>88</v>
      </c>
      <c r="J82" s="309">
        <v>7.333333333333333</v>
      </c>
      <c r="K82" s="188">
        <v>1978568.54</v>
      </c>
      <c r="L82" s="188">
        <v>164880.71166666667</v>
      </c>
      <c r="M82" s="188">
        <v>123660.53375</v>
      </c>
      <c r="N82" s="191">
        <v>21695</v>
      </c>
      <c r="O82" s="187">
        <v>1807.9166666666667</v>
      </c>
      <c r="P82" s="191">
        <v>71</v>
      </c>
      <c r="Q82" s="187">
        <v>5.916666666666667</v>
      </c>
      <c r="R82" s="189">
        <v>1887</v>
      </c>
      <c r="S82" s="187">
        <v>157.25</v>
      </c>
      <c r="T82" s="189">
        <v>24</v>
      </c>
      <c r="U82" s="187">
        <v>2</v>
      </c>
      <c r="V82" s="189">
        <v>33</v>
      </c>
      <c r="W82" s="187">
        <v>2.75</v>
      </c>
      <c r="X82" s="189">
        <v>39</v>
      </c>
      <c r="Y82" s="187">
        <v>3.25</v>
      </c>
      <c r="Z82" s="189">
        <v>132</v>
      </c>
      <c r="AA82" s="187">
        <v>11</v>
      </c>
      <c r="AB82" s="189">
        <v>84</v>
      </c>
      <c r="AC82" s="187">
        <v>7</v>
      </c>
      <c r="AD82" s="190">
        <v>5</v>
      </c>
      <c r="AE82" s="187">
        <v>0.41666666666666669</v>
      </c>
      <c r="AF82" s="189">
        <v>51</v>
      </c>
      <c r="AG82" s="187">
        <v>4.25</v>
      </c>
      <c r="AH82" s="189">
        <v>100</v>
      </c>
      <c r="AI82" s="187">
        <v>8.3333333333333339</v>
      </c>
      <c r="AJ82" s="189">
        <v>12</v>
      </c>
      <c r="AK82" s="187">
        <v>1</v>
      </c>
      <c r="AL82" s="189">
        <v>563</v>
      </c>
      <c r="AM82" s="187">
        <v>46.916666666666664</v>
      </c>
      <c r="AN82" s="189">
        <v>847</v>
      </c>
      <c r="AO82" s="187">
        <v>70.583333333333329</v>
      </c>
      <c r="AP82" s="189">
        <v>1017</v>
      </c>
      <c r="AQ82" s="187">
        <v>84.75</v>
      </c>
      <c r="AR82" s="189">
        <v>441</v>
      </c>
      <c r="AS82" s="187">
        <v>36.75</v>
      </c>
    </row>
    <row r="83" spans="1:45" ht="13.5" customHeight="1">
      <c r="A83" s="186" t="s">
        <v>154</v>
      </c>
      <c r="B83" s="233" t="str">
        <f>'Incentive Goal'!B82</f>
        <v>RICHMOND</v>
      </c>
      <c r="C83" s="187">
        <v>9.75</v>
      </c>
      <c r="D83" s="187">
        <v>12</v>
      </c>
      <c r="E83" s="308">
        <v>3945</v>
      </c>
      <c r="F83" s="309">
        <v>404.61538461538464</v>
      </c>
      <c r="G83" s="310">
        <v>63</v>
      </c>
      <c r="H83" s="309">
        <v>6.4615384615384617</v>
      </c>
      <c r="I83" s="310">
        <v>78</v>
      </c>
      <c r="J83" s="309">
        <v>8</v>
      </c>
      <c r="K83" s="188">
        <v>1473762.64</v>
      </c>
      <c r="L83" s="188">
        <v>151155.14256410254</v>
      </c>
      <c r="M83" s="188">
        <v>122813.55333333333</v>
      </c>
      <c r="N83" s="191">
        <v>25799</v>
      </c>
      <c r="O83" s="187">
        <v>2646.0512820512822</v>
      </c>
      <c r="P83" s="191">
        <v>124</v>
      </c>
      <c r="Q83" s="187">
        <v>12.717948717948717</v>
      </c>
      <c r="R83" s="189">
        <v>1185</v>
      </c>
      <c r="S83" s="187">
        <v>121.53846153846153</v>
      </c>
      <c r="T83" s="189">
        <v>63</v>
      </c>
      <c r="U83" s="187">
        <v>6.4615384615384617</v>
      </c>
      <c r="V83" s="189">
        <v>46</v>
      </c>
      <c r="W83" s="187">
        <v>4.7179487179487181</v>
      </c>
      <c r="X83" s="189">
        <v>63</v>
      </c>
      <c r="Y83" s="187">
        <v>6.4615384615384617</v>
      </c>
      <c r="Z83" s="189">
        <v>70</v>
      </c>
      <c r="AA83" s="187">
        <v>7.1794871794871797</v>
      </c>
      <c r="AB83" s="189">
        <v>58</v>
      </c>
      <c r="AC83" s="187">
        <v>5.9487179487179489</v>
      </c>
      <c r="AD83" s="190">
        <v>6</v>
      </c>
      <c r="AE83" s="187">
        <v>0.61538461538461542</v>
      </c>
      <c r="AF83" s="189">
        <v>36</v>
      </c>
      <c r="AG83" s="187">
        <v>3.6923076923076925</v>
      </c>
      <c r="AH83" s="189">
        <v>117</v>
      </c>
      <c r="AI83" s="187">
        <v>12</v>
      </c>
      <c r="AJ83" s="189">
        <v>5</v>
      </c>
      <c r="AK83" s="187">
        <v>0.51282051282051277</v>
      </c>
      <c r="AL83" s="189">
        <v>844</v>
      </c>
      <c r="AM83" s="187">
        <v>86.564102564102569</v>
      </c>
      <c r="AN83" s="189">
        <v>1055</v>
      </c>
      <c r="AO83" s="187">
        <v>108.2051282051282</v>
      </c>
      <c r="AP83" s="189">
        <v>4547</v>
      </c>
      <c r="AQ83" s="187">
        <v>466.35897435897436</v>
      </c>
      <c r="AR83" s="189">
        <v>400</v>
      </c>
      <c r="AS83" s="187">
        <v>41.025641025641029</v>
      </c>
    </row>
    <row r="84" spans="1:45" ht="13.5" customHeight="1">
      <c r="A84" s="186" t="s">
        <v>154</v>
      </c>
      <c r="B84" s="233" t="str">
        <f>'Incentive Goal'!B83</f>
        <v>ROBESON</v>
      </c>
      <c r="C84" s="187">
        <v>25</v>
      </c>
      <c r="D84" s="187">
        <v>29</v>
      </c>
      <c r="E84" s="308">
        <v>8400</v>
      </c>
      <c r="F84" s="309">
        <v>336</v>
      </c>
      <c r="G84" s="310">
        <v>134</v>
      </c>
      <c r="H84" s="309">
        <v>5.36</v>
      </c>
      <c r="I84" s="310">
        <v>146</v>
      </c>
      <c r="J84" s="309">
        <v>5.84</v>
      </c>
      <c r="K84" s="188">
        <v>2857953.82</v>
      </c>
      <c r="L84" s="188">
        <v>114318.1528</v>
      </c>
      <c r="M84" s="188">
        <v>98550.131724137929</v>
      </c>
      <c r="N84" s="191">
        <v>50542</v>
      </c>
      <c r="O84" s="187">
        <v>2021.68</v>
      </c>
      <c r="P84" s="191">
        <v>266</v>
      </c>
      <c r="Q84" s="187">
        <v>10.64</v>
      </c>
      <c r="R84" s="189">
        <v>1037</v>
      </c>
      <c r="S84" s="187">
        <v>41.48</v>
      </c>
      <c r="T84" s="189">
        <v>72</v>
      </c>
      <c r="U84" s="187">
        <v>2.88</v>
      </c>
      <c r="V84" s="189">
        <v>51</v>
      </c>
      <c r="W84" s="187">
        <v>2.04</v>
      </c>
      <c r="X84" s="189">
        <v>145</v>
      </c>
      <c r="Y84" s="187">
        <v>5.8</v>
      </c>
      <c r="Z84" s="189">
        <v>110</v>
      </c>
      <c r="AA84" s="187">
        <v>4.4000000000000004</v>
      </c>
      <c r="AB84" s="189">
        <v>122</v>
      </c>
      <c r="AC84" s="187">
        <v>4.88</v>
      </c>
      <c r="AD84" s="190">
        <v>121</v>
      </c>
      <c r="AE84" s="187">
        <v>4.84</v>
      </c>
      <c r="AF84" s="189">
        <v>172</v>
      </c>
      <c r="AG84" s="187">
        <v>6.88</v>
      </c>
      <c r="AH84" s="189">
        <v>328</v>
      </c>
      <c r="AI84" s="187">
        <v>13.12</v>
      </c>
      <c r="AJ84" s="189">
        <v>14</v>
      </c>
      <c r="AK84" s="187">
        <v>0.56000000000000005</v>
      </c>
      <c r="AL84" s="189">
        <v>995</v>
      </c>
      <c r="AM84" s="187">
        <v>39.799999999999997</v>
      </c>
      <c r="AN84" s="189">
        <v>978</v>
      </c>
      <c r="AO84" s="187">
        <v>39.119999999999997</v>
      </c>
      <c r="AP84" s="189">
        <v>2176</v>
      </c>
      <c r="AQ84" s="187">
        <v>87.04</v>
      </c>
      <c r="AR84" s="189">
        <v>565</v>
      </c>
      <c r="AS84" s="187">
        <v>22.6</v>
      </c>
    </row>
    <row r="85" spans="1:45" ht="13.5" customHeight="1">
      <c r="A85" s="186" t="s">
        <v>142</v>
      </c>
      <c r="B85" s="233" t="str">
        <f>'Incentive Goal'!B84</f>
        <v>ROCKINGHAM</v>
      </c>
      <c r="C85" s="187">
        <v>8</v>
      </c>
      <c r="D85" s="187">
        <v>11</v>
      </c>
      <c r="E85" s="308">
        <v>3322</v>
      </c>
      <c r="F85" s="309">
        <v>415.25</v>
      </c>
      <c r="G85" s="310">
        <v>57</v>
      </c>
      <c r="H85" s="309">
        <v>7.125</v>
      </c>
      <c r="I85" s="310">
        <v>70</v>
      </c>
      <c r="J85" s="309">
        <v>8.75</v>
      </c>
      <c r="K85" s="188">
        <v>1352934.09</v>
      </c>
      <c r="L85" s="188">
        <v>169116.76125000001</v>
      </c>
      <c r="M85" s="188">
        <v>122994.00818181819</v>
      </c>
      <c r="N85" s="191">
        <v>18444</v>
      </c>
      <c r="O85" s="187">
        <v>2305.5</v>
      </c>
      <c r="P85" s="191">
        <v>113</v>
      </c>
      <c r="Q85" s="187">
        <v>14.125</v>
      </c>
      <c r="R85" s="189">
        <v>178</v>
      </c>
      <c r="S85" s="187">
        <v>22.25</v>
      </c>
      <c r="T85" s="189">
        <v>8</v>
      </c>
      <c r="U85" s="187">
        <v>1</v>
      </c>
      <c r="V85" s="189">
        <v>53</v>
      </c>
      <c r="W85" s="187">
        <v>6.625</v>
      </c>
      <c r="X85" s="189">
        <v>58</v>
      </c>
      <c r="Y85" s="187">
        <v>7.25</v>
      </c>
      <c r="Z85" s="189">
        <v>199</v>
      </c>
      <c r="AA85" s="187">
        <v>24.875</v>
      </c>
      <c r="AB85" s="189">
        <v>70</v>
      </c>
      <c r="AC85" s="187">
        <v>8.75</v>
      </c>
      <c r="AD85" s="190">
        <v>0</v>
      </c>
      <c r="AE85" s="187">
        <v>0</v>
      </c>
      <c r="AF85" s="189">
        <v>30</v>
      </c>
      <c r="AG85" s="187">
        <v>3.75</v>
      </c>
      <c r="AH85" s="189">
        <v>153</v>
      </c>
      <c r="AI85" s="187">
        <v>19.125</v>
      </c>
      <c r="AJ85" s="189">
        <v>17</v>
      </c>
      <c r="AK85" s="187">
        <v>2.125</v>
      </c>
      <c r="AL85" s="189">
        <v>502</v>
      </c>
      <c r="AM85" s="187">
        <v>62.75</v>
      </c>
      <c r="AN85" s="189">
        <v>619</v>
      </c>
      <c r="AO85" s="187">
        <v>77.375</v>
      </c>
      <c r="AP85" s="189">
        <v>1445</v>
      </c>
      <c r="AQ85" s="187">
        <v>180.625</v>
      </c>
      <c r="AR85" s="189">
        <v>164</v>
      </c>
      <c r="AS85" s="187">
        <v>20.5</v>
      </c>
    </row>
    <row r="86" spans="1:45" ht="13.5" customHeight="1">
      <c r="A86" s="186" t="s">
        <v>154</v>
      </c>
      <c r="B86" s="233" t="str">
        <f>'Incentive Goal'!B85</f>
        <v>ROWAN</v>
      </c>
      <c r="C86" s="187">
        <v>15.5</v>
      </c>
      <c r="D86" s="187">
        <v>22</v>
      </c>
      <c r="E86" s="308">
        <v>4938</v>
      </c>
      <c r="F86" s="309">
        <v>318.58064516129031</v>
      </c>
      <c r="G86" s="310">
        <v>74</v>
      </c>
      <c r="H86" s="309">
        <v>4.774193548387097</v>
      </c>
      <c r="I86" s="310">
        <v>66</v>
      </c>
      <c r="J86" s="309">
        <v>4.258064516129032</v>
      </c>
      <c r="K86" s="188">
        <v>2244689.2999999998</v>
      </c>
      <c r="L86" s="188">
        <v>144818.66451612901</v>
      </c>
      <c r="M86" s="188">
        <v>102031.3318181818</v>
      </c>
      <c r="N86" s="191">
        <v>26285</v>
      </c>
      <c r="O86" s="187">
        <v>1695.8064516129032</v>
      </c>
      <c r="P86" s="191">
        <v>263</v>
      </c>
      <c r="Q86" s="187">
        <v>16.967741935483872</v>
      </c>
      <c r="R86" s="189">
        <v>14255</v>
      </c>
      <c r="S86" s="187">
        <v>919.67741935483866</v>
      </c>
      <c r="T86" s="189">
        <v>6761</v>
      </c>
      <c r="U86" s="187">
        <v>436.19354838709677</v>
      </c>
      <c r="V86" s="189">
        <v>26</v>
      </c>
      <c r="W86" s="187">
        <v>1.6774193548387097</v>
      </c>
      <c r="X86" s="189">
        <v>75</v>
      </c>
      <c r="Y86" s="187">
        <v>4.838709677419355</v>
      </c>
      <c r="Z86" s="189">
        <v>57</v>
      </c>
      <c r="AA86" s="187">
        <v>3.6774193548387095</v>
      </c>
      <c r="AB86" s="189">
        <v>64</v>
      </c>
      <c r="AC86" s="187">
        <v>4.129032258064516</v>
      </c>
      <c r="AD86" s="190">
        <v>2</v>
      </c>
      <c r="AE86" s="187">
        <v>0.12903225806451613</v>
      </c>
      <c r="AF86" s="189">
        <v>47</v>
      </c>
      <c r="AG86" s="187">
        <v>3.032258064516129</v>
      </c>
      <c r="AH86" s="189">
        <v>60</v>
      </c>
      <c r="AI86" s="187">
        <v>3.870967741935484</v>
      </c>
      <c r="AJ86" s="189">
        <v>20</v>
      </c>
      <c r="AK86" s="187">
        <v>1.2903225806451613</v>
      </c>
      <c r="AL86" s="189">
        <v>816</v>
      </c>
      <c r="AM86" s="187">
        <v>52.645161290322584</v>
      </c>
      <c r="AN86" s="189">
        <v>1172</v>
      </c>
      <c r="AO86" s="187">
        <v>75.612903225806448</v>
      </c>
      <c r="AP86" s="189">
        <v>1186</v>
      </c>
      <c r="AQ86" s="187">
        <v>76.516129032258064</v>
      </c>
      <c r="AR86" s="189">
        <v>910</v>
      </c>
      <c r="AS86" s="187">
        <v>58.70967741935484</v>
      </c>
    </row>
    <row r="87" spans="1:45" ht="13.5" customHeight="1">
      <c r="A87" s="186" t="s">
        <v>153</v>
      </c>
      <c r="B87" s="233" t="str">
        <f>'Incentive Goal'!B86</f>
        <v>RUTHERFORD</v>
      </c>
      <c r="C87" s="187">
        <v>9</v>
      </c>
      <c r="D87" s="187">
        <v>10</v>
      </c>
      <c r="E87" s="308">
        <v>3707</v>
      </c>
      <c r="F87" s="309">
        <v>411.88888888888891</v>
      </c>
      <c r="G87" s="310">
        <v>42</v>
      </c>
      <c r="H87" s="309">
        <v>4.666666666666667</v>
      </c>
      <c r="I87" s="310">
        <v>50</v>
      </c>
      <c r="J87" s="309">
        <v>5.5555555555555554</v>
      </c>
      <c r="K87" s="188">
        <v>1188827.8600000001</v>
      </c>
      <c r="L87" s="188">
        <v>132091.98444444445</v>
      </c>
      <c r="M87" s="188">
        <v>118882.78600000001</v>
      </c>
      <c r="N87" s="191">
        <v>17719</v>
      </c>
      <c r="O87" s="187">
        <v>1968.7777777777778</v>
      </c>
      <c r="P87" s="191">
        <v>46</v>
      </c>
      <c r="Q87" s="187">
        <v>5.1111111111111107</v>
      </c>
      <c r="R87" s="189">
        <v>2625</v>
      </c>
      <c r="S87" s="187">
        <v>291.66666666666669</v>
      </c>
      <c r="T87" s="189">
        <v>80</v>
      </c>
      <c r="U87" s="187">
        <v>8.8888888888888893</v>
      </c>
      <c r="V87" s="189">
        <v>10</v>
      </c>
      <c r="W87" s="187">
        <v>1.1111111111111112</v>
      </c>
      <c r="X87" s="189">
        <v>42</v>
      </c>
      <c r="Y87" s="187">
        <v>4.666666666666667</v>
      </c>
      <c r="Z87" s="189">
        <v>49</v>
      </c>
      <c r="AA87" s="187">
        <v>5.4444444444444446</v>
      </c>
      <c r="AB87" s="189">
        <v>46</v>
      </c>
      <c r="AC87" s="187">
        <v>5.1111111111111107</v>
      </c>
      <c r="AD87" s="190">
        <v>6</v>
      </c>
      <c r="AE87" s="187">
        <v>0.66666666666666663</v>
      </c>
      <c r="AF87" s="189">
        <v>29</v>
      </c>
      <c r="AG87" s="187">
        <v>3.2222222222222223</v>
      </c>
      <c r="AH87" s="189">
        <v>43</v>
      </c>
      <c r="AI87" s="187">
        <v>4.7777777777777777</v>
      </c>
      <c r="AJ87" s="189">
        <v>3</v>
      </c>
      <c r="AK87" s="187">
        <v>0.33333333333333331</v>
      </c>
      <c r="AL87" s="189">
        <v>433</v>
      </c>
      <c r="AM87" s="187">
        <v>48.111111111111114</v>
      </c>
      <c r="AN87" s="189">
        <v>400</v>
      </c>
      <c r="AO87" s="187">
        <v>44.444444444444443</v>
      </c>
      <c r="AP87" s="189">
        <v>601</v>
      </c>
      <c r="AQ87" s="187">
        <v>66.777777777777771</v>
      </c>
      <c r="AR87" s="189">
        <v>287</v>
      </c>
      <c r="AS87" s="187">
        <v>31.888888888888889</v>
      </c>
    </row>
    <row r="88" spans="1:45" ht="13.5" customHeight="1">
      <c r="A88" s="186" t="s">
        <v>152</v>
      </c>
      <c r="B88" s="233" t="str">
        <f>'Incentive Goal'!B87</f>
        <v>SAMPSON</v>
      </c>
      <c r="C88" s="187">
        <v>10</v>
      </c>
      <c r="D88" s="187">
        <v>13</v>
      </c>
      <c r="E88" s="308">
        <v>3082</v>
      </c>
      <c r="F88" s="309">
        <v>308.2</v>
      </c>
      <c r="G88" s="310">
        <v>46</v>
      </c>
      <c r="H88" s="309">
        <v>4.5999999999999996</v>
      </c>
      <c r="I88" s="310">
        <v>41</v>
      </c>
      <c r="J88" s="309">
        <v>4.0999999999999996</v>
      </c>
      <c r="K88" s="188">
        <v>1570911.1</v>
      </c>
      <c r="L88" s="188">
        <v>157091.11000000002</v>
      </c>
      <c r="M88" s="188">
        <v>120839.31538461539</v>
      </c>
      <c r="N88" s="191">
        <v>15433</v>
      </c>
      <c r="O88" s="187">
        <v>1543.3</v>
      </c>
      <c r="P88" s="191">
        <v>73</v>
      </c>
      <c r="Q88" s="187">
        <v>7.3</v>
      </c>
      <c r="R88" s="189">
        <v>575</v>
      </c>
      <c r="S88" s="187">
        <v>57.5</v>
      </c>
      <c r="T88" s="189">
        <v>9</v>
      </c>
      <c r="U88" s="187">
        <v>0.9</v>
      </c>
      <c r="V88" s="189">
        <v>16</v>
      </c>
      <c r="W88" s="187">
        <v>1.6</v>
      </c>
      <c r="X88" s="189">
        <v>45</v>
      </c>
      <c r="Y88" s="187">
        <v>4.5</v>
      </c>
      <c r="Z88" s="189">
        <v>48</v>
      </c>
      <c r="AA88" s="187">
        <v>4.8</v>
      </c>
      <c r="AB88" s="189">
        <v>32</v>
      </c>
      <c r="AC88" s="187">
        <v>3.2</v>
      </c>
      <c r="AD88" s="190">
        <v>6</v>
      </c>
      <c r="AE88" s="187">
        <v>0.6</v>
      </c>
      <c r="AF88" s="189">
        <v>66</v>
      </c>
      <c r="AG88" s="187">
        <v>6.6</v>
      </c>
      <c r="AH88" s="189">
        <v>95</v>
      </c>
      <c r="AI88" s="187">
        <v>9.5</v>
      </c>
      <c r="AJ88" s="189">
        <v>9</v>
      </c>
      <c r="AK88" s="187">
        <v>0.9</v>
      </c>
      <c r="AL88" s="189">
        <v>504</v>
      </c>
      <c r="AM88" s="187">
        <v>50.4</v>
      </c>
      <c r="AN88" s="189">
        <v>750</v>
      </c>
      <c r="AO88" s="187">
        <v>75</v>
      </c>
      <c r="AP88" s="189">
        <v>1134</v>
      </c>
      <c r="AQ88" s="187">
        <v>113.4</v>
      </c>
      <c r="AR88" s="189">
        <v>418</v>
      </c>
      <c r="AS88" s="187">
        <v>41.8</v>
      </c>
    </row>
    <row r="89" spans="1:45" ht="13.5" customHeight="1">
      <c r="A89" s="186" t="s">
        <v>154</v>
      </c>
      <c r="B89" s="233" t="str">
        <f>'Incentive Goal'!B88</f>
        <v>SCOTLAND</v>
      </c>
      <c r="C89" s="187">
        <v>11</v>
      </c>
      <c r="D89" s="187">
        <v>11</v>
      </c>
      <c r="E89" s="308">
        <v>3623</v>
      </c>
      <c r="F89" s="309">
        <v>329.36363636363637</v>
      </c>
      <c r="G89" s="310">
        <v>39</v>
      </c>
      <c r="H89" s="309">
        <v>3.5454545454545454</v>
      </c>
      <c r="I89" s="310">
        <v>66</v>
      </c>
      <c r="J89" s="309">
        <v>6</v>
      </c>
      <c r="K89" s="188">
        <v>1255461.21</v>
      </c>
      <c r="L89" s="188">
        <v>114132.83727272727</v>
      </c>
      <c r="M89" s="188">
        <v>114132.83727272727</v>
      </c>
      <c r="N89" s="191">
        <v>17845</v>
      </c>
      <c r="O89" s="187">
        <v>1622.2727272727273</v>
      </c>
      <c r="P89" s="191">
        <v>41</v>
      </c>
      <c r="Q89" s="187">
        <v>3.7272727272727271</v>
      </c>
      <c r="R89" s="189">
        <v>382</v>
      </c>
      <c r="S89" s="187">
        <v>34.727272727272727</v>
      </c>
      <c r="T89" s="189">
        <v>1</v>
      </c>
      <c r="U89" s="187">
        <v>9.0909090909090912E-2</v>
      </c>
      <c r="V89" s="189">
        <v>71</v>
      </c>
      <c r="W89" s="187">
        <v>6.4545454545454541</v>
      </c>
      <c r="X89" s="189">
        <v>39</v>
      </c>
      <c r="Y89" s="187">
        <v>3.5454545454545454</v>
      </c>
      <c r="Z89" s="189">
        <v>85</v>
      </c>
      <c r="AA89" s="187">
        <v>7.7272727272727275</v>
      </c>
      <c r="AB89" s="189">
        <v>59</v>
      </c>
      <c r="AC89" s="187">
        <v>5.3636363636363633</v>
      </c>
      <c r="AD89" s="190">
        <v>61</v>
      </c>
      <c r="AE89" s="187">
        <v>5.5454545454545459</v>
      </c>
      <c r="AF89" s="189">
        <v>35</v>
      </c>
      <c r="AG89" s="187">
        <v>3.1818181818181817</v>
      </c>
      <c r="AH89" s="189">
        <v>88</v>
      </c>
      <c r="AI89" s="187">
        <v>8</v>
      </c>
      <c r="AJ89" s="189">
        <v>12</v>
      </c>
      <c r="AK89" s="187">
        <v>1.0909090909090908</v>
      </c>
      <c r="AL89" s="189">
        <v>727</v>
      </c>
      <c r="AM89" s="187">
        <v>66.090909090909093</v>
      </c>
      <c r="AN89" s="189">
        <v>591</v>
      </c>
      <c r="AO89" s="187">
        <v>53.727272727272727</v>
      </c>
      <c r="AP89" s="189">
        <v>4734</v>
      </c>
      <c r="AQ89" s="187">
        <v>430.36363636363637</v>
      </c>
      <c r="AR89" s="189">
        <v>113</v>
      </c>
      <c r="AS89" s="187">
        <v>10.272727272727273</v>
      </c>
    </row>
    <row r="90" spans="1:45" ht="13.5" customHeight="1">
      <c r="A90" s="186" t="s">
        <v>154</v>
      </c>
      <c r="B90" s="233" t="str">
        <f>'Incentive Goal'!B89</f>
        <v>STANLY</v>
      </c>
      <c r="C90" s="187">
        <v>6.63</v>
      </c>
      <c r="D90" s="187">
        <v>10.629999999999999</v>
      </c>
      <c r="E90" s="308">
        <v>2277</v>
      </c>
      <c r="F90" s="309">
        <v>343.43891402714934</v>
      </c>
      <c r="G90" s="310">
        <v>40</v>
      </c>
      <c r="H90" s="309">
        <v>6.0331825037707389</v>
      </c>
      <c r="I90" s="310">
        <v>52</v>
      </c>
      <c r="J90" s="309">
        <v>7.8431372549019613</v>
      </c>
      <c r="K90" s="188">
        <v>856561.32</v>
      </c>
      <c r="L90" s="188">
        <v>129194.76923076922</v>
      </c>
      <c r="M90" s="188">
        <v>80579.616180620884</v>
      </c>
      <c r="N90" s="191">
        <v>12306</v>
      </c>
      <c r="O90" s="187">
        <v>1856.1085972850678</v>
      </c>
      <c r="P90" s="191">
        <v>65</v>
      </c>
      <c r="Q90" s="187">
        <v>9.8039215686274517</v>
      </c>
      <c r="R90" s="189">
        <v>231</v>
      </c>
      <c r="S90" s="187">
        <v>34.841628959276015</v>
      </c>
      <c r="T90" s="189">
        <v>13</v>
      </c>
      <c r="U90" s="187">
        <v>1.9607843137254903</v>
      </c>
      <c r="V90" s="189">
        <v>6</v>
      </c>
      <c r="W90" s="187">
        <v>0.90497737556561086</v>
      </c>
      <c r="X90" s="189">
        <v>44</v>
      </c>
      <c r="Y90" s="187">
        <v>6.6365007541478134</v>
      </c>
      <c r="Z90" s="189">
        <v>39</v>
      </c>
      <c r="AA90" s="187">
        <v>5.882352941176471</v>
      </c>
      <c r="AB90" s="189">
        <v>46</v>
      </c>
      <c r="AC90" s="187">
        <v>6.9381598793363501</v>
      </c>
      <c r="AD90" s="190">
        <v>4</v>
      </c>
      <c r="AE90" s="187">
        <v>0.60331825037707387</v>
      </c>
      <c r="AF90" s="189">
        <v>14</v>
      </c>
      <c r="AG90" s="187">
        <v>2.1116138763197587</v>
      </c>
      <c r="AH90" s="189">
        <v>61</v>
      </c>
      <c r="AI90" s="187">
        <v>9.2006033182503764</v>
      </c>
      <c r="AJ90" s="189">
        <v>4</v>
      </c>
      <c r="AK90" s="187">
        <v>0.60331825037707387</v>
      </c>
      <c r="AL90" s="189">
        <v>251</v>
      </c>
      <c r="AM90" s="187">
        <v>37.858220211161388</v>
      </c>
      <c r="AN90" s="189">
        <v>317</v>
      </c>
      <c r="AO90" s="187">
        <v>47.812971342383108</v>
      </c>
      <c r="AP90" s="189">
        <v>165</v>
      </c>
      <c r="AQ90" s="187">
        <v>24.886877828054299</v>
      </c>
      <c r="AR90" s="189">
        <v>91</v>
      </c>
      <c r="AS90" s="187">
        <v>13.725490196078432</v>
      </c>
    </row>
    <row r="91" spans="1:45" ht="13.5" customHeight="1">
      <c r="A91" s="186" t="s">
        <v>142</v>
      </c>
      <c r="B91" s="233" t="str">
        <f>'Incentive Goal'!B90</f>
        <v>STOKES</v>
      </c>
      <c r="C91" s="187">
        <v>4</v>
      </c>
      <c r="D91" s="187">
        <v>6</v>
      </c>
      <c r="E91" s="308">
        <v>1054</v>
      </c>
      <c r="F91" s="309">
        <v>263.5</v>
      </c>
      <c r="G91" s="310">
        <v>11</v>
      </c>
      <c r="H91" s="309">
        <v>2.75</v>
      </c>
      <c r="I91" s="310">
        <v>16</v>
      </c>
      <c r="J91" s="309">
        <v>4</v>
      </c>
      <c r="K91" s="188">
        <v>491811.33</v>
      </c>
      <c r="L91" s="188">
        <v>122952.8325</v>
      </c>
      <c r="M91" s="188">
        <v>81968.555000000008</v>
      </c>
      <c r="N91" s="191">
        <v>5032</v>
      </c>
      <c r="O91" s="187">
        <v>1258</v>
      </c>
      <c r="P91" s="191">
        <v>53</v>
      </c>
      <c r="Q91" s="187">
        <v>13.25</v>
      </c>
      <c r="R91" s="189">
        <v>70</v>
      </c>
      <c r="S91" s="187">
        <v>17.5</v>
      </c>
      <c r="T91" s="189">
        <v>2</v>
      </c>
      <c r="U91" s="187">
        <v>0.5</v>
      </c>
      <c r="V91" s="189">
        <v>2</v>
      </c>
      <c r="W91" s="187">
        <v>0.5</v>
      </c>
      <c r="X91" s="189">
        <v>11</v>
      </c>
      <c r="Y91" s="187">
        <v>2.75</v>
      </c>
      <c r="Z91" s="189">
        <v>20</v>
      </c>
      <c r="AA91" s="187">
        <v>5</v>
      </c>
      <c r="AB91" s="189">
        <v>14</v>
      </c>
      <c r="AC91" s="187">
        <v>3.5</v>
      </c>
      <c r="AD91" s="190">
        <v>0</v>
      </c>
      <c r="AE91" s="187">
        <v>0</v>
      </c>
      <c r="AF91" s="189">
        <v>6</v>
      </c>
      <c r="AG91" s="187">
        <v>1.5</v>
      </c>
      <c r="AH91" s="189">
        <v>50</v>
      </c>
      <c r="AI91" s="187">
        <v>12.5</v>
      </c>
      <c r="AJ91" s="189">
        <v>0</v>
      </c>
      <c r="AK91" s="187">
        <v>0</v>
      </c>
      <c r="AL91" s="189">
        <v>94</v>
      </c>
      <c r="AM91" s="187">
        <v>23.5</v>
      </c>
      <c r="AN91" s="189">
        <v>261</v>
      </c>
      <c r="AO91" s="187">
        <v>65.25</v>
      </c>
      <c r="AP91" s="189">
        <v>136</v>
      </c>
      <c r="AQ91" s="187">
        <v>34</v>
      </c>
      <c r="AR91" s="189">
        <v>30</v>
      </c>
      <c r="AS91" s="187">
        <v>7.5</v>
      </c>
    </row>
    <row r="92" spans="1:45" ht="13.5" customHeight="1">
      <c r="A92" s="186" t="s">
        <v>142</v>
      </c>
      <c r="B92" s="233" t="str">
        <f>'Incentive Goal'!B91</f>
        <v>SURRY</v>
      </c>
      <c r="C92" s="187">
        <v>7</v>
      </c>
      <c r="D92" s="187">
        <v>10</v>
      </c>
      <c r="E92" s="308">
        <v>1970</v>
      </c>
      <c r="F92" s="309">
        <v>281.42857142857144</v>
      </c>
      <c r="G92" s="310">
        <v>30</v>
      </c>
      <c r="H92" s="309">
        <v>4.2857142857142856</v>
      </c>
      <c r="I92" s="310">
        <v>37</v>
      </c>
      <c r="J92" s="309">
        <v>5.2857142857142856</v>
      </c>
      <c r="K92" s="188">
        <v>790410.21</v>
      </c>
      <c r="L92" s="188">
        <v>112915.74428571427</v>
      </c>
      <c r="M92" s="188">
        <v>79041.020999999993</v>
      </c>
      <c r="N92" s="191">
        <v>10237</v>
      </c>
      <c r="O92" s="187">
        <v>1462.4285714285713</v>
      </c>
      <c r="P92" s="191">
        <v>73</v>
      </c>
      <c r="Q92" s="187">
        <v>10.428571428571429</v>
      </c>
      <c r="R92" s="189">
        <v>720</v>
      </c>
      <c r="S92" s="187">
        <v>102.85714285714286</v>
      </c>
      <c r="T92" s="189">
        <v>11</v>
      </c>
      <c r="U92" s="187">
        <v>1.5714285714285714</v>
      </c>
      <c r="V92" s="189">
        <v>9</v>
      </c>
      <c r="W92" s="187">
        <v>1.2857142857142858</v>
      </c>
      <c r="X92" s="189">
        <v>35</v>
      </c>
      <c r="Y92" s="187">
        <v>5</v>
      </c>
      <c r="Z92" s="189">
        <v>43</v>
      </c>
      <c r="AA92" s="187">
        <v>6.1428571428571432</v>
      </c>
      <c r="AB92" s="189">
        <v>32</v>
      </c>
      <c r="AC92" s="187">
        <v>4.5714285714285712</v>
      </c>
      <c r="AD92" s="190">
        <v>11</v>
      </c>
      <c r="AE92" s="187">
        <v>1.5714285714285714</v>
      </c>
      <c r="AF92" s="189">
        <v>10</v>
      </c>
      <c r="AG92" s="187">
        <v>1.4285714285714286</v>
      </c>
      <c r="AH92" s="189">
        <v>32</v>
      </c>
      <c r="AI92" s="187">
        <v>4.5714285714285712</v>
      </c>
      <c r="AJ92" s="189">
        <v>6</v>
      </c>
      <c r="AK92" s="187">
        <v>0.8571428571428571</v>
      </c>
      <c r="AL92" s="189">
        <v>205</v>
      </c>
      <c r="AM92" s="187">
        <v>29.285714285714285</v>
      </c>
      <c r="AN92" s="189">
        <v>229</v>
      </c>
      <c r="AO92" s="187">
        <v>32.714285714285715</v>
      </c>
      <c r="AP92" s="189">
        <v>1319</v>
      </c>
      <c r="AQ92" s="187">
        <v>188.42857142857142</v>
      </c>
      <c r="AR92" s="189">
        <v>72</v>
      </c>
      <c r="AS92" s="187">
        <v>10.285714285714286</v>
      </c>
    </row>
    <row r="93" spans="1:45" ht="13.5" customHeight="1">
      <c r="A93" s="186" t="s">
        <v>254</v>
      </c>
      <c r="B93" s="233" t="str">
        <f>'Incentive Goal'!B92</f>
        <v>SWAIN</v>
      </c>
      <c r="C93" s="187">
        <v>2</v>
      </c>
      <c r="D93" s="187">
        <v>2.35</v>
      </c>
      <c r="E93" s="308">
        <v>355</v>
      </c>
      <c r="F93" s="309">
        <v>177.5</v>
      </c>
      <c r="G93" s="310">
        <v>2</v>
      </c>
      <c r="H93" s="309">
        <v>1</v>
      </c>
      <c r="I93" s="310">
        <v>3</v>
      </c>
      <c r="J93" s="309">
        <v>1.5</v>
      </c>
      <c r="K93" s="188">
        <v>162550</v>
      </c>
      <c r="L93" s="188">
        <v>81275</v>
      </c>
      <c r="M93" s="188">
        <v>69170.212765957447</v>
      </c>
      <c r="N93" s="191">
        <v>1699</v>
      </c>
      <c r="O93" s="187">
        <v>849.5</v>
      </c>
      <c r="P93" s="191">
        <v>5</v>
      </c>
      <c r="Q93" s="187">
        <v>2.5</v>
      </c>
      <c r="R93" s="189">
        <v>404</v>
      </c>
      <c r="S93" s="187">
        <v>202</v>
      </c>
      <c r="T93" s="189">
        <v>4</v>
      </c>
      <c r="U93" s="187">
        <v>2</v>
      </c>
      <c r="V93" s="189">
        <v>0</v>
      </c>
      <c r="W93" s="187">
        <v>0</v>
      </c>
      <c r="X93" s="189">
        <v>2</v>
      </c>
      <c r="Y93" s="187">
        <v>1</v>
      </c>
      <c r="Z93" s="189">
        <v>3</v>
      </c>
      <c r="AA93" s="187">
        <v>1.5</v>
      </c>
      <c r="AB93" s="189">
        <v>3</v>
      </c>
      <c r="AC93" s="187">
        <v>1.5</v>
      </c>
      <c r="AD93" s="190">
        <v>0</v>
      </c>
      <c r="AE93" s="187">
        <v>0</v>
      </c>
      <c r="AF93" s="189">
        <v>5</v>
      </c>
      <c r="AG93" s="187">
        <v>2.5</v>
      </c>
      <c r="AH93" s="189">
        <v>13</v>
      </c>
      <c r="AI93" s="187">
        <v>6.5</v>
      </c>
      <c r="AJ93" s="189">
        <v>1</v>
      </c>
      <c r="AK93" s="187">
        <v>0.5</v>
      </c>
      <c r="AL93" s="189">
        <v>43</v>
      </c>
      <c r="AM93" s="187">
        <v>21.5</v>
      </c>
      <c r="AN93" s="189">
        <v>76</v>
      </c>
      <c r="AO93" s="187">
        <v>38</v>
      </c>
      <c r="AP93" s="189">
        <v>246</v>
      </c>
      <c r="AQ93" s="187">
        <v>123</v>
      </c>
      <c r="AR93" s="189">
        <v>78</v>
      </c>
      <c r="AS93" s="187">
        <v>39</v>
      </c>
    </row>
    <row r="94" spans="1:45" ht="13.5" customHeight="1">
      <c r="A94" s="186" t="s">
        <v>254</v>
      </c>
      <c r="B94" s="233" t="str">
        <f>'Incentive Goal'!B93</f>
        <v>TRANSYLVANIA</v>
      </c>
      <c r="C94" s="187">
        <v>2</v>
      </c>
      <c r="D94" s="187">
        <v>2.1</v>
      </c>
      <c r="E94" s="308">
        <v>696</v>
      </c>
      <c r="F94" s="309">
        <v>348</v>
      </c>
      <c r="G94" s="310">
        <v>6</v>
      </c>
      <c r="H94" s="309">
        <v>3</v>
      </c>
      <c r="I94" s="310">
        <v>11</v>
      </c>
      <c r="J94" s="309">
        <v>5.5</v>
      </c>
      <c r="K94" s="188">
        <v>294221.82</v>
      </c>
      <c r="L94" s="188">
        <v>147110.91</v>
      </c>
      <c r="M94" s="188">
        <v>140105.62857142856</v>
      </c>
      <c r="N94" s="191">
        <v>3471</v>
      </c>
      <c r="O94" s="187">
        <v>1735.5</v>
      </c>
      <c r="P94" s="191">
        <v>28</v>
      </c>
      <c r="Q94" s="187">
        <v>14</v>
      </c>
      <c r="R94" s="189">
        <v>110</v>
      </c>
      <c r="S94" s="187">
        <v>55</v>
      </c>
      <c r="T94" s="189">
        <v>1</v>
      </c>
      <c r="U94" s="187">
        <v>0.5</v>
      </c>
      <c r="V94" s="189">
        <v>3</v>
      </c>
      <c r="W94" s="187">
        <v>1.5</v>
      </c>
      <c r="X94" s="189">
        <v>6</v>
      </c>
      <c r="Y94" s="187">
        <v>3</v>
      </c>
      <c r="Z94" s="189">
        <v>7</v>
      </c>
      <c r="AA94" s="187">
        <v>3.5</v>
      </c>
      <c r="AB94" s="189">
        <v>11</v>
      </c>
      <c r="AC94" s="187">
        <v>5.5</v>
      </c>
      <c r="AD94" s="190">
        <v>6</v>
      </c>
      <c r="AE94" s="187">
        <v>3</v>
      </c>
      <c r="AF94" s="189">
        <v>6</v>
      </c>
      <c r="AG94" s="187">
        <v>3</v>
      </c>
      <c r="AH94" s="189">
        <v>23</v>
      </c>
      <c r="AI94" s="187">
        <v>11.5</v>
      </c>
      <c r="AJ94" s="189">
        <v>0</v>
      </c>
      <c r="AK94" s="187">
        <v>0</v>
      </c>
      <c r="AL94" s="189">
        <v>68</v>
      </c>
      <c r="AM94" s="187">
        <v>34</v>
      </c>
      <c r="AN94" s="189">
        <v>261</v>
      </c>
      <c r="AO94" s="187">
        <v>130.5</v>
      </c>
      <c r="AP94" s="189">
        <v>127</v>
      </c>
      <c r="AQ94" s="187">
        <v>63.5</v>
      </c>
      <c r="AR94" s="189">
        <v>204</v>
      </c>
      <c r="AS94" s="187">
        <v>102</v>
      </c>
    </row>
    <row r="95" spans="1:45" ht="13.5" customHeight="1">
      <c r="A95" s="186" t="s">
        <v>156</v>
      </c>
      <c r="B95" s="233" t="s">
        <v>96</v>
      </c>
      <c r="C95" s="187"/>
      <c r="D95" s="187"/>
      <c r="E95" s="308"/>
      <c r="F95" s="309"/>
      <c r="G95" s="310"/>
      <c r="H95" s="309" t="s">
        <v>156</v>
      </c>
      <c r="I95" s="310"/>
      <c r="J95" s="309" t="s">
        <v>156</v>
      </c>
      <c r="K95" s="188">
        <v>0</v>
      </c>
      <c r="L95" s="188" t="s">
        <v>156</v>
      </c>
      <c r="M95" s="188" t="s">
        <v>156</v>
      </c>
      <c r="N95" s="191">
        <v>640</v>
      </c>
      <c r="O95" s="187" t="s">
        <v>156</v>
      </c>
      <c r="P95" s="191">
        <v>0</v>
      </c>
      <c r="Q95" s="187" t="s">
        <v>156</v>
      </c>
      <c r="R95" s="189">
        <v>36</v>
      </c>
      <c r="S95" s="187" t="s">
        <v>156</v>
      </c>
      <c r="T95" s="189">
        <v>0</v>
      </c>
      <c r="U95" s="187" t="s">
        <v>156</v>
      </c>
      <c r="V95" s="189">
        <v>0</v>
      </c>
      <c r="W95" s="187" t="s">
        <v>156</v>
      </c>
      <c r="X95" s="189">
        <v>0</v>
      </c>
      <c r="Y95" s="187" t="s">
        <v>156</v>
      </c>
      <c r="Z95" s="189">
        <v>0</v>
      </c>
      <c r="AA95" s="187" t="s">
        <v>156</v>
      </c>
      <c r="AB95" s="189">
        <v>0</v>
      </c>
      <c r="AC95" s="187" t="s">
        <v>156</v>
      </c>
      <c r="AD95" s="190">
        <v>0</v>
      </c>
      <c r="AE95" s="187" t="s">
        <v>156</v>
      </c>
      <c r="AF95" s="189">
        <v>0</v>
      </c>
      <c r="AG95" s="187" t="s">
        <v>156</v>
      </c>
      <c r="AH95" s="189">
        <v>0</v>
      </c>
      <c r="AI95" s="187" t="s">
        <v>156</v>
      </c>
      <c r="AJ95" s="189">
        <v>0</v>
      </c>
      <c r="AK95" s="187" t="s">
        <v>156</v>
      </c>
      <c r="AL95" s="189">
        <v>0</v>
      </c>
      <c r="AM95" s="187" t="s">
        <v>156</v>
      </c>
      <c r="AN95" s="189">
        <v>0</v>
      </c>
      <c r="AO95" s="187" t="s">
        <v>156</v>
      </c>
      <c r="AP95" s="189">
        <v>0</v>
      </c>
      <c r="AQ95" s="187" t="s">
        <v>156</v>
      </c>
      <c r="AR95" s="189">
        <v>0</v>
      </c>
      <c r="AS95" s="187" t="s">
        <v>156</v>
      </c>
    </row>
    <row r="96" spans="1:45" ht="13.5" customHeight="1">
      <c r="A96" s="186" t="s">
        <v>167</v>
      </c>
      <c r="B96" s="233" t="str">
        <f>'Incentive Goal'!B95</f>
        <v>TYRRELL</v>
      </c>
      <c r="C96" s="187">
        <v>0.5</v>
      </c>
      <c r="D96" s="187">
        <v>0.5</v>
      </c>
      <c r="E96" s="308">
        <v>172</v>
      </c>
      <c r="F96" s="309">
        <v>344</v>
      </c>
      <c r="G96" s="310">
        <v>2</v>
      </c>
      <c r="H96" s="309">
        <v>4</v>
      </c>
      <c r="I96" s="310"/>
      <c r="J96" s="309">
        <v>0</v>
      </c>
      <c r="K96" s="188">
        <v>81376.259999999995</v>
      </c>
      <c r="L96" s="188">
        <v>162752.51999999999</v>
      </c>
      <c r="M96" s="188">
        <v>162752.51999999999</v>
      </c>
      <c r="N96" s="191">
        <v>0</v>
      </c>
      <c r="O96" s="187">
        <v>0</v>
      </c>
      <c r="P96" s="191">
        <v>0</v>
      </c>
      <c r="Q96" s="187">
        <v>0</v>
      </c>
      <c r="R96" s="189">
        <v>0</v>
      </c>
      <c r="S96" s="187">
        <v>0</v>
      </c>
      <c r="T96" s="189">
        <v>0</v>
      </c>
      <c r="U96" s="187">
        <v>0</v>
      </c>
      <c r="V96" s="189">
        <v>0</v>
      </c>
      <c r="W96" s="187">
        <v>0</v>
      </c>
      <c r="X96" s="189">
        <v>0</v>
      </c>
      <c r="Y96" s="187">
        <v>0</v>
      </c>
      <c r="Z96" s="189">
        <v>0</v>
      </c>
      <c r="AA96" s="187">
        <v>0</v>
      </c>
      <c r="AB96" s="189">
        <v>0</v>
      </c>
      <c r="AC96" s="187">
        <v>0</v>
      </c>
      <c r="AD96" s="190">
        <v>0</v>
      </c>
      <c r="AE96" s="187">
        <v>0</v>
      </c>
      <c r="AF96" s="189">
        <v>0</v>
      </c>
      <c r="AG96" s="187">
        <v>0</v>
      </c>
      <c r="AH96" s="189">
        <v>0</v>
      </c>
      <c r="AI96" s="187">
        <v>0</v>
      </c>
      <c r="AJ96" s="189">
        <v>0</v>
      </c>
      <c r="AK96" s="187">
        <v>0</v>
      </c>
      <c r="AL96" s="189">
        <v>15</v>
      </c>
      <c r="AM96" s="187">
        <v>30</v>
      </c>
      <c r="AN96" s="189">
        <v>0</v>
      </c>
      <c r="AO96" s="187">
        <v>0</v>
      </c>
      <c r="AP96" s="189">
        <v>3</v>
      </c>
      <c r="AQ96" s="187">
        <v>6</v>
      </c>
      <c r="AR96" s="189">
        <v>11</v>
      </c>
      <c r="AS96" s="187">
        <v>22</v>
      </c>
    </row>
    <row r="97" spans="1:45" ht="13.5" customHeight="1">
      <c r="A97" s="186" t="s">
        <v>154</v>
      </c>
      <c r="B97" s="233" t="str">
        <f>'Incentive Goal'!B96</f>
        <v>UNION</v>
      </c>
      <c r="C97" s="187">
        <v>9</v>
      </c>
      <c r="D97" s="187">
        <v>14</v>
      </c>
      <c r="E97" s="308">
        <v>4831</v>
      </c>
      <c r="F97" s="309">
        <v>536.77777777777783</v>
      </c>
      <c r="G97" s="310">
        <v>77</v>
      </c>
      <c r="H97" s="309">
        <v>8.5555555555555554</v>
      </c>
      <c r="I97" s="310">
        <v>94</v>
      </c>
      <c r="J97" s="309">
        <v>10.444444444444445</v>
      </c>
      <c r="K97" s="188">
        <v>2422569.77</v>
      </c>
      <c r="L97" s="188">
        <v>269174.4188888889</v>
      </c>
      <c r="M97" s="188">
        <v>173040.69785714286</v>
      </c>
      <c r="N97" s="191">
        <v>19642</v>
      </c>
      <c r="O97" s="187">
        <v>2182.4444444444443</v>
      </c>
      <c r="P97" s="191">
        <v>76</v>
      </c>
      <c r="Q97" s="187">
        <v>8.4444444444444446</v>
      </c>
      <c r="R97" s="189">
        <v>250</v>
      </c>
      <c r="S97" s="187">
        <v>27.777777777777779</v>
      </c>
      <c r="T97" s="189">
        <v>7</v>
      </c>
      <c r="U97" s="187">
        <v>0.77777777777777779</v>
      </c>
      <c r="V97" s="189">
        <v>20</v>
      </c>
      <c r="W97" s="187">
        <v>2.2222222222222223</v>
      </c>
      <c r="X97" s="189">
        <v>80</v>
      </c>
      <c r="Y97" s="187">
        <v>8.8888888888888893</v>
      </c>
      <c r="Z97" s="189">
        <v>93</v>
      </c>
      <c r="AA97" s="187">
        <v>10.333333333333334</v>
      </c>
      <c r="AB97" s="189">
        <v>87</v>
      </c>
      <c r="AC97" s="187">
        <v>9.6666666666666661</v>
      </c>
      <c r="AD97" s="190">
        <v>2</v>
      </c>
      <c r="AE97" s="187">
        <v>0.22222222222222221</v>
      </c>
      <c r="AF97" s="189">
        <v>28</v>
      </c>
      <c r="AG97" s="187">
        <v>3.1111111111111112</v>
      </c>
      <c r="AH97" s="189">
        <v>122</v>
      </c>
      <c r="AI97" s="187">
        <v>13.555555555555555</v>
      </c>
      <c r="AJ97" s="189">
        <v>45</v>
      </c>
      <c r="AK97" s="187">
        <v>5</v>
      </c>
      <c r="AL97" s="189">
        <v>511</v>
      </c>
      <c r="AM97" s="187">
        <v>56.777777777777779</v>
      </c>
      <c r="AN97" s="189">
        <v>153</v>
      </c>
      <c r="AO97" s="187">
        <v>17</v>
      </c>
      <c r="AP97" s="189">
        <v>745</v>
      </c>
      <c r="AQ97" s="187">
        <v>82.777777777777771</v>
      </c>
      <c r="AR97" s="189">
        <v>99</v>
      </c>
      <c r="AS97" s="187">
        <v>11</v>
      </c>
    </row>
    <row r="98" spans="1:45" ht="13.5" customHeight="1">
      <c r="A98" s="186" t="s">
        <v>241</v>
      </c>
      <c r="B98" s="233" t="str">
        <f>'Incentive Goal'!B97</f>
        <v>VANCE</v>
      </c>
      <c r="C98" s="187">
        <v>10.5</v>
      </c>
      <c r="D98" s="187">
        <v>11</v>
      </c>
      <c r="E98" s="308">
        <v>2919</v>
      </c>
      <c r="F98" s="309">
        <v>278</v>
      </c>
      <c r="G98" s="310">
        <v>59</v>
      </c>
      <c r="H98" s="309">
        <v>5.6190476190476186</v>
      </c>
      <c r="I98" s="310">
        <v>52</v>
      </c>
      <c r="J98" s="309">
        <v>4.9523809523809526</v>
      </c>
      <c r="K98" s="188">
        <v>1142677.6100000001</v>
      </c>
      <c r="L98" s="188">
        <v>108826.43904761906</v>
      </c>
      <c r="M98" s="188">
        <v>103879.78272727273</v>
      </c>
      <c r="N98" s="191">
        <v>15141</v>
      </c>
      <c r="O98" s="187">
        <v>1442</v>
      </c>
      <c r="P98" s="191">
        <v>63</v>
      </c>
      <c r="Q98" s="187">
        <v>6</v>
      </c>
      <c r="R98" s="189">
        <v>250</v>
      </c>
      <c r="S98" s="187">
        <v>23.80952380952381</v>
      </c>
      <c r="T98" s="189">
        <v>3</v>
      </c>
      <c r="U98" s="187">
        <v>0.2857142857142857</v>
      </c>
      <c r="V98" s="189">
        <v>31</v>
      </c>
      <c r="W98" s="187">
        <v>2.9523809523809526</v>
      </c>
      <c r="X98" s="189">
        <v>62</v>
      </c>
      <c r="Y98" s="187">
        <v>5.9047619047619051</v>
      </c>
      <c r="Z98" s="189">
        <v>91</v>
      </c>
      <c r="AA98" s="187">
        <v>8.6666666666666661</v>
      </c>
      <c r="AB98" s="189">
        <v>48</v>
      </c>
      <c r="AC98" s="187">
        <v>4.5714285714285712</v>
      </c>
      <c r="AD98" s="190">
        <v>2</v>
      </c>
      <c r="AE98" s="187">
        <v>0.19047619047619047</v>
      </c>
      <c r="AF98" s="189">
        <v>10</v>
      </c>
      <c r="AG98" s="187">
        <v>0.95238095238095233</v>
      </c>
      <c r="AH98" s="189">
        <v>66</v>
      </c>
      <c r="AI98" s="187">
        <v>6.2857142857142856</v>
      </c>
      <c r="AJ98" s="189">
        <v>5</v>
      </c>
      <c r="AK98" s="187">
        <v>0.47619047619047616</v>
      </c>
      <c r="AL98" s="189">
        <v>467</v>
      </c>
      <c r="AM98" s="187">
        <v>44.476190476190474</v>
      </c>
      <c r="AN98" s="189">
        <v>700</v>
      </c>
      <c r="AO98" s="187">
        <v>66.666666666666671</v>
      </c>
      <c r="AP98" s="189">
        <v>1487</v>
      </c>
      <c r="AQ98" s="187">
        <v>141.61904761904762</v>
      </c>
      <c r="AR98" s="189">
        <v>161</v>
      </c>
      <c r="AS98" s="187">
        <v>15.333333333333334</v>
      </c>
    </row>
    <row r="99" spans="1:45" ht="13.5" customHeight="1">
      <c r="A99" s="186" t="s">
        <v>241</v>
      </c>
      <c r="B99" s="233" t="str">
        <f>'Incentive Goal'!B98</f>
        <v>WAKE</v>
      </c>
      <c r="C99" s="187">
        <v>47</v>
      </c>
      <c r="D99" s="187">
        <v>70</v>
      </c>
      <c r="E99" s="308">
        <v>18860</v>
      </c>
      <c r="F99" s="309">
        <v>401.27659574468083</v>
      </c>
      <c r="G99" s="310">
        <v>283</v>
      </c>
      <c r="H99" s="309">
        <v>6.0212765957446805</v>
      </c>
      <c r="I99" s="310">
        <v>247</v>
      </c>
      <c r="J99" s="309">
        <v>5.2553191489361701</v>
      </c>
      <c r="K99" s="188">
        <v>10471830.210000001</v>
      </c>
      <c r="L99" s="188">
        <v>222804.8980851064</v>
      </c>
      <c r="M99" s="188">
        <v>149597.57442857145</v>
      </c>
      <c r="N99" s="191">
        <v>76347</v>
      </c>
      <c r="O99" s="187">
        <v>1624.4042553191489</v>
      </c>
      <c r="P99" s="191">
        <v>608</v>
      </c>
      <c r="Q99" s="187">
        <v>12.936170212765957</v>
      </c>
      <c r="R99" s="189">
        <v>3273</v>
      </c>
      <c r="S99" s="187">
        <v>69.638297872340431</v>
      </c>
      <c r="T99" s="189">
        <v>84</v>
      </c>
      <c r="U99" s="187">
        <v>1.7872340425531914</v>
      </c>
      <c r="V99" s="189">
        <v>141</v>
      </c>
      <c r="W99" s="187">
        <v>3</v>
      </c>
      <c r="X99" s="189">
        <v>285</v>
      </c>
      <c r="Y99" s="187">
        <v>6.0638297872340425</v>
      </c>
      <c r="Z99" s="189">
        <v>369</v>
      </c>
      <c r="AA99" s="187">
        <v>7.8510638297872344</v>
      </c>
      <c r="AB99" s="189">
        <v>228</v>
      </c>
      <c r="AC99" s="187">
        <v>4.8510638297872344</v>
      </c>
      <c r="AD99" s="190">
        <v>16</v>
      </c>
      <c r="AE99" s="187">
        <v>0.34042553191489361</v>
      </c>
      <c r="AF99" s="189">
        <v>166</v>
      </c>
      <c r="AG99" s="187">
        <v>3.5319148936170213</v>
      </c>
      <c r="AH99" s="189">
        <v>538</v>
      </c>
      <c r="AI99" s="187">
        <v>11.446808510638299</v>
      </c>
      <c r="AJ99" s="189">
        <v>52</v>
      </c>
      <c r="AK99" s="187">
        <v>1.1063829787234043</v>
      </c>
      <c r="AL99" s="189">
        <v>2616</v>
      </c>
      <c r="AM99" s="187">
        <v>55.659574468085104</v>
      </c>
      <c r="AN99" s="189">
        <v>947</v>
      </c>
      <c r="AO99" s="187">
        <v>20.148936170212767</v>
      </c>
      <c r="AP99" s="189">
        <v>4778</v>
      </c>
      <c r="AQ99" s="187">
        <v>101.65957446808511</v>
      </c>
      <c r="AR99" s="189">
        <v>239</v>
      </c>
      <c r="AS99" s="187">
        <v>5.0851063829787231</v>
      </c>
    </row>
    <row r="100" spans="1:45" ht="13.5" customHeight="1">
      <c r="A100" s="186" t="s">
        <v>241</v>
      </c>
      <c r="B100" s="233" t="str">
        <f>'Incentive Goal'!B99</f>
        <v>WARREN</v>
      </c>
      <c r="C100" s="187">
        <v>4</v>
      </c>
      <c r="D100" s="187">
        <v>6</v>
      </c>
      <c r="E100" s="308">
        <v>1099</v>
      </c>
      <c r="F100" s="309">
        <v>274.75</v>
      </c>
      <c r="G100" s="310">
        <v>29</v>
      </c>
      <c r="H100" s="309">
        <v>7.25</v>
      </c>
      <c r="I100" s="310">
        <v>30</v>
      </c>
      <c r="J100" s="309">
        <v>7.5</v>
      </c>
      <c r="K100" s="188">
        <v>466606.66</v>
      </c>
      <c r="L100" s="188">
        <v>116651.66499999999</v>
      </c>
      <c r="M100" s="188">
        <v>77767.776666666658</v>
      </c>
      <c r="N100" s="191">
        <v>5537</v>
      </c>
      <c r="O100" s="187">
        <v>1384.25</v>
      </c>
      <c r="P100" s="191">
        <v>25</v>
      </c>
      <c r="Q100" s="187">
        <v>6.25</v>
      </c>
      <c r="R100" s="189">
        <v>250</v>
      </c>
      <c r="S100" s="187">
        <v>62.5</v>
      </c>
      <c r="T100" s="189">
        <v>8</v>
      </c>
      <c r="U100" s="187">
        <v>2</v>
      </c>
      <c r="V100" s="189">
        <v>10</v>
      </c>
      <c r="W100" s="187">
        <v>2.5</v>
      </c>
      <c r="X100" s="189">
        <v>30</v>
      </c>
      <c r="Y100" s="187">
        <v>7.5</v>
      </c>
      <c r="Z100" s="189">
        <v>18</v>
      </c>
      <c r="AA100" s="187">
        <v>4.5</v>
      </c>
      <c r="AB100" s="189">
        <v>32</v>
      </c>
      <c r="AC100" s="187">
        <v>8</v>
      </c>
      <c r="AD100" s="190">
        <v>24</v>
      </c>
      <c r="AE100" s="187">
        <v>6</v>
      </c>
      <c r="AF100" s="189">
        <v>12</v>
      </c>
      <c r="AG100" s="187">
        <v>3</v>
      </c>
      <c r="AH100" s="189">
        <v>53</v>
      </c>
      <c r="AI100" s="187">
        <v>13.25</v>
      </c>
      <c r="AJ100" s="189">
        <v>3</v>
      </c>
      <c r="AK100" s="187">
        <v>0.75</v>
      </c>
      <c r="AL100" s="189">
        <v>223</v>
      </c>
      <c r="AM100" s="187">
        <v>55.75</v>
      </c>
      <c r="AN100" s="189">
        <v>284</v>
      </c>
      <c r="AO100" s="187">
        <v>71</v>
      </c>
      <c r="AP100" s="189">
        <v>886</v>
      </c>
      <c r="AQ100" s="187">
        <v>221.5</v>
      </c>
      <c r="AR100" s="189">
        <v>121</v>
      </c>
      <c r="AS100" s="187">
        <v>30.25</v>
      </c>
    </row>
    <row r="101" spans="1:45" ht="13.5" customHeight="1">
      <c r="A101" s="186" t="s">
        <v>167</v>
      </c>
      <c r="B101" s="233" t="str">
        <f>'Incentive Goal'!B100</f>
        <v>WASHINGTON</v>
      </c>
      <c r="C101" s="187">
        <v>3.5</v>
      </c>
      <c r="D101" s="187">
        <v>3.5</v>
      </c>
      <c r="E101" s="308">
        <v>1025</v>
      </c>
      <c r="F101" s="309">
        <v>292.85714285714283</v>
      </c>
      <c r="G101" s="310">
        <v>4</v>
      </c>
      <c r="H101" s="309">
        <v>1.1428571428571428</v>
      </c>
      <c r="I101" s="310">
        <v>4</v>
      </c>
      <c r="J101" s="309">
        <v>1.1428571428571428</v>
      </c>
      <c r="K101" s="188">
        <v>294186.45</v>
      </c>
      <c r="L101" s="188">
        <v>84053.271428571432</v>
      </c>
      <c r="M101" s="188">
        <v>84053.271428571432</v>
      </c>
      <c r="N101" s="191">
        <v>5559</v>
      </c>
      <c r="O101" s="187">
        <v>1588.2857142857142</v>
      </c>
      <c r="P101" s="191">
        <v>17</v>
      </c>
      <c r="Q101" s="187">
        <v>4.8571428571428568</v>
      </c>
      <c r="R101" s="189">
        <v>194</v>
      </c>
      <c r="S101" s="187">
        <v>55.428571428571431</v>
      </c>
      <c r="T101" s="189">
        <v>3</v>
      </c>
      <c r="U101" s="187">
        <v>0.8571428571428571</v>
      </c>
      <c r="V101" s="189">
        <v>2</v>
      </c>
      <c r="W101" s="187">
        <v>0.5714285714285714</v>
      </c>
      <c r="X101" s="189">
        <v>7</v>
      </c>
      <c r="Y101" s="187">
        <v>2</v>
      </c>
      <c r="Z101" s="189">
        <v>9</v>
      </c>
      <c r="AA101" s="187">
        <v>2.5714285714285716</v>
      </c>
      <c r="AB101" s="189">
        <v>5</v>
      </c>
      <c r="AC101" s="187">
        <v>1.4285714285714286</v>
      </c>
      <c r="AD101" s="190">
        <v>1</v>
      </c>
      <c r="AE101" s="187">
        <v>0.2857142857142857</v>
      </c>
      <c r="AF101" s="189">
        <v>12</v>
      </c>
      <c r="AG101" s="187">
        <v>3.4285714285714284</v>
      </c>
      <c r="AH101" s="189">
        <v>14</v>
      </c>
      <c r="AI101" s="187">
        <v>4</v>
      </c>
      <c r="AJ101" s="189">
        <v>3</v>
      </c>
      <c r="AK101" s="187">
        <v>0.8571428571428571</v>
      </c>
      <c r="AL101" s="189">
        <v>100</v>
      </c>
      <c r="AM101" s="187">
        <v>28.571428571428573</v>
      </c>
      <c r="AN101" s="189">
        <v>114</v>
      </c>
      <c r="AO101" s="187">
        <v>32.571428571428569</v>
      </c>
      <c r="AP101" s="189">
        <v>84</v>
      </c>
      <c r="AQ101" s="187">
        <v>24</v>
      </c>
      <c r="AR101" s="189">
        <v>40</v>
      </c>
      <c r="AS101" s="187">
        <v>11.428571428571429</v>
      </c>
    </row>
    <row r="102" spans="1:45" ht="13.5" customHeight="1">
      <c r="A102" s="186" t="s">
        <v>153</v>
      </c>
      <c r="B102" s="233" t="str">
        <f>'Incentive Goal'!B101</f>
        <v>WATAUGA</v>
      </c>
      <c r="C102" s="187">
        <v>1</v>
      </c>
      <c r="D102" s="187">
        <v>2</v>
      </c>
      <c r="E102" s="308">
        <v>580</v>
      </c>
      <c r="F102" s="309">
        <v>580</v>
      </c>
      <c r="G102" s="310">
        <v>4</v>
      </c>
      <c r="H102" s="309">
        <v>4</v>
      </c>
      <c r="I102" s="310">
        <v>11</v>
      </c>
      <c r="J102" s="309">
        <v>11</v>
      </c>
      <c r="K102" s="188">
        <v>397558.71</v>
      </c>
      <c r="L102" s="188">
        <v>397558.71</v>
      </c>
      <c r="M102" s="188">
        <v>198779.35500000001</v>
      </c>
      <c r="N102" s="191">
        <v>2350</v>
      </c>
      <c r="O102" s="187">
        <v>2350</v>
      </c>
      <c r="P102" s="191">
        <v>12</v>
      </c>
      <c r="Q102" s="187">
        <v>12</v>
      </c>
      <c r="R102" s="189">
        <v>50</v>
      </c>
      <c r="S102" s="187">
        <v>50</v>
      </c>
      <c r="T102" s="189">
        <v>0</v>
      </c>
      <c r="U102" s="187">
        <v>0</v>
      </c>
      <c r="V102" s="189">
        <v>0</v>
      </c>
      <c r="W102" s="187">
        <v>0</v>
      </c>
      <c r="X102" s="189">
        <v>3</v>
      </c>
      <c r="Y102" s="187">
        <v>3</v>
      </c>
      <c r="Z102" s="189">
        <v>7</v>
      </c>
      <c r="AA102" s="187">
        <v>7</v>
      </c>
      <c r="AB102" s="189">
        <v>11</v>
      </c>
      <c r="AC102" s="187">
        <v>11</v>
      </c>
      <c r="AD102" s="190">
        <v>1</v>
      </c>
      <c r="AE102" s="187">
        <v>1</v>
      </c>
      <c r="AF102" s="189">
        <v>6</v>
      </c>
      <c r="AG102" s="187">
        <v>6</v>
      </c>
      <c r="AH102" s="189">
        <v>31</v>
      </c>
      <c r="AI102" s="187">
        <v>31</v>
      </c>
      <c r="AJ102" s="189">
        <v>1</v>
      </c>
      <c r="AK102" s="187">
        <v>1</v>
      </c>
      <c r="AL102" s="189">
        <v>47</v>
      </c>
      <c r="AM102" s="187">
        <v>47</v>
      </c>
      <c r="AN102" s="189">
        <v>154</v>
      </c>
      <c r="AO102" s="187">
        <v>154</v>
      </c>
      <c r="AP102" s="189">
        <v>67</v>
      </c>
      <c r="AQ102" s="187">
        <v>67</v>
      </c>
      <c r="AR102" s="189">
        <v>51</v>
      </c>
      <c r="AS102" s="187">
        <v>51</v>
      </c>
    </row>
    <row r="103" spans="1:45" ht="13.5" customHeight="1">
      <c r="A103" s="186" t="s">
        <v>241</v>
      </c>
      <c r="B103" s="233" t="str">
        <f>'Incentive Goal'!B102</f>
        <v>WAYNE</v>
      </c>
      <c r="C103" s="187">
        <v>13</v>
      </c>
      <c r="D103" s="187">
        <v>17</v>
      </c>
      <c r="E103" s="308">
        <v>8251</v>
      </c>
      <c r="F103" s="309">
        <v>634.69230769230774</v>
      </c>
      <c r="G103" s="310">
        <v>104</v>
      </c>
      <c r="H103" s="309">
        <v>8</v>
      </c>
      <c r="I103" s="310">
        <v>83</v>
      </c>
      <c r="J103" s="309">
        <v>6.384615384615385</v>
      </c>
      <c r="K103" s="188">
        <v>2637721.9700000002</v>
      </c>
      <c r="L103" s="188">
        <v>202901.69</v>
      </c>
      <c r="M103" s="188">
        <v>155160.11588235295</v>
      </c>
      <c r="N103" s="191">
        <v>35924</v>
      </c>
      <c r="O103" s="187">
        <v>2763.3846153846152</v>
      </c>
      <c r="P103" s="191">
        <v>119</v>
      </c>
      <c r="Q103" s="187">
        <v>9.1538461538461533</v>
      </c>
      <c r="R103" s="189">
        <v>1384</v>
      </c>
      <c r="S103" s="187">
        <v>106.46153846153847</v>
      </c>
      <c r="T103" s="189">
        <v>93</v>
      </c>
      <c r="U103" s="187">
        <v>7.1538461538461542</v>
      </c>
      <c r="V103" s="189">
        <v>52</v>
      </c>
      <c r="W103" s="187">
        <v>4</v>
      </c>
      <c r="X103" s="189">
        <v>110</v>
      </c>
      <c r="Y103" s="187">
        <v>8.4615384615384617</v>
      </c>
      <c r="Z103" s="189">
        <v>187</v>
      </c>
      <c r="AA103" s="187">
        <v>14.384615384615385</v>
      </c>
      <c r="AB103" s="189">
        <v>55</v>
      </c>
      <c r="AC103" s="187">
        <v>4.2307692307692308</v>
      </c>
      <c r="AD103" s="190">
        <v>7</v>
      </c>
      <c r="AE103" s="187">
        <v>0.53846153846153844</v>
      </c>
      <c r="AF103" s="189">
        <v>64</v>
      </c>
      <c r="AG103" s="187">
        <v>4.9230769230769234</v>
      </c>
      <c r="AH103" s="189">
        <v>90</v>
      </c>
      <c r="AI103" s="187">
        <v>6.9230769230769234</v>
      </c>
      <c r="AJ103" s="189">
        <v>5</v>
      </c>
      <c r="AK103" s="187">
        <v>0.38461538461538464</v>
      </c>
      <c r="AL103" s="189">
        <v>538</v>
      </c>
      <c r="AM103" s="187">
        <v>41.384615384615387</v>
      </c>
      <c r="AN103" s="189">
        <v>521</v>
      </c>
      <c r="AO103" s="187">
        <v>40.07692307692308</v>
      </c>
      <c r="AP103" s="189">
        <v>850</v>
      </c>
      <c r="AQ103" s="187">
        <v>65.384615384615387</v>
      </c>
      <c r="AR103" s="189">
        <v>126</v>
      </c>
      <c r="AS103" s="187">
        <v>9.6923076923076916</v>
      </c>
    </row>
    <row r="104" spans="1:45" ht="13.5" customHeight="1">
      <c r="A104" s="186" t="s">
        <v>153</v>
      </c>
      <c r="B104" s="233" t="str">
        <f>'Incentive Goal'!B103</f>
        <v>WILKES</v>
      </c>
      <c r="C104" s="187">
        <v>6</v>
      </c>
      <c r="D104" s="187">
        <v>8</v>
      </c>
      <c r="E104" s="308">
        <v>2720</v>
      </c>
      <c r="F104" s="309">
        <v>453.33333333333331</v>
      </c>
      <c r="G104" s="310">
        <v>32</v>
      </c>
      <c r="H104" s="309">
        <v>5.333333333333333</v>
      </c>
      <c r="I104" s="310">
        <v>52</v>
      </c>
      <c r="J104" s="309">
        <v>8.6666666666666661</v>
      </c>
      <c r="K104" s="188">
        <v>835384.41</v>
      </c>
      <c r="L104" s="188">
        <v>139230.73500000002</v>
      </c>
      <c r="M104" s="188">
        <v>104423.05125</v>
      </c>
      <c r="N104" s="191">
        <v>13870</v>
      </c>
      <c r="O104" s="187">
        <v>2311.6666666666665</v>
      </c>
      <c r="P104" s="191">
        <v>63</v>
      </c>
      <c r="Q104" s="187">
        <v>10.5</v>
      </c>
      <c r="R104" s="189">
        <v>3154</v>
      </c>
      <c r="S104" s="187">
        <v>525.66666666666663</v>
      </c>
      <c r="T104" s="189">
        <v>10</v>
      </c>
      <c r="U104" s="187">
        <v>1.6666666666666667</v>
      </c>
      <c r="V104" s="189">
        <v>22</v>
      </c>
      <c r="W104" s="187">
        <v>3.6666666666666665</v>
      </c>
      <c r="X104" s="189">
        <v>33</v>
      </c>
      <c r="Y104" s="187">
        <v>5.5</v>
      </c>
      <c r="Z104" s="189">
        <v>71</v>
      </c>
      <c r="AA104" s="187">
        <v>11.833333333333334</v>
      </c>
      <c r="AB104" s="189">
        <v>53</v>
      </c>
      <c r="AC104" s="187">
        <v>8.8333333333333339</v>
      </c>
      <c r="AD104" s="190">
        <v>3</v>
      </c>
      <c r="AE104" s="187">
        <v>0.5</v>
      </c>
      <c r="AF104" s="189">
        <v>1</v>
      </c>
      <c r="AG104" s="187">
        <v>0.16666666666666666</v>
      </c>
      <c r="AH104" s="189">
        <v>37</v>
      </c>
      <c r="AI104" s="187">
        <v>6.166666666666667</v>
      </c>
      <c r="AJ104" s="189">
        <v>4</v>
      </c>
      <c r="AK104" s="187">
        <v>0.66666666666666663</v>
      </c>
      <c r="AL104" s="189">
        <v>337</v>
      </c>
      <c r="AM104" s="187">
        <v>56.166666666666664</v>
      </c>
      <c r="AN104" s="189">
        <v>672</v>
      </c>
      <c r="AO104" s="187">
        <v>112</v>
      </c>
      <c r="AP104" s="189">
        <v>2212</v>
      </c>
      <c r="AQ104" s="187">
        <v>368.66666666666669</v>
      </c>
      <c r="AR104" s="189">
        <v>384</v>
      </c>
      <c r="AS104" s="187">
        <v>64</v>
      </c>
    </row>
    <row r="105" spans="1:45" ht="13.5" customHeight="1">
      <c r="A105" s="186" t="s">
        <v>241</v>
      </c>
      <c r="B105" s="233" t="str">
        <f>'Incentive Goal'!B104</f>
        <v>WILSON</v>
      </c>
      <c r="C105" s="187">
        <v>13</v>
      </c>
      <c r="D105" s="187">
        <v>16</v>
      </c>
      <c r="E105" s="308">
        <v>4881</v>
      </c>
      <c r="F105" s="309">
        <v>375.46153846153845</v>
      </c>
      <c r="G105" s="310">
        <v>78</v>
      </c>
      <c r="H105" s="309">
        <v>6</v>
      </c>
      <c r="I105" s="310">
        <v>74</v>
      </c>
      <c r="J105" s="309">
        <v>5.6923076923076925</v>
      </c>
      <c r="K105" s="188">
        <v>2033550.16</v>
      </c>
      <c r="L105" s="188">
        <v>156426.93538461538</v>
      </c>
      <c r="M105" s="188">
        <v>127096.88499999999</v>
      </c>
      <c r="N105" s="191">
        <v>30278</v>
      </c>
      <c r="O105" s="187">
        <v>2329.0769230769229</v>
      </c>
      <c r="P105" s="191">
        <v>245</v>
      </c>
      <c r="Q105" s="187">
        <v>18.846153846153847</v>
      </c>
      <c r="R105" s="189">
        <v>1206</v>
      </c>
      <c r="S105" s="187">
        <v>92.769230769230774</v>
      </c>
      <c r="T105" s="189">
        <v>136</v>
      </c>
      <c r="U105" s="187">
        <v>10.461538461538462</v>
      </c>
      <c r="V105" s="189">
        <v>58</v>
      </c>
      <c r="W105" s="187">
        <v>4.4615384615384617</v>
      </c>
      <c r="X105" s="189">
        <v>80</v>
      </c>
      <c r="Y105" s="187">
        <v>6.1538461538461542</v>
      </c>
      <c r="Z105" s="189">
        <v>159</v>
      </c>
      <c r="AA105" s="187">
        <v>12.23076923076923</v>
      </c>
      <c r="AB105" s="189">
        <v>55</v>
      </c>
      <c r="AC105" s="187">
        <v>4.2307692307692308</v>
      </c>
      <c r="AD105" s="190">
        <v>54</v>
      </c>
      <c r="AE105" s="187">
        <v>4.1538461538461542</v>
      </c>
      <c r="AF105" s="189">
        <v>34</v>
      </c>
      <c r="AG105" s="187">
        <v>2.6153846153846154</v>
      </c>
      <c r="AH105" s="189">
        <v>124</v>
      </c>
      <c r="AI105" s="187">
        <v>9.5384615384615383</v>
      </c>
      <c r="AJ105" s="189">
        <v>17</v>
      </c>
      <c r="AK105" s="187">
        <v>1.3076923076923077</v>
      </c>
      <c r="AL105" s="189">
        <v>962</v>
      </c>
      <c r="AM105" s="187">
        <v>74</v>
      </c>
      <c r="AN105" s="189">
        <v>580</v>
      </c>
      <c r="AO105" s="187">
        <v>44.615384615384613</v>
      </c>
      <c r="AP105" s="189">
        <v>779</v>
      </c>
      <c r="AQ105" s="187">
        <v>59.92307692307692</v>
      </c>
      <c r="AR105" s="189">
        <v>383</v>
      </c>
      <c r="AS105" s="187">
        <v>29.46153846153846</v>
      </c>
    </row>
    <row r="106" spans="1:45" ht="13.5" customHeight="1">
      <c r="A106" s="186" t="s">
        <v>142</v>
      </c>
      <c r="B106" s="233" t="str">
        <f>'Incentive Goal'!B105</f>
        <v>YADKIN</v>
      </c>
      <c r="C106" s="187">
        <v>4</v>
      </c>
      <c r="D106" s="187">
        <v>4</v>
      </c>
      <c r="E106" s="308">
        <v>1071</v>
      </c>
      <c r="F106" s="309">
        <v>267.75</v>
      </c>
      <c r="G106" s="310">
        <v>20</v>
      </c>
      <c r="H106" s="309">
        <v>5</v>
      </c>
      <c r="I106" s="310">
        <v>18</v>
      </c>
      <c r="J106" s="309">
        <v>4.5</v>
      </c>
      <c r="K106" s="188">
        <v>502105.11</v>
      </c>
      <c r="L106" s="188">
        <v>125526.2775</v>
      </c>
      <c r="M106" s="188">
        <v>125526.2775</v>
      </c>
      <c r="N106" s="191">
        <v>4512</v>
      </c>
      <c r="O106" s="187">
        <v>1128</v>
      </c>
      <c r="P106" s="191">
        <v>25</v>
      </c>
      <c r="Q106" s="187">
        <v>6.25</v>
      </c>
      <c r="R106" s="189">
        <v>103</v>
      </c>
      <c r="S106" s="187">
        <v>25.75</v>
      </c>
      <c r="T106" s="189">
        <v>2</v>
      </c>
      <c r="U106" s="187">
        <v>0.5</v>
      </c>
      <c r="V106" s="189">
        <v>5</v>
      </c>
      <c r="W106" s="187">
        <v>1.25</v>
      </c>
      <c r="X106" s="189">
        <v>19</v>
      </c>
      <c r="Y106" s="187">
        <v>4.75</v>
      </c>
      <c r="Z106" s="189">
        <v>28</v>
      </c>
      <c r="AA106" s="187">
        <v>7</v>
      </c>
      <c r="AB106" s="189">
        <v>18</v>
      </c>
      <c r="AC106" s="187">
        <v>4.5</v>
      </c>
      <c r="AD106" s="190">
        <v>2</v>
      </c>
      <c r="AE106" s="187">
        <v>0.5</v>
      </c>
      <c r="AF106" s="189">
        <v>13</v>
      </c>
      <c r="AG106" s="187">
        <v>3.25</v>
      </c>
      <c r="AH106" s="189">
        <v>35</v>
      </c>
      <c r="AI106" s="187">
        <v>8.75</v>
      </c>
      <c r="AJ106" s="189">
        <v>7</v>
      </c>
      <c r="AK106" s="187">
        <v>1.75</v>
      </c>
      <c r="AL106" s="189">
        <v>118</v>
      </c>
      <c r="AM106" s="187">
        <v>29.5</v>
      </c>
      <c r="AN106" s="189">
        <v>142</v>
      </c>
      <c r="AO106" s="187">
        <v>35.5</v>
      </c>
      <c r="AP106" s="189">
        <v>238</v>
      </c>
      <c r="AQ106" s="187">
        <v>59.5</v>
      </c>
      <c r="AR106" s="189">
        <v>91</v>
      </c>
      <c r="AS106" s="187">
        <v>22.75</v>
      </c>
    </row>
    <row r="107" spans="1:45" ht="13.5" customHeight="1">
      <c r="A107" s="186" t="s">
        <v>254</v>
      </c>
      <c r="B107" s="233" t="str">
        <f>'Incentive Goal'!B106</f>
        <v>YANCEY</v>
      </c>
      <c r="C107" s="187">
        <v>0.75</v>
      </c>
      <c r="D107" s="187">
        <v>1.05</v>
      </c>
      <c r="E107" s="308">
        <v>347</v>
      </c>
      <c r="F107" s="309">
        <v>462.66666666666669</v>
      </c>
      <c r="G107" s="310">
        <v>3</v>
      </c>
      <c r="H107" s="309">
        <v>4</v>
      </c>
      <c r="I107" s="310">
        <v>5</v>
      </c>
      <c r="J107" s="309">
        <v>6.666666666666667</v>
      </c>
      <c r="K107" s="188">
        <v>166057.79</v>
      </c>
      <c r="L107" s="188">
        <v>221410.38666666669</v>
      </c>
      <c r="M107" s="188">
        <v>158150.2761904762</v>
      </c>
      <c r="N107" s="191">
        <v>1464</v>
      </c>
      <c r="O107" s="187">
        <v>1952</v>
      </c>
      <c r="P107" s="191">
        <v>14</v>
      </c>
      <c r="Q107" s="187">
        <v>18.666666666666668</v>
      </c>
      <c r="R107" s="189">
        <v>11</v>
      </c>
      <c r="S107" s="187">
        <v>14.666666666666666</v>
      </c>
      <c r="T107" s="189">
        <v>1</v>
      </c>
      <c r="U107" s="187">
        <v>1.3333333333333333</v>
      </c>
      <c r="V107" s="189">
        <v>0</v>
      </c>
      <c r="W107" s="187">
        <v>0</v>
      </c>
      <c r="X107" s="189">
        <v>3</v>
      </c>
      <c r="Y107" s="187">
        <v>4</v>
      </c>
      <c r="Z107" s="189">
        <v>5</v>
      </c>
      <c r="AA107" s="187">
        <v>6.666666666666667</v>
      </c>
      <c r="AB107" s="189">
        <v>5</v>
      </c>
      <c r="AC107" s="187">
        <v>6.666666666666667</v>
      </c>
      <c r="AD107" s="190">
        <v>0</v>
      </c>
      <c r="AE107" s="187">
        <v>0</v>
      </c>
      <c r="AF107" s="189">
        <v>3</v>
      </c>
      <c r="AG107" s="187">
        <v>4</v>
      </c>
      <c r="AH107" s="189">
        <v>5</v>
      </c>
      <c r="AI107" s="187">
        <v>6.666666666666667</v>
      </c>
      <c r="AJ107" s="189">
        <v>4</v>
      </c>
      <c r="AK107" s="187">
        <v>5.333333333333333</v>
      </c>
      <c r="AL107" s="189">
        <v>9</v>
      </c>
      <c r="AM107" s="187">
        <v>12</v>
      </c>
      <c r="AN107" s="189">
        <v>48</v>
      </c>
      <c r="AO107" s="187">
        <v>64</v>
      </c>
      <c r="AP107" s="189">
        <v>16</v>
      </c>
      <c r="AQ107" s="187">
        <v>21.333333333333332</v>
      </c>
      <c r="AR107" s="189">
        <v>17</v>
      </c>
      <c r="AS107" s="187">
        <v>22.666666666666668</v>
      </c>
    </row>
    <row r="108" spans="1:45" ht="13.8">
      <c r="A108" s="186"/>
      <c r="B108" s="186" t="s">
        <v>220</v>
      </c>
      <c r="C108" s="193">
        <v>953.38</v>
      </c>
      <c r="D108" s="193">
        <v>1295.74</v>
      </c>
      <c r="E108" s="308">
        <v>348386</v>
      </c>
      <c r="F108" s="312">
        <v>365.42197235100377</v>
      </c>
      <c r="G108" s="311">
        <v>5363</v>
      </c>
      <c r="H108" s="312">
        <v>5.6252491136797502</v>
      </c>
      <c r="I108" s="313">
        <v>4858</v>
      </c>
      <c r="J108" s="312">
        <v>5.0955547630535571</v>
      </c>
      <c r="K108" s="194">
        <v>154607334.77999997</v>
      </c>
      <c r="L108" s="194">
        <v>162167.58771948222</v>
      </c>
      <c r="M108" s="194">
        <v>119319.72060752926</v>
      </c>
      <c r="N108" s="195">
        <v>1788132</v>
      </c>
      <c r="O108" s="193">
        <v>1875.5711258889426</v>
      </c>
      <c r="P108" s="195">
        <v>11282</v>
      </c>
      <c r="Q108" s="193">
        <v>11.833686462900417</v>
      </c>
      <c r="R108" s="195">
        <v>112459</v>
      </c>
      <c r="S108" s="193">
        <v>117.95821183578427</v>
      </c>
      <c r="T108" s="195">
        <v>11782</v>
      </c>
      <c r="U108" s="193">
        <v>12.358136315005559</v>
      </c>
      <c r="V108" s="195">
        <v>2710</v>
      </c>
      <c r="W108" s="193">
        <v>2.8425181984098682</v>
      </c>
      <c r="X108" s="195">
        <v>5568</v>
      </c>
      <c r="Y108" s="193">
        <v>5.8402735530428584</v>
      </c>
      <c r="Z108" s="195">
        <v>7324</v>
      </c>
      <c r="AA108" s="193">
        <v>7.682141433636116</v>
      </c>
      <c r="AB108" s="195">
        <v>4403</v>
      </c>
      <c r="AC108" s="193">
        <v>4.6183053976378776</v>
      </c>
      <c r="AD108" s="195">
        <v>3504</v>
      </c>
      <c r="AE108" s="193">
        <v>3.6753445635528332</v>
      </c>
      <c r="AF108" s="195">
        <v>3204</v>
      </c>
      <c r="AG108" s="193">
        <v>3.3606746522897479</v>
      </c>
      <c r="AH108" s="195">
        <v>9285</v>
      </c>
      <c r="AI108" s="193">
        <v>9.7390337535924818</v>
      </c>
      <c r="AJ108" s="195">
        <v>1130</v>
      </c>
      <c r="AK108" s="193">
        <v>1.1852566657576202</v>
      </c>
      <c r="AL108" s="195">
        <v>49021</v>
      </c>
      <c r="AM108" s="193">
        <v>51.418112400092305</v>
      </c>
      <c r="AN108" s="195">
        <v>43901</v>
      </c>
      <c r="AO108" s="193">
        <v>46.047745914535653</v>
      </c>
      <c r="AP108" s="195">
        <v>111785</v>
      </c>
      <c r="AQ108" s="193">
        <v>117.25125343514654</v>
      </c>
      <c r="AR108" s="195">
        <v>20500</v>
      </c>
      <c r="AS108" s="193">
        <v>21.502443936310812</v>
      </c>
    </row>
    <row r="109" spans="1:45" ht="13.8">
      <c r="A109" s="333"/>
      <c r="B109" s="333"/>
      <c r="C109" s="334"/>
      <c r="D109" s="334"/>
      <c r="E109" s="335"/>
      <c r="F109" s="336"/>
      <c r="G109" s="337"/>
      <c r="H109" s="336"/>
      <c r="I109" s="337"/>
      <c r="J109" s="336"/>
      <c r="K109" s="372"/>
      <c r="L109" s="372"/>
      <c r="M109" s="372"/>
      <c r="N109" s="373"/>
      <c r="O109" s="334"/>
      <c r="P109" s="373"/>
      <c r="Q109" s="334"/>
      <c r="R109" s="373"/>
      <c r="S109" s="334"/>
      <c r="T109" s="373"/>
      <c r="U109" s="334"/>
      <c r="V109" s="373"/>
      <c r="W109" s="334"/>
      <c r="X109" s="373"/>
      <c r="Y109" s="334"/>
      <c r="Z109" s="373"/>
      <c r="AA109" s="334"/>
      <c r="AB109" s="373"/>
      <c r="AC109" s="334"/>
      <c r="AD109" s="373"/>
      <c r="AE109" s="334"/>
      <c r="AF109" s="373"/>
      <c r="AG109" s="334"/>
      <c r="AH109" s="373"/>
      <c r="AI109" s="334"/>
      <c r="AJ109" s="373"/>
      <c r="AK109" s="334"/>
      <c r="AL109" s="373"/>
      <c r="AM109" s="334"/>
      <c r="AN109" s="373"/>
      <c r="AO109" s="334"/>
      <c r="AP109" s="373"/>
      <c r="AQ109" s="334"/>
      <c r="AR109" s="373"/>
      <c r="AS109" s="334"/>
    </row>
    <row r="110" spans="1:45" s="203" customFormat="1" ht="13.8">
      <c r="A110" s="471" t="s">
        <v>3</v>
      </c>
      <c r="B110" s="472"/>
      <c r="C110" s="196">
        <v>953.38</v>
      </c>
      <c r="D110" s="197">
        <v>1295.74</v>
      </c>
      <c r="E110" s="198">
        <v>348386</v>
      </c>
      <c r="F110" s="453">
        <v>365.42197235100377</v>
      </c>
      <c r="G110" s="452">
        <v>5363</v>
      </c>
      <c r="H110" s="196">
        <v>5.6252491136797502</v>
      </c>
      <c r="I110" s="452">
        <v>4858</v>
      </c>
      <c r="J110" s="197">
        <v>5.0955547630535571</v>
      </c>
      <c r="K110" s="199">
        <v>154607334.77999997</v>
      </c>
      <c r="L110" s="200">
        <v>162167.58771948222</v>
      </c>
      <c r="M110" s="201">
        <v>119319.72060752926</v>
      </c>
      <c r="N110" s="198">
        <v>1788132</v>
      </c>
      <c r="O110" s="202">
        <v>1875.5711258889426</v>
      </c>
      <c r="P110" s="198">
        <v>11282</v>
      </c>
      <c r="Q110" s="197">
        <v>11.833686462900417</v>
      </c>
      <c r="R110" s="198">
        <v>112459</v>
      </c>
      <c r="S110" s="202">
        <v>117.95821183578427</v>
      </c>
      <c r="T110" s="198">
        <v>11782</v>
      </c>
      <c r="U110" s="197">
        <v>12.358136315005559</v>
      </c>
      <c r="V110" s="198">
        <v>2710</v>
      </c>
      <c r="W110" s="202">
        <v>2.8425181984098682</v>
      </c>
      <c r="X110" s="198">
        <v>5568</v>
      </c>
      <c r="Y110" s="197">
        <v>5.8402735530428584</v>
      </c>
      <c r="Z110" s="198">
        <v>7324</v>
      </c>
      <c r="AA110" s="202">
        <v>7.682141433636116</v>
      </c>
      <c r="AB110" s="198">
        <v>4403</v>
      </c>
      <c r="AC110" s="197">
        <v>4.6183053976378776</v>
      </c>
      <c r="AD110" s="198">
        <v>3504</v>
      </c>
      <c r="AE110" s="196">
        <v>3.6753445635528332</v>
      </c>
      <c r="AF110" s="198">
        <v>3204</v>
      </c>
      <c r="AG110" s="197">
        <v>3.3606746522897479</v>
      </c>
      <c r="AH110" s="198">
        <v>9285</v>
      </c>
      <c r="AI110" s="197">
        <v>9.7390337535924818</v>
      </c>
      <c r="AJ110" s="198">
        <v>1130</v>
      </c>
      <c r="AK110" s="197">
        <v>1.1852566657576202</v>
      </c>
      <c r="AL110" s="198">
        <v>49021</v>
      </c>
      <c r="AM110" s="197">
        <v>51.418112400092305</v>
      </c>
      <c r="AN110" s="198">
        <v>43901</v>
      </c>
      <c r="AO110" s="202">
        <v>46.047745914535653</v>
      </c>
      <c r="AP110" s="198">
        <v>111785</v>
      </c>
      <c r="AQ110" s="197">
        <v>117.25125343514654</v>
      </c>
      <c r="AR110" s="198">
        <v>20500</v>
      </c>
      <c r="AS110" s="197">
        <v>21.502443936310812</v>
      </c>
    </row>
    <row r="111" spans="1:45" s="204" customFormat="1" ht="13.8">
      <c r="A111" s="186" t="s">
        <v>241</v>
      </c>
      <c r="B111" s="186" t="s">
        <v>239</v>
      </c>
      <c r="C111" s="193">
        <v>18</v>
      </c>
      <c r="D111" s="193">
        <v>18</v>
      </c>
      <c r="E111" s="313">
        <v>4745</v>
      </c>
      <c r="F111" s="312">
        <v>263.61111111111109</v>
      </c>
      <c r="G111" s="313">
        <v>19</v>
      </c>
      <c r="H111" s="312">
        <v>1.0555555555555556</v>
      </c>
      <c r="I111" s="313">
        <v>12</v>
      </c>
      <c r="J111" s="312">
        <v>0.66666666666666663</v>
      </c>
      <c r="K111" s="194">
        <v>1221663.3599999999</v>
      </c>
      <c r="L111" s="188">
        <v>67870.186666666661</v>
      </c>
      <c r="M111" s="188">
        <v>67870.186666666661</v>
      </c>
      <c r="N111" s="195">
        <v>23633</v>
      </c>
      <c r="O111" s="193">
        <v>1312.9444444444443</v>
      </c>
      <c r="P111" s="195">
        <v>96</v>
      </c>
      <c r="Q111" s="193">
        <v>5.333333333333333</v>
      </c>
      <c r="R111" s="195">
        <v>1516</v>
      </c>
      <c r="S111" s="193">
        <v>84.222222222222229</v>
      </c>
      <c r="T111" s="195">
        <v>68</v>
      </c>
      <c r="U111" s="193">
        <v>3.7777777777777777</v>
      </c>
      <c r="V111" s="195">
        <v>27</v>
      </c>
      <c r="W111" s="193">
        <v>1.5</v>
      </c>
      <c r="X111" s="195">
        <v>19</v>
      </c>
      <c r="Y111" s="193">
        <v>1.0555555555555556</v>
      </c>
      <c r="Z111" s="195">
        <v>40</v>
      </c>
      <c r="AA111" s="193">
        <v>2.2222222222222223</v>
      </c>
      <c r="AB111" s="195">
        <v>10</v>
      </c>
      <c r="AC111" s="193">
        <v>0.55555555555555558</v>
      </c>
      <c r="AD111" s="195">
        <v>6</v>
      </c>
      <c r="AE111" s="193">
        <v>0.33333333333333331</v>
      </c>
      <c r="AF111" s="195">
        <v>13</v>
      </c>
      <c r="AG111" s="193">
        <v>0.72222222222222221</v>
      </c>
      <c r="AH111" s="195">
        <v>88</v>
      </c>
      <c r="AI111" s="193">
        <v>4.8888888888888893</v>
      </c>
      <c r="AJ111" s="195">
        <v>3</v>
      </c>
      <c r="AK111" s="193">
        <v>0.16666666666666666</v>
      </c>
      <c r="AL111" s="195">
        <v>386</v>
      </c>
      <c r="AM111" s="193">
        <v>21.444444444444443</v>
      </c>
      <c r="AN111" s="195">
        <v>642</v>
      </c>
      <c r="AO111" s="193">
        <v>35.666666666666664</v>
      </c>
      <c r="AP111" s="195">
        <v>585</v>
      </c>
      <c r="AQ111" s="193">
        <v>32.5</v>
      </c>
      <c r="AR111" s="195">
        <v>117</v>
      </c>
      <c r="AS111" s="193">
        <v>6.5</v>
      </c>
    </row>
    <row r="112" spans="1:45" s="204" customFormat="1" ht="13.8">
      <c r="A112" s="186" t="s">
        <v>142</v>
      </c>
      <c r="B112" s="186" t="s">
        <v>240</v>
      </c>
      <c r="C112" s="193">
        <v>49</v>
      </c>
      <c r="D112" s="193">
        <v>92</v>
      </c>
      <c r="E112" s="313">
        <v>18685</v>
      </c>
      <c r="F112" s="312">
        <v>381.32653061224488</v>
      </c>
      <c r="G112" s="313">
        <v>308</v>
      </c>
      <c r="H112" s="312">
        <v>6.2857142857142856</v>
      </c>
      <c r="I112" s="313">
        <v>231</v>
      </c>
      <c r="J112" s="312">
        <v>4.7142857142857144</v>
      </c>
      <c r="K112" s="194">
        <v>8014234.9399999995</v>
      </c>
      <c r="L112" s="188">
        <v>163555.8151020408</v>
      </c>
      <c r="M112" s="188">
        <v>87111.249347826088</v>
      </c>
      <c r="N112" s="195">
        <v>90767</v>
      </c>
      <c r="O112" s="193">
        <v>1852.3877551020407</v>
      </c>
      <c r="P112" s="195">
        <v>649</v>
      </c>
      <c r="Q112" s="193">
        <v>13.244897959183673</v>
      </c>
      <c r="R112" s="195">
        <v>2048</v>
      </c>
      <c r="S112" s="193">
        <v>41.795918367346935</v>
      </c>
      <c r="T112" s="195">
        <v>139</v>
      </c>
      <c r="U112" s="193">
        <v>2.8367346938775508</v>
      </c>
      <c r="V112" s="195">
        <v>158</v>
      </c>
      <c r="W112" s="193">
        <v>3.2244897959183674</v>
      </c>
      <c r="X112" s="195">
        <v>314</v>
      </c>
      <c r="Y112" s="193">
        <v>6.408163265306122</v>
      </c>
      <c r="Z112" s="195">
        <v>425</v>
      </c>
      <c r="AA112" s="193">
        <v>8.6734693877551017</v>
      </c>
      <c r="AB112" s="195">
        <v>212</v>
      </c>
      <c r="AC112" s="193">
        <v>4.3265306122448983</v>
      </c>
      <c r="AD112" s="195">
        <v>585</v>
      </c>
      <c r="AE112" s="193">
        <v>11.938775510204081</v>
      </c>
      <c r="AF112" s="195">
        <v>178</v>
      </c>
      <c r="AG112" s="193">
        <v>3.6326530612244898</v>
      </c>
      <c r="AH112" s="195">
        <v>513</v>
      </c>
      <c r="AI112" s="193">
        <v>10.469387755102041</v>
      </c>
      <c r="AJ112" s="195">
        <v>78</v>
      </c>
      <c r="AK112" s="193">
        <v>1.5918367346938775</v>
      </c>
      <c r="AL112" s="195">
        <v>3164</v>
      </c>
      <c r="AM112" s="193">
        <v>64.571428571428569</v>
      </c>
      <c r="AN112" s="195">
        <v>1825</v>
      </c>
      <c r="AO112" s="193">
        <v>37.244897959183675</v>
      </c>
      <c r="AP112" s="195">
        <v>12434</v>
      </c>
      <c r="AQ112" s="193">
        <v>253.75510204081633</v>
      </c>
      <c r="AR112" s="195">
        <v>371</v>
      </c>
      <c r="AS112" s="193">
        <v>7.5714285714285712</v>
      </c>
    </row>
    <row r="113" spans="1:45" ht="18" customHeight="1">
      <c r="A113" s="205" t="s">
        <v>221</v>
      </c>
      <c r="B113" s="206"/>
      <c r="C113" s="207"/>
      <c r="D113" s="208"/>
      <c r="E113" s="209"/>
      <c r="F113" s="210"/>
      <c r="G113" s="209"/>
      <c r="H113" s="211"/>
      <c r="I113" s="209"/>
      <c r="J113" s="210"/>
      <c r="K113" s="212"/>
      <c r="L113" s="213"/>
      <c r="M113" s="214"/>
      <c r="N113" s="211"/>
      <c r="O113" s="215"/>
      <c r="P113" s="211"/>
      <c r="Q113" s="210"/>
      <c r="R113" s="209"/>
      <c r="S113" s="215"/>
      <c r="T113" s="211"/>
      <c r="U113" s="210"/>
      <c r="V113" s="209"/>
      <c r="W113" s="215"/>
      <c r="X113" s="211"/>
      <c r="Y113" s="210"/>
      <c r="Z113" s="209"/>
      <c r="AA113" s="215"/>
      <c r="AB113" s="211"/>
      <c r="AC113" s="210"/>
      <c r="AD113" s="211"/>
      <c r="AE113" s="211"/>
      <c r="AF113" s="209"/>
      <c r="AG113" s="210"/>
      <c r="AH113" s="211"/>
      <c r="AI113" s="210"/>
      <c r="AJ113" s="209"/>
      <c r="AK113" s="210"/>
      <c r="AL113" s="209"/>
      <c r="AM113" s="210"/>
      <c r="AN113" s="209"/>
      <c r="AO113" s="215"/>
      <c r="AP113" s="211"/>
      <c r="AQ113" s="210"/>
      <c r="AR113" s="209"/>
      <c r="AS113" s="210"/>
    </row>
    <row r="114" spans="1:45" ht="18" customHeight="1"/>
    <row r="116" spans="1:45" ht="13.8">
      <c r="A116" s="225"/>
      <c r="B116" s="225"/>
      <c r="N116" s="220"/>
    </row>
    <row r="117" spans="1:45">
      <c r="N117" s="220"/>
    </row>
    <row r="118" spans="1:45">
      <c r="N118" s="220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CF11-9C42-4D56-B96B-AEB1896D76B5}">
  <dimension ref="A1:AA107"/>
  <sheetViews>
    <sheetView workbookViewId="0">
      <pane xSplit="3" ySplit="3" topLeftCell="T8" activePane="bottomRight" state="frozen"/>
      <selection activeCell="D7" sqref="D7"/>
      <selection pane="topRight" activeCell="D7" sqref="D7"/>
      <selection pane="bottomLeft" activeCell="D7" sqref="D7"/>
      <selection pane="bottomRight" activeCell="Z12" sqref="Z12"/>
    </sheetView>
  </sheetViews>
  <sheetFormatPr defaultColWidth="9.21875" defaultRowHeight="12" customHeight="1"/>
  <cols>
    <col min="1" max="1" width="24" style="229" customWidth="1"/>
    <col min="2" max="2" width="20.5546875" style="229" customWidth="1"/>
    <col min="3" max="3" width="21.5546875" style="226" customWidth="1"/>
    <col min="4" max="11" width="8.77734375" style="230" customWidth="1"/>
    <col min="12" max="14" width="8.77734375" style="231" customWidth="1"/>
    <col min="15" max="15" width="8.77734375" style="232" customWidth="1"/>
    <col min="16" max="18" width="9.21875" style="446" customWidth="1"/>
    <col min="19" max="19" width="9.21875" style="447" customWidth="1"/>
    <col min="20" max="23" width="8.77734375" style="231" customWidth="1"/>
    <col min="24" max="24" width="10.77734375" style="231" customWidth="1"/>
    <col min="25" max="25" width="12.21875" style="231" bestFit="1" customWidth="1"/>
    <col min="26" max="26" width="95.77734375" style="231" customWidth="1"/>
    <col min="27" max="16384" width="9.21875" style="226"/>
  </cols>
  <sheetData>
    <row r="1" spans="1:26" ht="41.4">
      <c r="A1" s="499" t="s">
        <v>328</v>
      </c>
      <c r="B1" s="499"/>
      <c r="C1" s="500"/>
      <c r="D1" s="374"/>
      <c r="E1" s="375"/>
      <c r="F1" s="375"/>
      <c r="G1" s="376"/>
      <c r="H1" s="377"/>
      <c r="I1" s="378"/>
      <c r="J1" s="378"/>
      <c r="K1" s="379"/>
      <c r="L1" s="374"/>
      <c r="M1" s="375"/>
      <c r="N1" s="375"/>
      <c r="O1" s="376"/>
      <c r="P1" s="377"/>
      <c r="Q1" s="378"/>
      <c r="R1" s="378"/>
      <c r="S1" s="379"/>
      <c r="T1" s="380"/>
      <c r="U1" s="381"/>
      <c r="V1" s="381"/>
      <c r="W1" s="382"/>
      <c r="X1" s="383" t="s">
        <v>222</v>
      </c>
      <c r="Y1" s="501" t="s">
        <v>329</v>
      </c>
      <c r="Z1" s="503" t="s">
        <v>255</v>
      </c>
    </row>
    <row r="2" spans="1:26" ht="42" customHeight="1">
      <c r="A2" s="296"/>
      <c r="B2" s="296"/>
      <c r="C2" s="297"/>
      <c r="D2" s="505" t="s">
        <v>256</v>
      </c>
      <c r="E2" s="506"/>
      <c r="F2" s="506"/>
      <c r="G2" s="507"/>
      <c r="H2" s="508" t="s">
        <v>257</v>
      </c>
      <c r="I2" s="509"/>
      <c r="J2" s="509"/>
      <c r="K2" s="510"/>
      <c r="L2" s="505" t="s">
        <v>258</v>
      </c>
      <c r="M2" s="506"/>
      <c r="N2" s="506"/>
      <c r="O2" s="507"/>
      <c r="P2" s="508" t="s">
        <v>259</v>
      </c>
      <c r="Q2" s="509"/>
      <c r="R2" s="509"/>
      <c r="S2" s="510"/>
      <c r="T2" s="511" t="s">
        <v>260</v>
      </c>
      <c r="U2" s="512"/>
      <c r="V2" s="512"/>
      <c r="W2" s="513"/>
      <c r="X2" s="514" t="s">
        <v>223</v>
      </c>
      <c r="Y2" s="501"/>
      <c r="Z2" s="503"/>
    </row>
    <row r="3" spans="1:26" s="227" customFormat="1" ht="46.2" thickBot="1">
      <c r="A3" s="384" t="s">
        <v>261</v>
      </c>
      <c r="B3" s="384"/>
      <c r="C3" s="385" t="s">
        <v>178</v>
      </c>
      <c r="D3" s="386" t="s">
        <v>224</v>
      </c>
      <c r="E3" s="387" t="s">
        <v>225</v>
      </c>
      <c r="F3" s="387" t="s">
        <v>226</v>
      </c>
      <c r="G3" s="388" t="s">
        <v>262</v>
      </c>
      <c r="H3" s="389" t="s">
        <v>227</v>
      </c>
      <c r="I3" s="390" t="s">
        <v>228</v>
      </c>
      <c r="J3" s="391" t="s">
        <v>229</v>
      </c>
      <c r="K3" s="392" t="s">
        <v>263</v>
      </c>
      <c r="L3" s="393" t="s">
        <v>230</v>
      </c>
      <c r="M3" s="394" t="s">
        <v>231</v>
      </c>
      <c r="N3" s="394" t="s">
        <v>232</v>
      </c>
      <c r="O3" s="395" t="s">
        <v>264</v>
      </c>
      <c r="P3" s="396" t="s">
        <v>265</v>
      </c>
      <c r="Q3" s="397" t="s">
        <v>266</v>
      </c>
      <c r="R3" s="397" t="s">
        <v>267</v>
      </c>
      <c r="S3" s="398" t="s">
        <v>268</v>
      </c>
      <c r="T3" s="393" t="s">
        <v>233</v>
      </c>
      <c r="U3" s="394" t="s">
        <v>234</v>
      </c>
      <c r="V3" s="394" t="s">
        <v>235</v>
      </c>
      <c r="W3" s="399" t="s">
        <v>269</v>
      </c>
      <c r="X3" s="515"/>
      <c r="Y3" s="502"/>
      <c r="Z3" s="504"/>
    </row>
    <row r="4" spans="1:26" ht="18" customHeight="1" thickBot="1">
      <c r="A4" s="400" t="s">
        <v>270</v>
      </c>
      <c r="B4" s="450" t="s">
        <v>142</v>
      </c>
      <c r="C4" s="401" t="s">
        <v>5</v>
      </c>
      <c r="D4" s="402">
        <v>3.5</v>
      </c>
      <c r="E4" s="402">
        <v>0</v>
      </c>
      <c r="F4" s="403">
        <v>3.5</v>
      </c>
      <c r="G4" s="402">
        <v>0</v>
      </c>
      <c r="H4" s="404">
        <v>14</v>
      </c>
      <c r="I4" s="404">
        <v>0</v>
      </c>
      <c r="J4" s="405">
        <f t="shared" ref="J4:J67" si="0">H4-I4</f>
        <v>14</v>
      </c>
      <c r="K4" s="406">
        <v>0</v>
      </c>
      <c r="L4" s="407">
        <v>3</v>
      </c>
      <c r="M4" s="408">
        <v>0</v>
      </c>
      <c r="N4" s="409">
        <f t="shared" ref="N4:N67" si="1">L4-M4</f>
        <v>3</v>
      </c>
      <c r="O4" s="410">
        <v>0</v>
      </c>
      <c r="P4" s="411">
        <v>3</v>
      </c>
      <c r="Q4" s="412">
        <v>0</v>
      </c>
      <c r="R4" s="413">
        <f t="shared" ref="R4:R67" si="2">P4-Q4</f>
        <v>3</v>
      </c>
      <c r="S4" s="414">
        <v>0</v>
      </c>
      <c r="T4" s="415">
        <f t="shared" ref="T4:T35" si="3">SUM(P4,L4,H4,D4)</f>
        <v>23.5</v>
      </c>
      <c r="U4" s="415">
        <f t="shared" ref="U4:U35" si="4">SUM(Q4,M4,I4,E4)</f>
        <v>0</v>
      </c>
      <c r="V4" s="415">
        <f t="shared" ref="V4:V35" si="5">T4-U4</f>
        <v>23.5</v>
      </c>
      <c r="W4" s="415">
        <f t="shared" ref="W4:W35" si="6">SUM(S4,O4,K4,G4)</f>
        <v>0</v>
      </c>
      <c r="X4" s="416">
        <f>V4-W4</f>
        <v>23.5</v>
      </c>
      <c r="Y4" s="417">
        <v>2</v>
      </c>
      <c r="Z4" s="417" t="s">
        <v>271</v>
      </c>
    </row>
    <row r="5" spans="1:26" ht="18" customHeight="1" thickBot="1">
      <c r="A5" s="418" t="s">
        <v>270</v>
      </c>
      <c r="B5" s="419" t="s">
        <v>153</v>
      </c>
      <c r="C5" s="420" t="s">
        <v>6</v>
      </c>
      <c r="D5" s="421">
        <v>1</v>
      </c>
      <c r="E5" s="421">
        <v>0</v>
      </c>
      <c r="F5" s="403">
        <f t="shared" ref="F5:F36" si="7">D5-E5</f>
        <v>1</v>
      </c>
      <c r="G5" s="421">
        <v>0</v>
      </c>
      <c r="H5" s="422">
        <v>4</v>
      </c>
      <c r="I5" s="422">
        <v>0</v>
      </c>
      <c r="J5" s="405">
        <f t="shared" si="0"/>
        <v>4</v>
      </c>
      <c r="K5" s="423">
        <v>0</v>
      </c>
      <c r="L5" s="424">
        <v>0</v>
      </c>
      <c r="M5" s="425">
        <v>0</v>
      </c>
      <c r="N5" s="409">
        <f t="shared" si="1"/>
        <v>0</v>
      </c>
      <c r="O5" s="426">
        <v>0</v>
      </c>
      <c r="P5" s="427">
        <v>0.25</v>
      </c>
      <c r="Q5" s="428">
        <v>0</v>
      </c>
      <c r="R5" s="413">
        <f t="shared" si="2"/>
        <v>0.25</v>
      </c>
      <c r="S5" s="429">
        <v>0</v>
      </c>
      <c r="T5" s="430">
        <f t="shared" si="3"/>
        <v>5.25</v>
      </c>
      <c r="U5" s="430">
        <f t="shared" si="4"/>
        <v>0</v>
      </c>
      <c r="V5" s="415">
        <f t="shared" si="5"/>
        <v>5.25</v>
      </c>
      <c r="W5" s="430">
        <f t="shared" si="6"/>
        <v>0</v>
      </c>
      <c r="X5" s="416">
        <f t="shared" ref="X5:X68" si="8">V5-W5</f>
        <v>5.25</v>
      </c>
      <c r="Y5" s="431">
        <v>0</v>
      </c>
      <c r="Z5" s="431"/>
    </row>
    <row r="6" spans="1:26" ht="18" customHeight="1" thickBot="1">
      <c r="A6" s="418" t="s">
        <v>270</v>
      </c>
      <c r="B6" s="419" t="s">
        <v>153</v>
      </c>
      <c r="C6" s="420" t="s">
        <v>7</v>
      </c>
      <c r="D6" s="421">
        <v>0.25</v>
      </c>
      <c r="E6" s="421">
        <v>0</v>
      </c>
      <c r="F6" s="403">
        <f t="shared" si="7"/>
        <v>0.25</v>
      </c>
      <c r="G6" s="421">
        <v>0</v>
      </c>
      <c r="H6" s="422">
        <v>1.75</v>
      </c>
      <c r="I6" s="422">
        <v>0</v>
      </c>
      <c r="J6" s="405">
        <f t="shared" si="0"/>
        <v>1.75</v>
      </c>
      <c r="K6" s="423">
        <v>0</v>
      </c>
      <c r="L6" s="424">
        <v>0</v>
      </c>
      <c r="M6" s="425">
        <v>0</v>
      </c>
      <c r="N6" s="409">
        <f t="shared" si="1"/>
        <v>0</v>
      </c>
      <c r="O6" s="426">
        <v>0</v>
      </c>
      <c r="P6" s="427">
        <v>0</v>
      </c>
      <c r="Q6" s="428">
        <v>0</v>
      </c>
      <c r="R6" s="413">
        <f t="shared" si="2"/>
        <v>0</v>
      </c>
      <c r="S6" s="429">
        <v>0</v>
      </c>
      <c r="T6" s="430">
        <f t="shared" si="3"/>
        <v>2</v>
      </c>
      <c r="U6" s="430">
        <f t="shared" si="4"/>
        <v>0</v>
      </c>
      <c r="V6" s="415">
        <f t="shared" si="5"/>
        <v>2</v>
      </c>
      <c r="W6" s="430">
        <f t="shared" si="6"/>
        <v>0</v>
      </c>
      <c r="X6" s="416">
        <f t="shared" si="8"/>
        <v>2</v>
      </c>
      <c r="Y6" s="431">
        <v>0.5</v>
      </c>
      <c r="Z6" s="431" t="s">
        <v>236</v>
      </c>
    </row>
    <row r="7" spans="1:26" ht="18" customHeight="1" thickBot="1">
      <c r="A7" s="418" t="s">
        <v>270</v>
      </c>
      <c r="B7" s="419" t="s">
        <v>154</v>
      </c>
      <c r="C7" s="420" t="s">
        <v>8</v>
      </c>
      <c r="D7" s="421">
        <v>1.25</v>
      </c>
      <c r="E7" s="421">
        <v>0</v>
      </c>
      <c r="F7" s="403">
        <f t="shared" si="7"/>
        <v>1.25</v>
      </c>
      <c r="G7" s="421">
        <v>0</v>
      </c>
      <c r="H7" s="422">
        <v>4.75</v>
      </c>
      <c r="I7" s="422">
        <v>0</v>
      </c>
      <c r="J7" s="405">
        <f t="shared" si="0"/>
        <v>4.75</v>
      </c>
      <c r="K7" s="423">
        <v>0</v>
      </c>
      <c r="L7" s="424">
        <v>1</v>
      </c>
      <c r="M7" s="425">
        <v>0</v>
      </c>
      <c r="N7" s="409">
        <f t="shared" si="1"/>
        <v>1</v>
      </c>
      <c r="O7" s="426">
        <v>0</v>
      </c>
      <c r="P7" s="427">
        <v>0</v>
      </c>
      <c r="Q7" s="428">
        <v>0</v>
      </c>
      <c r="R7" s="413">
        <f t="shared" si="2"/>
        <v>0</v>
      </c>
      <c r="S7" s="429">
        <v>0</v>
      </c>
      <c r="T7" s="430">
        <f t="shared" si="3"/>
        <v>7</v>
      </c>
      <c r="U7" s="430">
        <f t="shared" si="4"/>
        <v>0</v>
      </c>
      <c r="V7" s="415">
        <f t="shared" si="5"/>
        <v>7</v>
      </c>
      <c r="W7" s="430">
        <f t="shared" si="6"/>
        <v>0</v>
      </c>
      <c r="X7" s="416">
        <f t="shared" si="8"/>
        <v>7</v>
      </c>
      <c r="Y7" s="431">
        <v>2</v>
      </c>
      <c r="Z7" s="431" t="s">
        <v>272</v>
      </c>
    </row>
    <row r="8" spans="1:26" ht="18" customHeight="1" thickBot="1">
      <c r="A8" s="418" t="s">
        <v>270</v>
      </c>
      <c r="B8" s="419" t="s">
        <v>153</v>
      </c>
      <c r="C8" s="420" t="s">
        <v>9</v>
      </c>
      <c r="D8" s="421">
        <v>1</v>
      </c>
      <c r="E8" s="421">
        <v>0</v>
      </c>
      <c r="F8" s="403">
        <f t="shared" si="7"/>
        <v>1</v>
      </c>
      <c r="G8" s="421">
        <v>0</v>
      </c>
      <c r="H8" s="422">
        <v>4</v>
      </c>
      <c r="I8" s="422">
        <v>0</v>
      </c>
      <c r="J8" s="405">
        <f t="shared" si="0"/>
        <v>4</v>
      </c>
      <c r="K8" s="423">
        <v>0</v>
      </c>
      <c r="L8" s="424">
        <v>0</v>
      </c>
      <c r="M8" s="425">
        <v>0</v>
      </c>
      <c r="N8" s="409">
        <f t="shared" si="1"/>
        <v>0</v>
      </c>
      <c r="O8" s="426">
        <v>0</v>
      </c>
      <c r="P8" s="427">
        <v>0.25</v>
      </c>
      <c r="Q8" s="428">
        <v>0</v>
      </c>
      <c r="R8" s="413">
        <f t="shared" si="2"/>
        <v>0.25</v>
      </c>
      <c r="S8" s="429">
        <v>0</v>
      </c>
      <c r="T8" s="430">
        <f t="shared" si="3"/>
        <v>5.25</v>
      </c>
      <c r="U8" s="430">
        <f t="shared" si="4"/>
        <v>0</v>
      </c>
      <c r="V8" s="415">
        <f t="shared" si="5"/>
        <v>5.25</v>
      </c>
      <c r="W8" s="430">
        <f t="shared" si="6"/>
        <v>0</v>
      </c>
      <c r="X8" s="416">
        <f t="shared" si="8"/>
        <v>5.25</v>
      </c>
      <c r="Y8" s="431">
        <v>0</v>
      </c>
      <c r="Z8" s="431"/>
    </row>
    <row r="9" spans="1:26" ht="18" customHeight="1" thickBot="1">
      <c r="A9" s="418" t="s">
        <v>270</v>
      </c>
      <c r="B9" s="419" t="s">
        <v>153</v>
      </c>
      <c r="C9" s="420" t="s">
        <v>10</v>
      </c>
      <c r="D9" s="421">
        <v>0</v>
      </c>
      <c r="E9" s="421">
        <v>0</v>
      </c>
      <c r="F9" s="403">
        <f t="shared" si="7"/>
        <v>0</v>
      </c>
      <c r="G9" s="421">
        <v>0</v>
      </c>
      <c r="H9" s="422">
        <v>1</v>
      </c>
      <c r="I9" s="422">
        <v>0</v>
      </c>
      <c r="J9" s="405">
        <f t="shared" si="0"/>
        <v>1</v>
      </c>
      <c r="K9" s="423">
        <v>0</v>
      </c>
      <c r="L9" s="424">
        <v>0</v>
      </c>
      <c r="M9" s="425">
        <v>0</v>
      </c>
      <c r="N9" s="409">
        <f t="shared" si="1"/>
        <v>0</v>
      </c>
      <c r="O9" s="426">
        <v>0</v>
      </c>
      <c r="P9" s="427">
        <v>0</v>
      </c>
      <c r="Q9" s="428">
        <v>0</v>
      </c>
      <c r="R9" s="413">
        <f t="shared" si="2"/>
        <v>0</v>
      </c>
      <c r="S9" s="429">
        <v>0</v>
      </c>
      <c r="T9" s="430">
        <f t="shared" si="3"/>
        <v>1</v>
      </c>
      <c r="U9" s="430">
        <f t="shared" si="4"/>
        <v>0</v>
      </c>
      <c r="V9" s="415">
        <f t="shared" si="5"/>
        <v>1</v>
      </c>
      <c r="W9" s="430">
        <f t="shared" si="6"/>
        <v>0</v>
      </c>
      <c r="X9" s="416">
        <f t="shared" si="8"/>
        <v>1</v>
      </c>
      <c r="Y9" s="431">
        <v>0.05</v>
      </c>
      <c r="Z9" s="431" t="s">
        <v>236</v>
      </c>
    </row>
    <row r="10" spans="1:26" ht="18" customHeight="1" thickBot="1">
      <c r="A10" s="418" t="s">
        <v>273</v>
      </c>
      <c r="B10" s="419" t="s">
        <v>167</v>
      </c>
      <c r="C10" s="420" t="s">
        <v>11</v>
      </c>
      <c r="D10" s="421">
        <v>1.75</v>
      </c>
      <c r="E10" s="421">
        <v>0</v>
      </c>
      <c r="F10" s="403">
        <f t="shared" si="7"/>
        <v>1.75</v>
      </c>
      <c r="G10" s="421">
        <v>0</v>
      </c>
      <c r="H10" s="422">
        <v>5.5</v>
      </c>
      <c r="I10" s="422">
        <v>0</v>
      </c>
      <c r="J10" s="405">
        <v>5.5</v>
      </c>
      <c r="K10" s="423">
        <v>0</v>
      </c>
      <c r="L10" s="424">
        <v>0</v>
      </c>
      <c r="M10" s="425">
        <v>0</v>
      </c>
      <c r="N10" s="409">
        <v>0</v>
      </c>
      <c r="O10" s="426">
        <v>0</v>
      </c>
      <c r="P10" s="432">
        <v>0</v>
      </c>
      <c r="Q10" s="422">
        <v>0</v>
      </c>
      <c r="R10" s="413">
        <f t="shared" si="2"/>
        <v>0</v>
      </c>
      <c r="S10" s="433">
        <v>0</v>
      </c>
      <c r="T10" s="430">
        <f t="shared" si="3"/>
        <v>7.25</v>
      </c>
      <c r="U10" s="430">
        <f t="shared" si="4"/>
        <v>0</v>
      </c>
      <c r="V10" s="415">
        <f t="shared" si="5"/>
        <v>7.25</v>
      </c>
      <c r="W10" s="430">
        <f t="shared" si="6"/>
        <v>0</v>
      </c>
      <c r="X10" s="416">
        <f t="shared" si="8"/>
        <v>7.25</v>
      </c>
      <c r="Y10" s="431">
        <v>0.3</v>
      </c>
      <c r="Z10" s="431" t="s">
        <v>274</v>
      </c>
    </row>
    <row r="11" spans="1:26" ht="18" customHeight="1" thickBot="1">
      <c r="A11" s="418" t="s">
        <v>273</v>
      </c>
      <c r="B11" s="419" t="s">
        <v>167</v>
      </c>
      <c r="C11" s="420" t="s">
        <v>12</v>
      </c>
      <c r="D11" s="421">
        <v>0.5</v>
      </c>
      <c r="E11" s="421">
        <v>0</v>
      </c>
      <c r="F11" s="403">
        <f t="shared" si="7"/>
        <v>0.5</v>
      </c>
      <c r="G11" s="421">
        <v>0</v>
      </c>
      <c r="H11" s="422">
        <v>3</v>
      </c>
      <c r="I11" s="422">
        <v>0</v>
      </c>
      <c r="J11" s="405">
        <f t="shared" si="0"/>
        <v>3</v>
      </c>
      <c r="K11" s="423">
        <v>0</v>
      </c>
      <c r="L11" s="424">
        <v>0</v>
      </c>
      <c r="M11" s="425">
        <v>0</v>
      </c>
      <c r="N11" s="409">
        <f t="shared" si="1"/>
        <v>0</v>
      </c>
      <c r="O11" s="426">
        <v>0</v>
      </c>
      <c r="P11" s="432">
        <v>0</v>
      </c>
      <c r="Q11" s="422">
        <v>0</v>
      </c>
      <c r="R11" s="413">
        <f t="shared" si="2"/>
        <v>0</v>
      </c>
      <c r="S11" s="433">
        <v>0</v>
      </c>
      <c r="T11" s="430">
        <f t="shared" si="3"/>
        <v>3.5</v>
      </c>
      <c r="U11" s="430">
        <f t="shared" si="4"/>
        <v>0</v>
      </c>
      <c r="V11" s="415">
        <f t="shared" si="5"/>
        <v>3.5</v>
      </c>
      <c r="W11" s="430">
        <f t="shared" si="6"/>
        <v>0</v>
      </c>
      <c r="X11" s="416">
        <f t="shared" si="8"/>
        <v>3.5</v>
      </c>
      <c r="Y11" s="431">
        <v>7.0000000000000007E-2</v>
      </c>
      <c r="Z11" s="431" t="s">
        <v>275</v>
      </c>
    </row>
    <row r="12" spans="1:26" ht="18" customHeight="1" thickBot="1">
      <c r="A12" s="418" t="s">
        <v>270</v>
      </c>
      <c r="B12" s="419" t="s">
        <v>152</v>
      </c>
      <c r="C12" s="420" t="s">
        <v>13</v>
      </c>
      <c r="D12" s="421">
        <v>1</v>
      </c>
      <c r="E12" s="421">
        <v>0</v>
      </c>
      <c r="F12" s="403">
        <f t="shared" si="7"/>
        <v>1</v>
      </c>
      <c r="G12" s="421">
        <v>0</v>
      </c>
      <c r="H12" s="422">
        <v>8</v>
      </c>
      <c r="I12" s="422">
        <v>0</v>
      </c>
      <c r="J12" s="405">
        <f t="shared" si="0"/>
        <v>8</v>
      </c>
      <c r="K12" s="423">
        <v>0</v>
      </c>
      <c r="L12" s="424">
        <v>1</v>
      </c>
      <c r="M12" s="425">
        <v>0</v>
      </c>
      <c r="N12" s="409">
        <f t="shared" si="1"/>
        <v>1</v>
      </c>
      <c r="O12" s="426">
        <v>0</v>
      </c>
      <c r="P12" s="427">
        <v>0</v>
      </c>
      <c r="Q12" s="428">
        <v>0</v>
      </c>
      <c r="R12" s="413">
        <f t="shared" si="2"/>
        <v>0</v>
      </c>
      <c r="S12" s="429">
        <v>0</v>
      </c>
      <c r="T12" s="430">
        <f t="shared" si="3"/>
        <v>10</v>
      </c>
      <c r="U12" s="430">
        <f t="shared" si="4"/>
        <v>0</v>
      </c>
      <c r="V12" s="415">
        <f t="shared" si="5"/>
        <v>10</v>
      </c>
      <c r="W12" s="430">
        <f t="shared" si="6"/>
        <v>0</v>
      </c>
      <c r="X12" s="416">
        <f t="shared" si="8"/>
        <v>10</v>
      </c>
      <c r="Y12" s="431">
        <v>2.6</v>
      </c>
      <c r="Z12" s="431" t="s">
        <v>276</v>
      </c>
    </row>
    <row r="13" spans="1:26" ht="18" customHeight="1" thickBot="1">
      <c r="A13" s="418" t="s">
        <v>270</v>
      </c>
      <c r="B13" s="419" t="s">
        <v>152</v>
      </c>
      <c r="C13" s="420" t="s">
        <v>14</v>
      </c>
      <c r="D13" s="421">
        <v>1.25</v>
      </c>
      <c r="E13" s="421">
        <v>0</v>
      </c>
      <c r="F13" s="403">
        <f t="shared" si="7"/>
        <v>1.25</v>
      </c>
      <c r="G13" s="421">
        <v>0</v>
      </c>
      <c r="H13" s="422">
        <v>10.75</v>
      </c>
      <c r="I13" s="422">
        <v>0</v>
      </c>
      <c r="J13" s="405">
        <f t="shared" si="0"/>
        <v>10.75</v>
      </c>
      <c r="K13" s="423">
        <v>0</v>
      </c>
      <c r="L13" s="424">
        <v>1</v>
      </c>
      <c r="M13" s="425">
        <v>0</v>
      </c>
      <c r="N13" s="409">
        <f t="shared" si="1"/>
        <v>1</v>
      </c>
      <c r="O13" s="426">
        <v>0</v>
      </c>
      <c r="P13" s="427">
        <v>0</v>
      </c>
      <c r="Q13" s="428">
        <v>0</v>
      </c>
      <c r="R13" s="413">
        <f t="shared" si="2"/>
        <v>0</v>
      </c>
      <c r="S13" s="429">
        <v>0</v>
      </c>
      <c r="T13" s="430">
        <f t="shared" si="3"/>
        <v>13</v>
      </c>
      <c r="U13" s="430">
        <f t="shared" si="4"/>
        <v>0</v>
      </c>
      <c r="V13" s="415">
        <f t="shared" si="5"/>
        <v>13</v>
      </c>
      <c r="W13" s="430">
        <f t="shared" si="6"/>
        <v>0</v>
      </c>
      <c r="X13" s="416">
        <f t="shared" si="8"/>
        <v>13</v>
      </c>
      <c r="Y13" s="431">
        <v>0.25</v>
      </c>
      <c r="Z13" s="431" t="s">
        <v>236</v>
      </c>
    </row>
    <row r="14" spans="1:26" ht="18" customHeight="1" thickBot="1">
      <c r="A14" s="418" t="s">
        <v>273</v>
      </c>
      <c r="B14" s="419" t="s">
        <v>254</v>
      </c>
      <c r="C14" s="420" t="s">
        <v>15</v>
      </c>
      <c r="D14" s="421">
        <v>3</v>
      </c>
      <c r="E14" s="421">
        <v>0</v>
      </c>
      <c r="F14" s="403">
        <f t="shared" si="7"/>
        <v>3</v>
      </c>
      <c r="G14" s="421">
        <v>0</v>
      </c>
      <c r="H14" s="422">
        <v>8</v>
      </c>
      <c r="I14" s="422">
        <v>0</v>
      </c>
      <c r="J14" s="405">
        <f t="shared" si="0"/>
        <v>8</v>
      </c>
      <c r="K14" s="423">
        <v>1</v>
      </c>
      <c r="L14" s="424">
        <v>5</v>
      </c>
      <c r="M14" s="425">
        <v>0</v>
      </c>
      <c r="N14" s="409">
        <f t="shared" si="1"/>
        <v>5</v>
      </c>
      <c r="O14" s="426">
        <v>1</v>
      </c>
      <c r="P14" s="427">
        <v>1.5</v>
      </c>
      <c r="Q14" s="428">
        <v>0</v>
      </c>
      <c r="R14" s="413">
        <f t="shared" si="2"/>
        <v>1.5</v>
      </c>
      <c r="S14" s="429">
        <v>0</v>
      </c>
      <c r="T14" s="430">
        <f t="shared" si="3"/>
        <v>17.5</v>
      </c>
      <c r="U14" s="430">
        <f t="shared" si="4"/>
        <v>0</v>
      </c>
      <c r="V14" s="415">
        <f t="shared" si="5"/>
        <v>17.5</v>
      </c>
      <c r="W14" s="430">
        <f t="shared" si="6"/>
        <v>2</v>
      </c>
      <c r="X14" s="416">
        <f t="shared" si="8"/>
        <v>15.5</v>
      </c>
      <c r="Y14" s="431">
        <v>0</v>
      </c>
      <c r="Z14" s="431"/>
    </row>
    <row r="15" spans="1:26" ht="18" customHeight="1" thickBot="1">
      <c r="A15" s="418" t="s">
        <v>273</v>
      </c>
      <c r="B15" s="419" t="s">
        <v>153</v>
      </c>
      <c r="C15" s="420" t="s">
        <v>16</v>
      </c>
      <c r="D15" s="421">
        <v>2</v>
      </c>
      <c r="E15" s="421">
        <v>0</v>
      </c>
      <c r="F15" s="403">
        <f t="shared" si="7"/>
        <v>2</v>
      </c>
      <c r="G15" s="421">
        <v>0</v>
      </c>
      <c r="H15" s="422">
        <v>5</v>
      </c>
      <c r="I15" s="422">
        <v>0</v>
      </c>
      <c r="J15" s="405">
        <f t="shared" si="0"/>
        <v>5</v>
      </c>
      <c r="K15" s="423">
        <v>0</v>
      </c>
      <c r="L15" s="424">
        <v>2</v>
      </c>
      <c r="M15" s="425">
        <v>0</v>
      </c>
      <c r="N15" s="409">
        <f t="shared" si="1"/>
        <v>2</v>
      </c>
      <c r="O15" s="426">
        <v>0</v>
      </c>
      <c r="P15" s="427">
        <v>0</v>
      </c>
      <c r="Q15" s="428">
        <v>0</v>
      </c>
      <c r="R15" s="413">
        <f t="shared" si="2"/>
        <v>0</v>
      </c>
      <c r="S15" s="429">
        <v>0</v>
      </c>
      <c r="T15" s="430">
        <f t="shared" si="3"/>
        <v>9</v>
      </c>
      <c r="U15" s="430">
        <f t="shared" si="4"/>
        <v>0</v>
      </c>
      <c r="V15" s="415">
        <f t="shared" si="5"/>
        <v>9</v>
      </c>
      <c r="W15" s="430">
        <f t="shared" si="6"/>
        <v>0</v>
      </c>
      <c r="X15" s="416">
        <f t="shared" si="8"/>
        <v>9</v>
      </c>
      <c r="Y15" s="431">
        <v>0.2</v>
      </c>
      <c r="Z15" s="431" t="s">
        <v>277</v>
      </c>
    </row>
    <row r="16" spans="1:26" ht="18" customHeight="1" thickBot="1">
      <c r="A16" s="418" t="s">
        <v>270</v>
      </c>
      <c r="B16" s="419" t="s">
        <v>154</v>
      </c>
      <c r="C16" s="420" t="s">
        <v>17</v>
      </c>
      <c r="D16" s="421">
        <v>4.25</v>
      </c>
      <c r="E16" s="421">
        <v>0</v>
      </c>
      <c r="F16" s="403">
        <f t="shared" si="7"/>
        <v>4.25</v>
      </c>
      <c r="G16" s="421">
        <v>0</v>
      </c>
      <c r="H16" s="422">
        <v>16.75</v>
      </c>
      <c r="I16" s="422">
        <v>0</v>
      </c>
      <c r="J16" s="405">
        <f t="shared" si="0"/>
        <v>16.75</v>
      </c>
      <c r="K16" s="423">
        <v>0</v>
      </c>
      <c r="L16" s="424">
        <v>2</v>
      </c>
      <c r="M16" s="425">
        <v>0</v>
      </c>
      <c r="N16" s="409">
        <f t="shared" si="1"/>
        <v>2</v>
      </c>
      <c r="O16" s="426">
        <v>0</v>
      </c>
      <c r="P16" s="427">
        <v>0</v>
      </c>
      <c r="Q16" s="428">
        <v>0</v>
      </c>
      <c r="R16" s="413">
        <f t="shared" si="2"/>
        <v>0</v>
      </c>
      <c r="S16" s="429">
        <v>0</v>
      </c>
      <c r="T16" s="430">
        <f t="shared" si="3"/>
        <v>23</v>
      </c>
      <c r="U16" s="430">
        <f t="shared" si="4"/>
        <v>0</v>
      </c>
      <c r="V16" s="415">
        <f t="shared" si="5"/>
        <v>23</v>
      </c>
      <c r="W16" s="430">
        <f t="shared" si="6"/>
        <v>0</v>
      </c>
      <c r="X16" s="416">
        <f t="shared" si="8"/>
        <v>23</v>
      </c>
      <c r="Y16" s="431">
        <v>3.2</v>
      </c>
      <c r="Z16" s="431" t="s">
        <v>278</v>
      </c>
    </row>
    <row r="17" spans="1:26" ht="18" customHeight="1" thickBot="1">
      <c r="A17" s="418" t="s">
        <v>270</v>
      </c>
      <c r="B17" s="419" t="s">
        <v>153</v>
      </c>
      <c r="C17" s="420" t="s">
        <v>18</v>
      </c>
      <c r="D17" s="421">
        <v>1.25</v>
      </c>
      <c r="E17" s="421">
        <v>0</v>
      </c>
      <c r="F17" s="403">
        <f t="shared" si="7"/>
        <v>1.25</v>
      </c>
      <c r="G17" s="421">
        <v>0</v>
      </c>
      <c r="H17" s="422">
        <v>7.75</v>
      </c>
      <c r="I17" s="422">
        <v>0</v>
      </c>
      <c r="J17" s="405">
        <f t="shared" si="0"/>
        <v>7.75</v>
      </c>
      <c r="K17" s="423">
        <v>1</v>
      </c>
      <c r="L17" s="424">
        <v>1</v>
      </c>
      <c r="M17" s="425">
        <v>0</v>
      </c>
      <c r="N17" s="409">
        <f t="shared" si="1"/>
        <v>1</v>
      </c>
      <c r="O17" s="426">
        <v>0</v>
      </c>
      <c r="P17" s="427">
        <v>0</v>
      </c>
      <c r="Q17" s="428">
        <v>0</v>
      </c>
      <c r="R17" s="413">
        <f t="shared" si="2"/>
        <v>0</v>
      </c>
      <c r="S17" s="429">
        <v>0</v>
      </c>
      <c r="T17" s="430">
        <f t="shared" si="3"/>
        <v>10</v>
      </c>
      <c r="U17" s="430">
        <f t="shared" si="4"/>
        <v>0</v>
      </c>
      <c r="V17" s="415">
        <f t="shared" si="5"/>
        <v>10</v>
      </c>
      <c r="W17" s="430">
        <f t="shared" si="6"/>
        <v>1</v>
      </c>
      <c r="X17" s="416">
        <f t="shared" si="8"/>
        <v>9</v>
      </c>
      <c r="Y17" s="431">
        <v>1</v>
      </c>
      <c r="Z17" s="431" t="s">
        <v>236</v>
      </c>
    </row>
    <row r="18" spans="1:26" ht="18" customHeight="1" thickBot="1">
      <c r="A18" s="418" t="s">
        <v>273</v>
      </c>
      <c r="B18" s="419" t="s">
        <v>167</v>
      </c>
      <c r="C18" s="420" t="s">
        <v>19</v>
      </c>
      <c r="D18" s="421">
        <v>0.5</v>
      </c>
      <c r="E18" s="421">
        <v>0</v>
      </c>
      <c r="F18" s="403">
        <f t="shared" si="7"/>
        <v>0.5</v>
      </c>
      <c r="G18" s="421">
        <v>0</v>
      </c>
      <c r="H18" s="422">
        <v>0.5</v>
      </c>
      <c r="I18" s="422">
        <v>0</v>
      </c>
      <c r="J18" s="405">
        <f t="shared" si="0"/>
        <v>0.5</v>
      </c>
      <c r="K18" s="423">
        <v>0</v>
      </c>
      <c r="L18" s="424">
        <v>0.5</v>
      </c>
      <c r="M18" s="425">
        <v>0</v>
      </c>
      <c r="N18" s="409">
        <f t="shared" si="1"/>
        <v>0.5</v>
      </c>
      <c r="O18" s="426">
        <v>0</v>
      </c>
      <c r="P18" s="432">
        <v>0</v>
      </c>
      <c r="Q18" s="422">
        <v>0</v>
      </c>
      <c r="R18" s="413">
        <f t="shared" si="2"/>
        <v>0</v>
      </c>
      <c r="S18" s="433">
        <v>0</v>
      </c>
      <c r="T18" s="430">
        <f t="shared" si="3"/>
        <v>1.5</v>
      </c>
      <c r="U18" s="430">
        <f t="shared" si="4"/>
        <v>0</v>
      </c>
      <c r="V18" s="415">
        <f t="shared" si="5"/>
        <v>1.5</v>
      </c>
      <c r="W18" s="430">
        <f t="shared" si="6"/>
        <v>0</v>
      </c>
      <c r="X18" s="416">
        <f t="shared" si="8"/>
        <v>1.5</v>
      </c>
      <c r="Y18" s="431">
        <v>0.03</v>
      </c>
      <c r="Z18" s="431" t="s">
        <v>279</v>
      </c>
    </row>
    <row r="19" spans="1:26" ht="18" customHeight="1" thickBot="1">
      <c r="A19" s="418" t="s">
        <v>270</v>
      </c>
      <c r="B19" s="419" t="s">
        <v>152</v>
      </c>
      <c r="C19" s="420" t="s">
        <v>20</v>
      </c>
      <c r="D19" s="421">
        <v>1</v>
      </c>
      <c r="E19" s="421">
        <v>0</v>
      </c>
      <c r="F19" s="403">
        <f t="shared" si="7"/>
        <v>1</v>
      </c>
      <c r="G19" s="421">
        <v>0</v>
      </c>
      <c r="H19" s="422">
        <v>4</v>
      </c>
      <c r="I19" s="422">
        <v>0</v>
      </c>
      <c r="J19" s="405">
        <f t="shared" si="0"/>
        <v>4</v>
      </c>
      <c r="K19" s="423">
        <v>0</v>
      </c>
      <c r="L19" s="424">
        <v>1</v>
      </c>
      <c r="M19" s="425">
        <v>0</v>
      </c>
      <c r="N19" s="409">
        <f t="shared" si="1"/>
        <v>1</v>
      </c>
      <c r="O19" s="426">
        <v>1</v>
      </c>
      <c r="P19" s="427">
        <v>0.5</v>
      </c>
      <c r="Q19" s="428">
        <v>0</v>
      </c>
      <c r="R19" s="413">
        <f t="shared" si="2"/>
        <v>0.5</v>
      </c>
      <c r="S19" s="429">
        <v>0</v>
      </c>
      <c r="T19" s="430">
        <v>6</v>
      </c>
      <c r="U19" s="430">
        <f t="shared" si="4"/>
        <v>0</v>
      </c>
      <c r="V19" s="415">
        <f t="shared" si="5"/>
        <v>6</v>
      </c>
      <c r="W19" s="430">
        <f t="shared" si="6"/>
        <v>1</v>
      </c>
      <c r="X19" s="416">
        <f t="shared" si="8"/>
        <v>5</v>
      </c>
      <c r="Y19" s="431">
        <v>0</v>
      </c>
      <c r="Z19" s="451" t="s">
        <v>322</v>
      </c>
    </row>
    <row r="20" spans="1:26" ht="18" customHeight="1" thickBot="1">
      <c r="A20" s="418" t="s">
        <v>270</v>
      </c>
      <c r="B20" s="419" t="s">
        <v>142</v>
      </c>
      <c r="C20" s="420" t="s">
        <v>21</v>
      </c>
      <c r="D20" s="421">
        <v>0.33</v>
      </c>
      <c r="E20" s="421">
        <v>0</v>
      </c>
      <c r="F20" s="403">
        <f t="shared" si="7"/>
        <v>0.33</v>
      </c>
      <c r="G20" s="421">
        <v>0</v>
      </c>
      <c r="H20" s="422">
        <v>3</v>
      </c>
      <c r="I20" s="422">
        <v>0</v>
      </c>
      <c r="J20" s="405">
        <f t="shared" si="0"/>
        <v>3</v>
      </c>
      <c r="K20" s="423">
        <v>0</v>
      </c>
      <c r="L20" s="424">
        <v>1</v>
      </c>
      <c r="M20" s="425">
        <v>0</v>
      </c>
      <c r="N20" s="409">
        <f t="shared" si="1"/>
        <v>1</v>
      </c>
      <c r="O20" s="426">
        <v>0</v>
      </c>
      <c r="P20" s="432">
        <v>0</v>
      </c>
      <c r="Q20" s="422">
        <v>0</v>
      </c>
      <c r="R20" s="405">
        <f t="shared" si="2"/>
        <v>0</v>
      </c>
      <c r="S20" s="433">
        <v>0</v>
      </c>
      <c r="T20" s="430">
        <f t="shared" si="3"/>
        <v>4.33</v>
      </c>
      <c r="U20" s="430">
        <f t="shared" si="4"/>
        <v>0</v>
      </c>
      <c r="V20" s="415">
        <f t="shared" si="5"/>
        <v>4.33</v>
      </c>
      <c r="W20" s="430">
        <f t="shared" si="6"/>
        <v>0</v>
      </c>
      <c r="X20" s="416">
        <f t="shared" si="8"/>
        <v>4.33</v>
      </c>
      <c r="Y20" s="431">
        <v>1</v>
      </c>
      <c r="Z20" s="431" t="s">
        <v>236</v>
      </c>
    </row>
    <row r="21" spans="1:26" ht="18" customHeight="1" thickBot="1">
      <c r="A21" s="418" t="s">
        <v>270</v>
      </c>
      <c r="B21" s="419" t="s">
        <v>153</v>
      </c>
      <c r="C21" s="420" t="s">
        <v>22</v>
      </c>
      <c r="D21" s="421">
        <v>3</v>
      </c>
      <c r="E21" s="421">
        <v>0</v>
      </c>
      <c r="F21" s="403">
        <f t="shared" si="7"/>
        <v>3</v>
      </c>
      <c r="G21" s="421">
        <v>0</v>
      </c>
      <c r="H21" s="422">
        <v>17</v>
      </c>
      <c r="I21" s="422">
        <v>0</v>
      </c>
      <c r="J21" s="405">
        <f t="shared" si="0"/>
        <v>17</v>
      </c>
      <c r="K21" s="423">
        <v>1</v>
      </c>
      <c r="L21" s="424">
        <v>3</v>
      </c>
      <c r="M21" s="425">
        <v>0</v>
      </c>
      <c r="N21" s="409">
        <f t="shared" si="1"/>
        <v>3</v>
      </c>
      <c r="O21" s="426">
        <v>0</v>
      </c>
      <c r="P21" s="427">
        <v>0</v>
      </c>
      <c r="Q21" s="428">
        <v>0</v>
      </c>
      <c r="R21" s="413">
        <f t="shared" si="2"/>
        <v>0</v>
      </c>
      <c r="S21" s="429">
        <v>0</v>
      </c>
      <c r="T21" s="430">
        <f t="shared" si="3"/>
        <v>23</v>
      </c>
      <c r="U21" s="430">
        <f t="shared" si="4"/>
        <v>0</v>
      </c>
      <c r="V21" s="415">
        <f t="shared" si="5"/>
        <v>23</v>
      </c>
      <c r="W21" s="430">
        <f t="shared" si="6"/>
        <v>1</v>
      </c>
      <c r="X21" s="416">
        <f t="shared" si="8"/>
        <v>22</v>
      </c>
      <c r="Y21" s="431">
        <v>1</v>
      </c>
      <c r="Z21" s="431" t="s">
        <v>280</v>
      </c>
    </row>
    <row r="22" spans="1:26" ht="18" customHeight="1" thickBot="1">
      <c r="A22" s="418" t="s">
        <v>270</v>
      </c>
      <c r="B22" s="419" t="s">
        <v>142</v>
      </c>
      <c r="C22" s="420" t="s">
        <v>23</v>
      </c>
      <c r="D22" s="421">
        <v>1</v>
      </c>
      <c r="E22" s="421">
        <v>0</v>
      </c>
      <c r="F22" s="403">
        <f t="shared" si="7"/>
        <v>1</v>
      </c>
      <c r="G22" s="421">
        <v>0</v>
      </c>
      <c r="H22" s="422">
        <v>4</v>
      </c>
      <c r="I22" s="422">
        <v>0</v>
      </c>
      <c r="J22" s="405">
        <f t="shared" si="0"/>
        <v>4</v>
      </c>
      <c r="K22" s="423">
        <v>0</v>
      </c>
      <c r="L22" s="424">
        <v>0</v>
      </c>
      <c r="M22" s="425">
        <v>0</v>
      </c>
      <c r="N22" s="409">
        <f t="shared" si="1"/>
        <v>0</v>
      </c>
      <c r="O22" s="426">
        <v>0</v>
      </c>
      <c r="P22" s="427">
        <v>0</v>
      </c>
      <c r="Q22" s="428">
        <v>0</v>
      </c>
      <c r="R22" s="413">
        <f t="shared" si="2"/>
        <v>0</v>
      </c>
      <c r="S22" s="429">
        <v>0</v>
      </c>
      <c r="T22" s="430">
        <f t="shared" si="3"/>
        <v>5</v>
      </c>
      <c r="U22" s="430">
        <f t="shared" si="4"/>
        <v>0</v>
      </c>
      <c r="V22" s="415">
        <f t="shared" si="5"/>
        <v>5</v>
      </c>
      <c r="W22" s="430">
        <f t="shared" si="6"/>
        <v>0</v>
      </c>
      <c r="X22" s="416">
        <f t="shared" si="8"/>
        <v>5</v>
      </c>
      <c r="Y22" s="431">
        <v>0</v>
      </c>
      <c r="Z22" s="431"/>
    </row>
    <row r="23" spans="1:26" ht="18" customHeight="1" thickBot="1">
      <c r="A23" s="418" t="s">
        <v>270</v>
      </c>
      <c r="B23" s="419" t="s">
        <v>254</v>
      </c>
      <c r="C23" s="420" t="s">
        <v>24</v>
      </c>
      <c r="D23" s="421">
        <v>1</v>
      </c>
      <c r="E23" s="421">
        <v>0</v>
      </c>
      <c r="F23" s="403">
        <f t="shared" si="7"/>
        <v>1</v>
      </c>
      <c r="G23" s="421">
        <v>0</v>
      </c>
      <c r="H23" s="422">
        <v>1</v>
      </c>
      <c r="I23" s="422">
        <v>0</v>
      </c>
      <c r="J23" s="405">
        <f t="shared" si="0"/>
        <v>1</v>
      </c>
      <c r="K23" s="423">
        <v>0</v>
      </c>
      <c r="L23" s="424">
        <v>0</v>
      </c>
      <c r="M23" s="425">
        <v>0</v>
      </c>
      <c r="N23" s="409">
        <f t="shared" si="1"/>
        <v>0</v>
      </c>
      <c r="O23" s="426">
        <v>0</v>
      </c>
      <c r="P23" s="427">
        <v>0.1</v>
      </c>
      <c r="Q23" s="428">
        <v>0</v>
      </c>
      <c r="R23" s="413">
        <f t="shared" si="2"/>
        <v>0.1</v>
      </c>
      <c r="S23" s="429">
        <v>0</v>
      </c>
      <c r="T23" s="430">
        <f t="shared" si="3"/>
        <v>2.1</v>
      </c>
      <c r="U23" s="430">
        <f t="shared" si="4"/>
        <v>0</v>
      </c>
      <c r="V23" s="415">
        <f t="shared" si="5"/>
        <v>2.1</v>
      </c>
      <c r="W23" s="430">
        <f t="shared" si="6"/>
        <v>0</v>
      </c>
      <c r="X23" s="416">
        <f t="shared" si="8"/>
        <v>2.1</v>
      </c>
      <c r="Y23" s="431">
        <v>0.1</v>
      </c>
      <c r="Z23" s="431"/>
    </row>
    <row r="24" spans="1:26" ht="18" customHeight="1" thickBot="1">
      <c r="A24" s="418" t="s">
        <v>273</v>
      </c>
      <c r="B24" s="419" t="s">
        <v>167</v>
      </c>
      <c r="C24" s="420" t="s">
        <v>25</v>
      </c>
      <c r="D24" s="421">
        <v>1</v>
      </c>
      <c r="E24" s="421">
        <v>0</v>
      </c>
      <c r="F24" s="403">
        <f t="shared" si="7"/>
        <v>1</v>
      </c>
      <c r="G24" s="421">
        <v>0</v>
      </c>
      <c r="H24" s="422">
        <v>2</v>
      </c>
      <c r="I24" s="422">
        <v>0</v>
      </c>
      <c r="J24" s="405">
        <f t="shared" si="0"/>
        <v>2</v>
      </c>
      <c r="K24" s="423">
        <v>0</v>
      </c>
      <c r="L24" s="424">
        <v>1</v>
      </c>
      <c r="M24" s="425">
        <v>0</v>
      </c>
      <c r="N24" s="409">
        <f t="shared" si="1"/>
        <v>1</v>
      </c>
      <c r="O24" s="426">
        <v>0</v>
      </c>
      <c r="P24" s="432">
        <v>0</v>
      </c>
      <c r="Q24" s="422">
        <v>0</v>
      </c>
      <c r="R24" s="413">
        <f t="shared" si="2"/>
        <v>0</v>
      </c>
      <c r="S24" s="433">
        <v>0</v>
      </c>
      <c r="T24" s="430">
        <f t="shared" si="3"/>
        <v>4</v>
      </c>
      <c r="U24" s="430">
        <f t="shared" si="4"/>
        <v>0</v>
      </c>
      <c r="V24" s="415">
        <f t="shared" si="5"/>
        <v>4</v>
      </c>
      <c r="W24" s="430">
        <f t="shared" si="6"/>
        <v>0</v>
      </c>
      <c r="X24" s="416">
        <f t="shared" si="8"/>
        <v>4</v>
      </c>
      <c r="Y24" s="431">
        <v>0.04</v>
      </c>
      <c r="Z24" s="431" t="s">
        <v>281</v>
      </c>
    </row>
    <row r="25" spans="1:26" ht="18" customHeight="1" thickBot="1">
      <c r="A25" s="418" t="s">
        <v>270</v>
      </c>
      <c r="B25" s="419" t="s">
        <v>254</v>
      </c>
      <c r="C25" s="420" t="s">
        <v>26</v>
      </c>
      <c r="D25" s="421">
        <v>0.1</v>
      </c>
      <c r="E25" s="421">
        <v>0</v>
      </c>
      <c r="F25" s="403">
        <f t="shared" si="7"/>
        <v>0.1</v>
      </c>
      <c r="G25" s="421">
        <v>0</v>
      </c>
      <c r="H25" s="422">
        <v>1</v>
      </c>
      <c r="I25" s="422">
        <v>0</v>
      </c>
      <c r="J25" s="405">
        <f t="shared" si="0"/>
        <v>1</v>
      </c>
      <c r="K25" s="423">
        <v>0</v>
      </c>
      <c r="L25" s="424">
        <v>0</v>
      </c>
      <c r="M25" s="425">
        <v>0</v>
      </c>
      <c r="N25" s="409">
        <f t="shared" si="1"/>
        <v>0</v>
      </c>
      <c r="O25" s="426">
        <v>0</v>
      </c>
      <c r="P25" s="427">
        <v>0.1</v>
      </c>
      <c r="Q25" s="428">
        <v>0</v>
      </c>
      <c r="R25" s="413">
        <f t="shared" si="2"/>
        <v>0.1</v>
      </c>
      <c r="S25" s="429">
        <v>0</v>
      </c>
      <c r="T25" s="430">
        <f t="shared" si="3"/>
        <v>1.2000000000000002</v>
      </c>
      <c r="U25" s="430">
        <f t="shared" si="4"/>
        <v>0</v>
      </c>
      <c r="V25" s="415">
        <f t="shared" si="5"/>
        <v>1.2000000000000002</v>
      </c>
      <c r="W25" s="430">
        <f t="shared" si="6"/>
        <v>0</v>
      </c>
      <c r="X25" s="416">
        <f t="shared" si="8"/>
        <v>1.2000000000000002</v>
      </c>
      <c r="Y25" s="431">
        <v>0.1</v>
      </c>
      <c r="Z25" s="431"/>
    </row>
    <row r="26" spans="1:26" ht="18" customHeight="1" thickBot="1">
      <c r="A26" s="418" t="s">
        <v>270</v>
      </c>
      <c r="B26" s="419" t="s">
        <v>153</v>
      </c>
      <c r="C26" s="420" t="s">
        <v>27</v>
      </c>
      <c r="D26" s="421">
        <v>4</v>
      </c>
      <c r="E26" s="421">
        <v>0</v>
      </c>
      <c r="F26" s="403">
        <f t="shared" si="7"/>
        <v>4</v>
      </c>
      <c r="G26" s="421">
        <v>0</v>
      </c>
      <c r="H26" s="422">
        <v>15</v>
      </c>
      <c r="I26" s="422">
        <v>0</v>
      </c>
      <c r="J26" s="405">
        <f t="shared" si="0"/>
        <v>15</v>
      </c>
      <c r="K26" s="423">
        <v>1</v>
      </c>
      <c r="L26" s="424">
        <v>2</v>
      </c>
      <c r="M26" s="425">
        <v>0</v>
      </c>
      <c r="N26" s="409">
        <f t="shared" si="1"/>
        <v>2</v>
      </c>
      <c r="O26" s="426">
        <v>0</v>
      </c>
      <c r="P26" s="427">
        <v>1</v>
      </c>
      <c r="Q26" s="428">
        <v>0</v>
      </c>
      <c r="R26" s="413">
        <f t="shared" si="2"/>
        <v>1</v>
      </c>
      <c r="S26" s="429">
        <v>0</v>
      </c>
      <c r="T26" s="430">
        <f t="shared" si="3"/>
        <v>22</v>
      </c>
      <c r="U26" s="430">
        <f t="shared" si="4"/>
        <v>0</v>
      </c>
      <c r="V26" s="415">
        <f t="shared" si="5"/>
        <v>22</v>
      </c>
      <c r="W26" s="430">
        <f t="shared" si="6"/>
        <v>1</v>
      </c>
      <c r="X26" s="416">
        <f t="shared" si="8"/>
        <v>21</v>
      </c>
      <c r="Y26" s="431">
        <v>0</v>
      </c>
      <c r="Z26" s="431"/>
    </row>
    <row r="27" spans="1:26" ht="18" customHeight="1" thickBot="1">
      <c r="A27" s="418" t="s">
        <v>270</v>
      </c>
      <c r="B27" s="419" t="s">
        <v>152</v>
      </c>
      <c r="C27" s="420" t="s">
        <v>28</v>
      </c>
      <c r="D27" s="421">
        <v>3</v>
      </c>
      <c r="E27" s="421">
        <v>0</v>
      </c>
      <c r="F27" s="403">
        <f t="shared" si="7"/>
        <v>3</v>
      </c>
      <c r="G27" s="421">
        <v>0</v>
      </c>
      <c r="H27" s="422">
        <v>12</v>
      </c>
      <c r="I27" s="422">
        <v>0</v>
      </c>
      <c r="J27" s="405">
        <f t="shared" si="0"/>
        <v>12</v>
      </c>
      <c r="K27" s="423">
        <v>2</v>
      </c>
      <c r="L27" s="424">
        <v>1</v>
      </c>
      <c r="M27" s="425">
        <v>0</v>
      </c>
      <c r="N27" s="409">
        <f t="shared" si="1"/>
        <v>1</v>
      </c>
      <c r="O27" s="426">
        <v>0</v>
      </c>
      <c r="P27" s="427">
        <v>1</v>
      </c>
      <c r="Q27" s="428">
        <v>0</v>
      </c>
      <c r="R27" s="413">
        <f t="shared" si="2"/>
        <v>1</v>
      </c>
      <c r="S27" s="429">
        <v>1</v>
      </c>
      <c r="T27" s="430">
        <f t="shared" si="3"/>
        <v>17</v>
      </c>
      <c r="U27" s="430">
        <f t="shared" si="4"/>
        <v>0</v>
      </c>
      <c r="V27" s="415">
        <f t="shared" si="5"/>
        <v>17</v>
      </c>
      <c r="W27" s="430">
        <f t="shared" si="6"/>
        <v>3</v>
      </c>
      <c r="X27" s="416">
        <f t="shared" si="8"/>
        <v>14</v>
      </c>
      <c r="Y27" s="431">
        <v>0.5</v>
      </c>
      <c r="Z27" s="431" t="s">
        <v>236</v>
      </c>
    </row>
    <row r="28" spans="1:26" ht="18" customHeight="1" thickBot="1">
      <c r="A28" s="418" t="s">
        <v>273</v>
      </c>
      <c r="B28" s="419" t="s">
        <v>152</v>
      </c>
      <c r="C28" s="420" t="s">
        <v>29</v>
      </c>
      <c r="D28" s="421">
        <v>1</v>
      </c>
      <c r="E28" s="421">
        <v>0</v>
      </c>
      <c r="F28" s="403">
        <f t="shared" si="7"/>
        <v>1</v>
      </c>
      <c r="G28" s="421">
        <v>0</v>
      </c>
      <c r="H28" s="422">
        <v>7</v>
      </c>
      <c r="I28" s="422">
        <v>0</v>
      </c>
      <c r="J28" s="405">
        <f t="shared" si="0"/>
        <v>7</v>
      </c>
      <c r="K28" s="423">
        <v>0</v>
      </c>
      <c r="L28" s="424">
        <v>1</v>
      </c>
      <c r="M28" s="425">
        <v>0</v>
      </c>
      <c r="N28" s="409">
        <f t="shared" si="1"/>
        <v>1</v>
      </c>
      <c r="O28" s="426">
        <v>0</v>
      </c>
      <c r="P28" s="427">
        <v>0</v>
      </c>
      <c r="Q28" s="428">
        <v>0</v>
      </c>
      <c r="R28" s="413">
        <f t="shared" si="2"/>
        <v>0</v>
      </c>
      <c r="S28" s="429">
        <v>0</v>
      </c>
      <c r="T28" s="430">
        <f t="shared" si="3"/>
        <v>9</v>
      </c>
      <c r="U28" s="430">
        <f t="shared" si="4"/>
        <v>0</v>
      </c>
      <c r="V28" s="415">
        <f t="shared" si="5"/>
        <v>9</v>
      </c>
      <c r="W28" s="430">
        <f t="shared" si="6"/>
        <v>0</v>
      </c>
      <c r="X28" s="416">
        <f t="shared" si="8"/>
        <v>9</v>
      </c>
      <c r="Y28" s="431">
        <v>1.2</v>
      </c>
      <c r="Z28" s="431" t="s">
        <v>282</v>
      </c>
    </row>
    <row r="29" spans="1:26" ht="18" customHeight="1" thickBot="1">
      <c r="A29" s="418" t="s">
        <v>283</v>
      </c>
      <c r="B29" s="419" t="s">
        <v>152</v>
      </c>
      <c r="C29" s="420" t="s">
        <v>30</v>
      </c>
      <c r="D29" s="421">
        <v>9</v>
      </c>
      <c r="E29" s="421">
        <v>0</v>
      </c>
      <c r="F29" s="403">
        <f t="shared" si="7"/>
        <v>9</v>
      </c>
      <c r="G29" s="421">
        <v>0</v>
      </c>
      <c r="H29" s="422">
        <v>46</v>
      </c>
      <c r="I29" s="422">
        <v>0</v>
      </c>
      <c r="J29" s="405">
        <f t="shared" si="0"/>
        <v>46</v>
      </c>
      <c r="K29" s="423">
        <v>11</v>
      </c>
      <c r="L29" s="424">
        <v>17</v>
      </c>
      <c r="M29" s="425">
        <v>0</v>
      </c>
      <c r="N29" s="409">
        <f t="shared" si="1"/>
        <v>17</v>
      </c>
      <c r="O29" s="426">
        <v>3</v>
      </c>
      <c r="P29" s="427">
        <v>4</v>
      </c>
      <c r="Q29" s="428">
        <v>0</v>
      </c>
      <c r="R29" s="413">
        <f t="shared" si="2"/>
        <v>4</v>
      </c>
      <c r="S29" s="429">
        <v>1</v>
      </c>
      <c r="T29" s="430">
        <f t="shared" si="3"/>
        <v>76</v>
      </c>
      <c r="U29" s="430">
        <f t="shared" si="4"/>
        <v>0</v>
      </c>
      <c r="V29" s="415">
        <f t="shared" si="5"/>
        <v>76</v>
      </c>
      <c r="W29" s="430">
        <f t="shared" si="6"/>
        <v>15</v>
      </c>
      <c r="X29" s="416">
        <f t="shared" si="8"/>
        <v>61</v>
      </c>
      <c r="Y29" s="431">
        <v>6.5</v>
      </c>
      <c r="Z29" s="431" t="s">
        <v>271</v>
      </c>
    </row>
    <row r="30" spans="1:26" ht="18" customHeight="1" thickBot="1">
      <c r="A30" s="418" t="s">
        <v>273</v>
      </c>
      <c r="B30" s="419" t="s">
        <v>167</v>
      </c>
      <c r="C30" s="420" t="s">
        <v>31</v>
      </c>
      <c r="D30" s="421">
        <v>0.5</v>
      </c>
      <c r="E30" s="421">
        <v>0</v>
      </c>
      <c r="F30" s="403">
        <f t="shared" si="7"/>
        <v>0.5</v>
      </c>
      <c r="G30" s="421">
        <v>0</v>
      </c>
      <c r="H30" s="422">
        <v>1</v>
      </c>
      <c r="I30" s="422">
        <v>0</v>
      </c>
      <c r="J30" s="405">
        <f t="shared" si="0"/>
        <v>1</v>
      </c>
      <c r="K30" s="423">
        <v>0</v>
      </c>
      <c r="L30" s="424">
        <v>0</v>
      </c>
      <c r="M30" s="425">
        <v>0</v>
      </c>
      <c r="N30" s="409">
        <f t="shared" si="1"/>
        <v>0</v>
      </c>
      <c r="O30" s="426">
        <v>0</v>
      </c>
      <c r="P30" s="432">
        <v>0</v>
      </c>
      <c r="Q30" s="422">
        <v>0</v>
      </c>
      <c r="R30" s="413">
        <f t="shared" si="2"/>
        <v>0</v>
      </c>
      <c r="S30" s="433">
        <v>0</v>
      </c>
      <c r="T30" s="430">
        <f t="shared" si="3"/>
        <v>1.5</v>
      </c>
      <c r="U30" s="430">
        <f t="shared" si="4"/>
        <v>0</v>
      </c>
      <c r="V30" s="415">
        <f t="shared" si="5"/>
        <v>1.5</v>
      </c>
      <c r="W30" s="430">
        <f t="shared" si="6"/>
        <v>0</v>
      </c>
      <c r="X30" s="416">
        <f t="shared" si="8"/>
        <v>1.5</v>
      </c>
      <c r="Y30" s="431">
        <v>7.0000000000000007E-2</v>
      </c>
      <c r="Z30" s="431" t="s">
        <v>284</v>
      </c>
    </row>
    <row r="31" spans="1:26" ht="18" customHeight="1" thickBot="1">
      <c r="A31" s="418" t="s">
        <v>273</v>
      </c>
      <c r="B31" s="419" t="s">
        <v>167</v>
      </c>
      <c r="C31" s="420" t="s">
        <v>32</v>
      </c>
      <c r="D31" s="421">
        <v>0.5</v>
      </c>
      <c r="E31" s="421">
        <v>0</v>
      </c>
      <c r="F31" s="403">
        <f t="shared" si="7"/>
        <v>0.5</v>
      </c>
      <c r="G31" s="421">
        <v>0</v>
      </c>
      <c r="H31" s="422">
        <v>2</v>
      </c>
      <c r="I31" s="422">
        <v>0</v>
      </c>
      <c r="J31" s="405">
        <f t="shared" si="0"/>
        <v>2</v>
      </c>
      <c r="K31" s="423">
        <v>1</v>
      </c>
      <c r="L31" s="424">
        <v>0</v>
      </c>
      <c r="M31" s="425">
        <v>0</v>
      </c>
      <c r="N31" s="409">
        <f t="shared" si="1"/>
        <v>0</v>
      </c>
      <c r="O31" s="426">
        <v>0</v>
      </c>
      <c r="P31" s="432">
        <v>0</v>
      </c>
      <c r="Q31" s="422">
        <v>0</v>
      </c>
      <c r="R31" s="413">
        <f t="shared" si="2"/>
        <v>0</v>
      </c>
      <c r="S31" s="433">
        <v>0</v>
      </c>
      <c r="T31" s="430">
        <f t="shared" si="3"/>
        <v>2.5</v>
      </c>
      <c r="U31" s="430">
        <f t="shared" si="4"/>
        <v>0</v>
      </c>
      <c r="V31" s="415">
        <f t="shared" si="5"/>
        <v>2.5</v>
      </c>
      <c r="W31" s="430">
        <f t="shared" si="6"/>
        <v>1</v>
      </c>
      <c r="X31" s="416">
        <f t="shared" si="8"/>
        <v>1.5</v>
      </c>
      <c r="Y31" s="431">
        <v>0.1</v>
      </c>
      <c r="Z31" s="431" t="s">
        <v>285</v>
      </c>
    </row>
    <row r="32" spans="1:26" ht="18" customHeight="1" thickBot="1">
      <c r="A32" s="418" t="s">
        <v>270</v>
      </c>
      <c r="B32" s="419" t="s">
        <v>142</v>
      </c>
      <c r="C32" s="420" t="s">
        <v>33</v>
      </c>
      <c r="D32" s="421">
        <v>2</v>
      </c>
      <c r="E32" s="421">
        <v>0</v>
      </c>
      <c r="F32" s="403">
        <f t="shared" si="7"/>
        <v>2</v>
      </c>
      <c r="G32" s="421">
        <v>0</v>
      </c>
      <c r="H32" s="422">
        <v>15</v>
      </c>
      <c r="I32" s="422">
        <v>0</v>
      </c>
      <c r="J32" s="405">
        <f t="shared" si="0"/>
        <v>15</v>
      </c>
      <c r="K32" s="423">
        <v>0</v>
      </c>
      <c r="L32" s="424">
        <v>2</v>
      </c>
      <c r="M32" s="425">
        <v>0</v>
      </c>
      <c r="N32" s="409">
        <f t="shared" si="1"/>
        <v>2</v>
      </c>
      <c r="O32" s="426">
        <v>0</v>
      </c>
      <c r="P32" s="427">
        <v>1</v>
      </c>
      <c r="Q32" s="428">
        <v>0</v>
      </c>
      <c r="R32" s="413">
        <f t="shared" si="2"/>
        <v>1</v>
      </c>
      <c r="S32" s="429">
        <v>0</v>
      </c>
      <c r="T32" s="430">
        <f t="shared" si="3"/>
        <v>20</v>
      </c>
      <c r="U32" s="430">
        <f t="shared" si="4"/>
        <v>0</v>
      </c>
      <c r="V32" s="415">
        <f t="shared" si="5"/>
        <v>20</v>
      </c>
      <c r="W32" s="430">
        <f t="shared" si="6"/>
        <v>0</v>
      </c>
      <c r="X32" s="416">
        <f t="shared" si="8"/>
        <v>20</v>
      </c>
      <c r="Y32" s="431">
        <v>0</v>
      </c>
      <c r="Z32" s="431"/>
    </row>
    <row r="33" spans="1:26" ht="18" customHeight="1" thickBot="1">
      <c r="A33" s="418" t="s">
        <v>270</v>
      </c>
      <c r="B33" s="419" t="s">
        <v>142</v>
      </c>
      <c r="C33" s="420" t="s">
        <v>34</v>
      </c>
      <c r="D33" s="421">
        <v>0.25</v>
      </c>
      <c r="E33" s="421">
        <v>0</v>
      </c>
      <c r="F33" s="403">
        <f t="shared" si="7"/>
        <v>0.25</v>
      </c>
      <c r="G33" s="421">
        <v>0</v>
      </c>
      <c r="H33" s="422">
        <v>2.75</v>
      </c>
      <c r="I33" s="422">
        <v>1</v>
      </c>
      <c r="J33" s="405">
        <f t="shared" si="0"/>
        <v>1.75</v>
      </c>
      <c r="K33" s="423">
        <v>0</v>
      </c>
      <c r="L33" s="424">
        <v>1</v>
      </c>
      <c r="M33" s="425">
        <v>0</v>
      </c>
      <c r="N33" s="409">
        <f t="shared" si="1"/>
        <v>1</v>
      </c>
      <c r="O33" s="426">
        <v>0</v>
      </c>
      <c r="P33" s="427">
        <v>0</v>
      </c>
      <c r="Q33" s="428">
        <v>0</v>
      </c>
      <c r="R33" s="413">
        <f t="shared" si="2"/>
        <v>0</v>
      </c>
      <c r="S33" s="429">
        <v>0</v>
      </c>
      <c r="T33" s="430">
        <f t="shared" si="3"/>
        <v>4</v>
      </c>
      <c r="U33" s="430">
        <f t="shared" si="4"/>
        <v>1</v>
      </c>
      <c r="V33" s="415">
        <f t="shared" si="5"/>
        <v>3</v>
      </c>
      <c r="W33" s="430">
        <f t="shared" si="6"/>
        <v>0</v>
      </c>
      <c r="X33" s="416">
        <f t="shared" si="8"/>
        <v>3</v>
      </c>
      <c r="Y33" s="431">
        <v>0</v>
      </c>
      <c r="Z33" s="431"/>
    </row>
    <row r="34" spans="1:26" ht="18" customHeight="1" thickBot="1">
      <c r="A34" s="418" t="s">
        <v>270</v>
      </c>
      <c r="B34" s="419" t="s">
        <v>152</v>
      </c>
      <c r="C34" s="420" t="s">
        <v>35</v>
      </c>
      <c r="D34" s="421">
        <v>1</v>
      </c>
      <c r="E34" s="421">
        <v>0</v>
      </c>
      <c r="F34" s="403">
        <f t="shared" si="7"/>
        <v>1</v>
      </c>
      <c r="G34" s="421">
        <v>0</v>
      </c>
      <c r="H34" s="422">
        <v>9</v>
      </c>
      <c r="I34" s="422">
        <v>0</v>
      </c>
      <c r="J34" s="405">
        <f t="shared" si="0"/>
        <v>9</v>
      </c>
      <c r="K34" s="423">
        <v>0</v>
      </c>
      <c r="L34" s="424">
        <v>1</v>
      </c>
      <c r="M34" s="425">
        <v>0</v>
      </c>
      <c r="N34" s="409">
        <f t="shared" si="1"/>
        <v>1</v>
      </c>
      <c r="O34" s="426">
        <v>0</v>
      </c>
      <c r="P34" s="427">
        <v>0</v>
      </c>
      <c r="Q34" s="428">
        <v>0</v>
      </c>
      <c r="R34" s="413">
        <f t="shared" si="2"/>
        <v>0</v>
      </c>
      <c r="S34" s="429">
        <v>0</v>
      </c>
      <c r="T34" s="430">
        <f t="shared" si="3"/>
        <v>11</v>
      </c>
      <c r="U34" s="430">
        <f t="shared" si="4"/>
        <v>0</v>
      </c>
      <c r="V34" s="415">
        <f t="shared" si="5"/>
        <v>11</v>
      </c>
      <c r="W34" s="430">
        <f t="shared" si="6"/>
        <v>0</v>
      </c>
      <c r="X34" s="416">
        <f t="shared" si="8"/>
        <v>11</v>
      </c>
      <c r="Y34" s="431">
        <v>1.1000000000000001</v>
      </c>
      <c r="Z34" s="431" t="s">
        <v>286</v>
      </c>
    </row>
    <row r="35" spans="1:26" ht="18" customHeight="1" thickBot="1">
      <c r="A35" s="418" t="s">
        <v>270</v>
      </c>
      <c r="B35" s="419" t="s">
        <v>142</v>
      </c>
      <c r="C35" s="420" t="s">
        <v>36</v>
      </c>
      <c r="D35" s="421">
        <v>6</v>
      </c>
      <c r="E35" s="421">
        <v>0</v>
      </c>
      <c r="F35" s="403">
        <f t="shared" si="7"/>
        <v>6</v>
      </c>
      <c r="G35" s="421">
        <v>0</v>
      </c>
      <c r="H35" s="422">
        <v>29</v>
      </c>
      <c r="I35" s="422">
        <v>0</v>
      </c>
      <c r="J35" s="405">
        <f t="shared" si="0"/>
        <v>29</v>
      </c>
      <c r="K35" s="423">
        <v>0</v>
      </c>
      <c r="L35" s="424">
        <v>4</v>
      </c>
      <c r="M35" s="425">
        <v>0</v>
      </c>
      <c r="N35" s="409">
        <f t="shared" si="1"/>
        <v>4</v>
      </c>
      <c r="O35" s="426">
        <v>0</v>
      </c>
      <c r="P35" s="427">
        <v>2.5</v>
      </c>
      <c r="Q35" s="428">
        <v>0</v>
      </c>
      <c r="R35" s="413">
        <f t="shared" si="2"/>
        <v>2.5</v>
      </c>
      <c r="S35" s="429">
        <v>0</v>
      </c>
      <c r="T35" s="430">
        <f t="shared" si="3"/>
        <v>41.5</v>
      </c>
      <c r="U35" s="430">
        <f t="shared" si="4"/>
        <v>0</v>
      </c>
      <c r="V35" s="415">
        <f t="shared" si="5"/>
        <v>41.5</v>
      </c>
      <c r="W35" s="430">
        <f t="shared" si="6"/>
        <v>0</v>
      </c>
      <c r="X35" s="416">
        <f t="shared" si="8"/>
        <v>41.5</v>
      </c>
      <c r="Y35" s="431">
        <v>0</v>
      </c>
      <c r="Z35" s="431"/>
    </row>
    <row r="36" spans="1:26" ht="18" customHeight="1" thickBot="1">
      <c r="A36" s="434" t="s">
        <v>270</v>
      </c>
      <c r="B36" s="419" t="s">
        <v>241</v>
      </c>
      <c r="C36" s="435" t="s">
        <v>287</v>
      </c>
      <c r="D36" s="421">
        <v>1.5</v>
      </c>
      <c r="E36" s="421">
        <v>0</v>
      </c>
      <c r="F36" s="403">
        <f t="shared" si="7"/>
        <v>1.5</v>
      </c>
      <c r="G36" s="421">
        <v>0</v>
      </c>
      <c r="H36" s="436">
        <v>8.5</v>
      </c>
      <c r="I36" s="436">
        <v>0</v>
      </c>
      <c r="J36" s="405">
        <f t="shared" si="0"/>
        <v>8.5</v>
      </c>
      <c r="K36" s="436">
        <v>2</v>
      </c>
      <c r="L36" s="421">
        <v>1</v>
      </c>
      <c r="M36" s="421">
        <v>0</v>
      </c>
      <c r="N36" s="409">
        <f t="shared" si="1"/>
        <v>1</v>
      </c>
      <c r="O36" s="421">
        <v>0</v>
      </c>
      <c r="P36" s="437">
        <v>0</v>
      </c>
      <c r="Q36" s="437">
        <v>0</v>
      </c>
      <c r="R36" s="413">
        <f t="shared" si="2"/>
        <v>0</v>
      </c>
      <c r="S36" s="429">
        <v>0</v>
      </c>
      <c r="T36" s="430">
        <f t="shared" ref="T36:T67" si="9">SUM(P36,L36,H36,D36)</f>
        <v>11</v>
      </c>
      <c r="U36" s="430">
        <f t="shared" ref="U36:U67" si="10">SUM(Q36,M36,I36,E36)</f>
        <v>0</v>
      </c>
      <c r="V36" s="415">
        <f t="shared" ref="V36:V67" si="11">T36-U36</f>
        <v>11</v>
      </c>
      <c r="W36" s="430">
        <f t="shared" ref="W36:W67" si="12">SUM(S36,O36,K36,G36)</f>
        <v>2</v>
      </c>
      <c r="X36" s="416">
        <f t="shared" si="8"/>
        <v>9</v>
      </c>
      <c r="Y36" s="438">
        <v>1.75</v>
      </c>
      <c r="Z36" s="421" t="s">
        <v>288</v>
      </c>
    </row>
    <row r="37" spans="1:26" ht="18" customHeight="1" thickBot="1">
      <c r="A37" s="434" t="s">
        <v>270</v>
      </c>
      <c r="B37" s="419" t="s">
        <v>241</v>
      </c>
      <c r="C37" s="435" t="s">
        <v>289</v>
      </c>
      <c r="D37" s="421">
        <v>1.5</v>
      </c>
      <c r="E37" s="421">
        <v>0</v>
      </c>
      <c r="F37" s="403">
        <f t="shared" ref="F37:F68" si="13">D37-E37</f>
        <v>1.5</v>
      </c>
      <c r="G37" s="421">
        <v>0</v>
      </c>
      <c r="H37" s="436">
        <v>9.5</v>
      </c>
      <c r="I37" s="436">
        <v>0</v>
      </c>
      <c r="J37" s="405">
        <f t="shared" si="0"/>
        <v>9.5</v>
      </c>
      <c r="K37" s="433">
        <v>3</v>
      </c>
      <c r="L37" s="438">
        <v>1</v>
      </c>
      <c r="M37" s="421">
        <v>0</v>
      </c>
      <c r="N37" s="409">
        <f t="shared" si="1"/>
        <v>1</v>
      </c>
      <c r="O37" s="439">
        <v>0</v>
      </c>
      <c r="P37" s="440">
        <v>0</v>
      </c>
      <c r="Q37" s="437">
        <v>0</v>
      </c>
      <c r="R37" s="413">
        <f t="shared" si="2"/>
        <v>0</v>
      </c>
      <c r="S37" s="429">
        <v>0</v>
      </c>
      <c r="T37" s="430">
        <f t="shared" si="9"/>
        <v>12</v>
      </c>
      <c r="U37" s="430">
        <f t="shared" si="10"/>
        <v>0</v>
      </c>
      <c r="V37" s="415">
        <f t="shared" si="11"/>
        <v>12</v>
      </c>
      <c r="W37" s="430">
        <f t="shared" si="12"/>
        <v>3</v>
      </c>
      <c r="X37" s="416">
        <f t="shared" si="8"/>
        <v>9</v>
      </c>
      <c r="Y37" s="441">
        <v>1.75</v>
      </c>
      <c r="Z37" s="421" t="s">
        <v>288</v>
      </c>
    </row>
    <row r="38" spans="1:26" ht="18" customHeight="1" thickBot="1">
      <c r="A38" s="418" t="s">
        <v>270</v>
      </c>
      <c r="B38" s="419" t="s">
        <v>142</v>
      </c>
      <c r="C38" s="420" t="s">
        <v>39</v>
      </c>
      <c r="D38" s="421">
        <v>5</v>
      </c>
      <c r="E38" s="421">
        <v>0</v>
      </c>
      <c r="F38" s="403">
        <f t="shared" si="13"/>
        <v>5</v>
      </c>
      <c r="G38" s="421">
        <v>0</v>
      </c>
      <c r="H38" s="422">
        <v>34</v>
      </c>
      <c r="I38" s="422">
        <v>0</v>
      </c>
      <c r="J38" s="405">
        <f t="shared" si="0"/>
        <v>34</v>
      </c>
      <c r="K38" s="423">
        <v>10</v>
      </c>
      <c r="L38" s="424">
        <v>10</v>
      </c>
      <c r="M38" s="425">
        <v>0</v>
      </c>
      <c r="N38" s="409">
        <f t="shared" si="1"/>
        <v>10</v>
      </c>
      <c r="O38" s="426">
        <v>1</v>
      </c>
      <c r="P38" s="427">
        <v>4</v>
      </c>
      <c r="Q38" s="428">
        <v>0</v>
      </c>
      <c r="R38" s="413">
        <f t="shared" si="2"/>
        <v>4</v>
      </c>
      <c r="S38" s="429">
        <v>0</v>
      </c>
      <c r="T38" s="430">
        <f t="shared" si="9"/>
        <v>53</v>
      </c>
      <c r="U38" s="430">
        <f t="shared" si="10"/>
        <v>0</v>
      </c>
      <c r="V38" s="415">
        <f t="shared" si="11"/>
        <v>53</v>
      </c>
      <c r="W38" s="430">
        <f t="shared" si="12"/>
        <v>11</v>
      </c>
      <c r="X38" s="416">
        <f t="shared" si="8"/>
        <v>42</v>
      </c>
      <c r="Y38" s="431">
        <v>0</v>
      </c>
      <c r="Z38" s="431"/>
    </row>
    <row r="39" spans="1:26" ht="18" customHeight="1" thickBot="1">
      <c r="A39" s="418" t="s">
        <v>270</v>
      </c>
      <c r="B39" s="419" t="s">
        <v>241</v>
      </c>
      <c r="C39" s="420" t="s">
        <v>40</v>
      </c>
      <c r="D39" s="421">
        <v>1</v>
      </c>
      <c r="E39" s="421">
        <v>0</v>
      </c>
      <c r="F39" s="403">
        <f t="shared" si="13"/>
        <v>1</v>
      </c>
      <c r="G39" s="421">
        <v>0</v>
      </c>
      <c r="H39" s="422">
        <v>8</v>
      </c>
      <c r="I39" s="422">
        <v>0</v>
      </c>
      <c r="J39" s="405">
        <f t="shared" si="0"/>
        <v>8</v>
      </c>
      <c r="K39" s="423">
        <v>1</v>
      </c>
      <c r="L39" s="424">
        <v>0</v>
      </c>
      <c r="M39" s="425">
        <v>0</v>
      </c>
      <c r="N39" s="409">
        <f t="shared" si="1"/>
        <v>0</v>
      </c>
      <c r="O39" s="426">
        <v>0</v>
      </c>
      <c r="P39" s="427">
        <v>0</v>
      </c>
      <c r="Q39" s="428">
        <v>0</v>
      </c>
      <c r="R39" s="413">
        <f t="shared" si="2"/>
        <v>0</v>
      </c>
      <c r="S39" s="429">
        <v>0</v>
      </c>
      <c r="T39" s="430">
        <f t="shared" si="9"/>
        <v>9</v>
      </c>
      <c r="U39" s="430">
        <f t="shared" si="10"/>
        <v>0</v>
      </c>
      <c r="V39" s="415">
        <f t="shared" si="11"/>
        <v>9</v>
      </c>
      <c r="W39" s="430">
        <f t="shared" si="12"/>
        <v>1</v>
      </c>
      <c r="X39" s="416">
        <f t="shared" si="8"/>
        <v>8</v>
      </c>
      <c r="Y39" s="431">
        <v>2</v>
      </c>
      <c r="Z39" s="431" t="s">
        <v>272</v>
      </c>
    </row>
    <row r="40" spans="1:26" ht="18" customHeight="1" thickBot="1">
      <c r="A40" s="418" t="s">
        <v>270</v>
      </c>
      <c r="B40" s="419" t="s">
        <v>153</v>
      </c>
      <c r="C40" s="420" t="s">
        <v>41</v>
      </c>
      <c r="D40" s="421">
        <v>5.5</v>
      </c>
      <c r="E40" s="421">
        <v>0</v>
      </c>
      <c r="F40" s="403">
        <f t="shared" si="13"/>
        <v>5.5</v>
      </c>
      <c r="G40" s="421">
        <v>0</v>
      </c>
      <c r="H40" s="422">
        <v>24.5</v>
      </c>
      <c r="I40" s="422">
        <v>0</v>
      </c>
      <c r="J40" s="405">
        <f t="shared" si="0"/>
        <v>24.5</v>
      </c>
      <c r="K40" s="423">
        <v>0</v>
      </c>
      <c r="L40" s="424">
        <v>4</v>
      </c>
      <c r="M40" s="425">
        <v>0</v>
      </c>
      <c r="N40" s="409">
        <f t="shared" si="1"/>
        <v>4</v>
      </c>
      <c r="O40" s="426">
        <v>1</v>
      </c>
      <c r="P40" s="427">
        <v>0</v>
      </c>
      <c r="Q40" s="428">
        <v>0</v>
      </c>
      <c r="R40" s="413">
        <f t="shared" si="2"/>
        <v>0</v>
      </c>
      <c r="S40" s="429">
        <v>0</v>
      </c>
      <c r="T40" s="430">
        <f t="shared" si="9"/>
        <v>34</v>
      </c>
      <c r="U40" s="430">
        <f t="shared" si="10"/>
        <v>0</v>
      </c>
      <c r="V40" s="415">
        <f t="shared" si="11"/>
        <v>34</v>
      </c>
      <c r="W40" s="430">
        <f t="shared" si="12"/>
        <v>1</v>
      </c>
      <c r="X40" s="416">
        <f t="shared" si="8"/>
        <v>33</v>
      </c>
      <c r="Y40" s="431">
        <v>2</v>
      </c>
      <c r="Z40" s="431" t="s">
        <v>290</v>
      </c>
    </row>
    <row r="41" spans="1:26" ht="18" customHeight="1" thickBot="1">
      <c r="A41" s="418" t="s">
        <v>273</v>
      </c>
      <c r="B41" s="419" t="s">
        <v>167</v>
      </c>
      <c r="C41" s="420" t="s">
        <v>42</v>
      </c>
      <c r="D41" s="421">
        <v>0.5</v>
      </c>
      <c r="E41" s="421">
        <v>0</v>
      </c>
      <c r="F41" s="403">
        <f t="shared" si="13"/>
        <v>0.5</v>
      </c>
      <c r="G41" s="421">
        <v>0</v>
      </c>
      <c r="H41" s="422">
        <v>1</v>
      </c>
      <c r="I41" s="422">
        <v>0</v>
      </c>
      <c r="J41" s="405">
        <f t="shared" si="0"/>
        <v>1</v>
      </c>
      <c r="K41" s="423">
        <v>0</v>
      </c>
      <c r="L41" s="424">
        <v>0.5</v>
      </c>
      <c r="M41" s="425">
        <v>0</v>
      </c>
      <c r="N41" s="409">
        <f t="shared" si="1"/>
        <v>0.5</v>
      </c>
      <c r="O41" s="426">
        <v>0</v>
      </c>
      <c r="P41" s="432">
        <v>0</v>
      </c>
      <c r="Q41" s="422">
        <v>0</v>
      </c>
      <c r="R41" s="413">
        <f t="shared" si="2"/>
        <v>0</v>
      </c>
      <c r="S41" s="433">
        <v>0</v>
      </c>
      <c r="T41" s="430">
        <f t="shared" si="9"/>
        <v>2</v>
      </c>
      <c r="U41" s="430">
        <f t="shared" si="10"/>
        <v>0</v>
      </c>
      <c r="V41" s="415">
        <f t="shared" si="11"/>
        <v>2</v>
      </c>
      <c r="W41" s="430">
        <f t="shared" si="12"/>
        <v>0</v>
      </c>
      <c r="X41" s="416">
        <f t="shared" si="8"/>
        <v>2</v>
      </c>
      <c r="Y41" s="431">
        <v>0.04</v>
      </c>
      <c r="Z41" s="431" t="s">
        <v>291</v>
      </c>
    </row>
    <row r="42" spans="1:26" ht="18" customHeight="1" thickBot="1">
      <c r="A42" s="418" t="s">
        <v>270</v>
      </c>
      <c r="B42" s="419" t="s">
        <v>254</v>
      </c>
      <c r="C42" s="420" t="s">
        <v>43</v>
      </c>
      <c r="D42" s="421">
        <v>0.25</v>
      </c>
      <c r="E42" s="421">
        <v>0</v>
      </c>
      <c r="F42" s="403">
        <f t="shared" si="13"/>
        <v>0.25</v>
      </c>
      <c r="G42" s="421">
        <v>0</v>
      </c>
      <c r="H42" s="422">
        <v>0.75</v>
      </c>
      <c r="I42" s="422">
        <v>0</v>
      </c>
      <c r="J42" s="405">
        <f t="shared" si="0"/>
        <v>0.75</v>
      </c>
      <c r="K42" s="423">
        <v>0</v>
      </c>
      <c r="L42" s="424">
        <v>0</v>
      </c>
      <c r="M42" s="425">
        <v>0</v>
      </c>
      <c r="N42" s="409">
        <f t="shared" si="1"/>
        <v>0</v>
      </c>
      <c r="O42" s="426">
        <v>0</v>
      </c>
      <c r="P42" s="427">
        <v>0.1</v>
      </c>
      <c r="Q42" s="428">
        <v>0</v>
      </c>
      <c r="R42" s="413">
        <f t="shared" si="2"/>
        <v>0.1</v>
      </c>
      <c r="S42" s="429">
        <v>0</v>
      </c>
      <c r="T42" s="430">
        <f t="shared" si="9"/>
        <v>1.1000000000000001</v>
      </c>
      <c r="U42" s="430">
        <f t="shared" si="10"/>
        <v>0</v>
      </c>
      <c r="V42" s="415">
        <f t="shared" si="11"/>
        <v>1.1000000000000001</v>
      </c>
      <c r="W42" s="430">
        <f t="shared" si="12"/>
        <v>0</v>
      </c>
      <c r="X42" s="416">
        <f t="shared" si="8"/>
        <v>1.1000000000000001</v>
      </c>
      <c r="Y42" s="431">
        <v>0.1</v>
      </c>
      <c r="Z42" s="431"/>
    </row>
    <row r="43" spans="1:26" ht="18" customHeight="1" thickBot="1">
      <c r="A43" s="418" t="s">
        <v>270</v>
      </c>
      <c r="B43" s="419" t="s">
        <v>241</v>
      </c>
      <c r="C43" s="420" t="s">
        <v>44</v>
      </c>
      <c r="D43" s="421">
        <v>1.5</v>
      </c>
      <c r="E43" s="421">
        <v>0</v>
      </c>
      <c r="F43" s="403">
        <f t="shared" si="13"/>
        <v>1.5</v>
      </c>
      <c r="G43" s="421">
        <v>1</v>
      </c>
      <c r="H43" s="422">
        <v>9.5</v>
      </c>
      <c r="I43" s="422">
        <v>0</v>
      </c>
      <c r="J43" s="405">
        <f t="shared" si="0"/>
        <v>9.5</v>
      </c>
      <c r="K43" s="423">
        <v>3</v>
      </c>
      <c r="L43" s="424">
        <v>0</v>
      </c>
      <c r="M43" s="425">
        <v>0</v>
      </c>
      <c r="N43" s="409">
        <f t="shared" si="1"/>
        <v>0</v>
      </c>
      <c r="O43" s="426">
        <v>0</v>
      </c>
      <c r="P43" s="427">
        <v>0</v>
      </c>
      <c r="Q43" s="428">
        <v>0</v>
      </c>
      <c r="R43" s="413">
        <f t="shared" si="2"/>
        <v>0</v>
      </c>
      <c r="S43" s="429">
        <v>0</v>
      </c>
      <c r="T43" s="430">
        <f t="shared" si="9"/>
        <v>11</v>
      </c>
      <c r="U43" s="430">
        <f t="shared" si="10"/>
        <v>0</v>
      </c>
      <c r="V43" s="415">
        <f t="shared" si="11"/>
        <v>11</v>
      </c>
      <c r="W43" s="430">
        <f t="shared" si="12"/>
        <v>4</v>
      </c>
      <c r="X43" s="416">
        <f t="shared" si="8"/>
        <v>7</v>
      </c>
      <c r="Y43" s="431">
        <v>1</v>
      </c>
      <c r="Z43" s="431" t="s">
        <v>292</v>
      </c>
    </row>
    <row r="44" spans="1:26" ht="18" customHeight="1" thickBot="1">
      <c r="A44" s="418" t="s">
        <v>270</v>
      </c>
      <c r="B44" s="419" t="s">
        <v>241</v>
      </c>
      <c r="C44" s="420" t="s">
        <v>45</v>
      </c>
      <c r="D44" s="421">
        <v>1</v>
      </c>
      <c r="E44" s="421">
        <v>0</v>
      </c>
      <c r="F44" s="403">
        <f t="shared" si="13"/>
        <v>1</v>
      </c>
      <c r="G44" s="421">
        <v>0</v>
      </c>
      <c r="H44" s="422">
        <v>3</v>
      </c>
      <c r="I44" s="422">
        <v>0</v>
      </c>
      <c r="J44" s="405">
        <f t="shared" si="0"/>
        <v>3</v>
      </c>
      <c r="K44" s="423">
        <v>0</v>
      </c>
      <c r="L44" s="424">
        <v>0.5</v>
      </c>
      <c r="M44" s="425">
        <v>0</v>
      </c>
      <c r="N44" s="409">
        <f t="shared" si="1"/>
        <v>0.5</v>
      </c>
      <c r="O44" s="426">
        <v>0</v>
      </c>
      <c r="P44" s="427">
        <v>0.05</v>
      </c>
      <c r="Q44" s="428">
        <v>0</v>
      </c>
      <c r="R44" s="413">
        <f t="shared" si="2"/>
        <v>0.05</v>
      </c>
      <c r="S44" s="429">
        <v>0</v>
      </c>
      <c r="T44" s="430">
        <f t="shared" si="9"/>
        <v>4.55</v>
      </c>
      <c r="U44" s="430">
        <f t="shared" si="10"/>
        <v>0</v>
      </c>
      <c r="V44" s="415">
        <f t="shared" si="11"/>
        <v>4.55</v>
      </c>
      <c r="W44" s="430">
        <f t="shared" si="12"/>
        <v>0</v>
      </c>
      <c r="X44" s="416">
        <f t="shared" si="8"/>
        <v>4.55</v>
      </c>
      <c r="Y44" s="431">
        <v>0</v>
      </c>
      <c r="Z44" s="431"/>
    </row>
    <row r="45" spans="1:26" ht="18" customHeight="1" thickBot="1">
      <c r="A45" s="434" t="s">
        <v>283</v>
      </c>
      <c r="B45" s="419" t="s">
        <v>142</v>
      </c>
      <c r="C45" s="435" t="s">
        <v>293</v>
      </c>
      <c r="D45" s="421">
        <v>12</v>
      </c>
      <c r="E45" s="421">
        <v>0</v>
      </c>
      <c r="F45" s="403">
        <f t="shared" si="13"/>
        <v>12</v>
      </c>
      <c r="G45" s="421">
        <v>0</v>
      </c>
      <c r="H45" s="440">
        <v>35</v>
      </c>
      <c r="I45" s="437">
        <v>0</v>
      </c>
      <c r="J45" s="405">
        <f t="shared" si="0"/>
        <v>35</v>
      </c>
      <c r="K45" s="442">
        <v>0</v>
      </c>
      <c r="L45" s="438">
        <v>19</v>
      </c>
      <c r="M45" s="421">
        <v>0</v>
      </c>
      <c r="N45" s="409">
        <f t="shared" si="1"/>
        <v>19</v>
      </c>
      <c r="O45" s="426">
        <v>0</v>
      </c>
      <c r="P45" s="440">
        <v>0</v>
      </c>
      <c r="Q45" s="437">
        <v>0</v>
      </c>
      <c r="R45" s="413">
        <f t="shared" si="2"/>
        <v>0</v>
      </c>
      <c r="S45" s="429">
        <v>0</v>
      </c>
      <c r="T45" s="430">
        <f t="shared" si="9"/>
        <v>66</v>
      </c>
      <c r="U45" s="430">
        <f t="shared" si="10"/>
        <v>0</v>
      </c>
      <c r="V45" s="415">
        <f t="shared" si="11"/>
        <v>66</v>
      </c>
      <c r="W45" s="430">
        <f t="shared" si="12"/>
        <v>0</v>
      </c>
      <c r="X45" s="416">
        <f t="shared" si="8"/>
        <v>66</v>
      </c>
      <c r="Y45" s="438">
        <v>1</v>
      </c>
      <c r="Z45" s="438" t="s">
        <v>236</v>
      </c>
    </row>
    <row r="46" spans="1:26" ht="18" customHeight="1" thickBot="1">
      <c r="A46" s="434" t="s">
        <v>283</v>
      </c>
      <c r="B46" s="419" t="s">
        <v>142</v>
      </c>
      <c r="C46" s="435" t="s">
        <v>294</v>
      </c>
      <c r="D46" s="421">
        <v>5</v>
      </c>
      <c r="E46" s="421">
        <v>0</v>
      </c>
      <c r="F46" s="403">
        <f t="shared" si="13"/>
        <v>5</v>
      </c>
      <c r="G46" s="421">
        <v>0</v>
      </c>
      <c r="H46" s="440">
        <v>14</v>
      </c>
      <c r="I46" s="437">
        <v>0</v>
      </c>
      <c r="J46" s="405">
        <f t="shared" si="0"/>
        <v>14</v>
      </c>
      <c r="K46" s="442">
        <v>1</v>
      </c>
      <c r="L46" s="438">
        <v>9</v>
      </c>
      <c r="M46" s="421">
        <v>0</v>
      </c>
      <c r="N46" s="409">
        <f t="shared" si="1"/>
        <v>9</v>
      </c>
      <c r="O46" s="426">
        <v>1</v>
      </c>
      <c r="P46" s="440">
        <v>0</v>
      </c>
      <c r="Q46" s="437">
        <v>0</v>
      </c>
      <c r="R46" s="413">
        <f t="shared" si="2"/>
        <v>0</v>
      </c>
      <c r="S46" s="429">
        <v>0</v>
      </c>
      <c r="T46" s="430">
        <f t="shared" si="9"/>
        <v>28</v>
      </c>
      <c r="U46" s="430">
        <f t="shared" si="10"/>
        <v>0</v>
      </c>
      <c r="V46" s="415">
        <f t="shared" si="11"/>
        <v>28</v>
      </c>
      <c r="W46" s="430">
        <f t="shared" si="12"/>
        <v>2</v>
      </c>
      <c r="X46" s="416">
        <f t="shared" si="8"/>
        <v>26</v>
      </c>
      <c r="Y46" s="421">
        <v>0</v>
      </c>
      <c r="Z46" s="421"/>
    </row>
    <row r="47" spans="1:26" ht="18" customHeight="1" thickBot="1">
      <c r="A47" s="418" t="s">
        <v>270</v>
      </c>
      <c r="B47" s="419" t="s">
        <v>241</v>
      </c>
      <c r="C47" s="420" t="s">
        <v>48</v>
      </c>
      <c r="D47" s="421">
        <v>3</v>
      </c>
      <c r="E47" s="421">
        <v>0</v>
      </c>
      <c r="F47" s="403">
        <f t="shared" si="13"/>
        <v>3</v>
      </c>
      <c r="G47" s="421">
        <v>0</v>
      </c>
      <c r="H47" s="422">
        <v>12</v>
      </c>
      <c r="I47" s="422">
        <v>0</v>
      </c>
      <c r="J47" s="405">
        <f t="shared" si="0"/>
        <v>12</v>
      </c>
      <c r="K47" s="423">
        <v>1</v>
      </c>
      <c r="L47" s="424">
        <v>2</v>
      </c>
      <c r="M47" s="425">
        <v>0</v>
      </c>
      <c r="N47" s="409">
        <f t="shared" si="1"/>
        <v>2</v>
      </c>
      <c r="O47" s="426">
        <v>0</v>
      </c>
      <c r="P47" s="427">
        <v>1.5</v>
      </c>
      <c r="Q47" s="428">
        <v>0</v>
      </c>
      <c r="R47" s="413">
        <f t="shared" si="2"/>
        <v>1.5</v>
      </c>
      <c r="S47" s="429">
        <v>0</v>
      </c>
      <c r="T47" s="430">
        <f t="shared" si="9"/>
        <v>18.5</v>
      </c>
      <c r="U47" s="430">
        <f t="shared" si="10"/>
        <v>0</v>
      </c>
      <c r="V47" s="415">
        <f t="shared" si="11"/>
        <v>18.5</v>
      </c>
      <c r="W47" s="430">
        <f t="shared" si="12"/>
        <v>1</v>
      </c>
      <c r="X47" s="416">
        <f t="shared" si="8"/>
        <v>17.5</v>
      </c>
      <c r="Y47" s="431">
        <v>2</v>
      </c>
      <c r="Z47" s="431" t="s">
        <v>295</v>
      </c>
    </row>
    <row r="48" spans="1:26" ht="18" customHeight="1" thickBot="1">
      <c r="A48" s="418" t="s">
        <v>270</v>
      </c>
      <c r="B48" s="419" t="s">
        <v>154</v>
      </c>
      <c r="C48" s="420" t="s">
        <v>49</v>
      </c>
      <c r="D48" s="421">
        <v>2.5</v>
      </c>
      <c r="E48" s="421">
        <v>0</v>
      </c>
      <c r="F48" s="403">
        <f t="shared" si="13"/>
        <v>2.5</v>
      </c>
      <c r="G48" s="421">
        <v>0</v>
      </c>
      <c r="H48" s="422">
        <v>14</v>
      </c>
      <c r="I48" s="422">
        <v>0</v>
      </c>
      <c r="J48" s="405">
        <f t="shared" si="0"/>
        <v>14</v>
      </c>
      <c r="K48" s="423">
        <v>0</v>
      </c>
      <c r="L48" s="424">
        <v>2</v>
      </c>
      <c r="M48" s="425">
        <v>0</v>
      </c>
      <c r="N48" s="409">
        <f t="shared" si="1"/>
        <v>2</v>
      </c>
      <c r="O48" s="426">
        <v>0</v>
      </c>
      <c r="P48" s="432">
        <v>1</v>
      </c>
      <c r="Q48" s="428">
        <v>0</v>
      </c>
      <c r="R48" s="413">
        <f t="shared" si="2"/>
        <v>1</v>
      </c>
      <c r="S48" s="429">
        <v>0</v>
      </c>
      <c r="T48" s="430">
        <f t="shared" si="9"/>
        <v>19.5</v>
      </c>
      <c r="U48" s="430">
        <f t="shared" si="10"/>
        <v>0</v>
      </c>
      <c r="V48" s="415">
        <f t="shared" si="11"/>
        <v>19.5</v>
      </c>
      <c r="W48" s="430">
        <f t="shared" si="12"/>
        <v>0</v>
      </c>
      <c r="X48" s="416">
        <f t="shared" si="8"/>
        <v>19.5</v>
      </c>
      <c r="Y48" s="431">
        <v>1</v>
      </c>
      <c r="Z48" s="431" t="s">
        <v>296</v>
      </c>
    </row>
    <row r="49" spans="1:26" ht="18" customHeight="1" thickBot="1">
      <c r="A49" s="418" t="s">
        <v>270</v>
      </c>
      <c r="B49" s="419" t="s">
        <v>254</v>
      </c>
      <c r="C49" s="420" t="s">
        <v>50</v>
      </c>
      <c r="D49" s="421">
        <v>1</v>
      </c>
      <c r="E49" s="421">
        <v>0</v>
      </c>
      <c r="F49" s="403">
        <f t="shared" si="13"/>
        <v>1</v>
      </c>
      <c r="G49" s="421">
        <v>0</v>
      </c>
      <c r="H49" s="422">
        <v>4</v>
      </c>
      <c r="I49" s="422">
        <v>0</v>
      </c>
      <c r="J49" s="405">
        <f t="shared" si="0"/>
        <v>4</v>
      </c>
      <c r="K49" s="423">
        <v>0</v>
      </c>
      <c r="L49" s="424">
        <v>1</v>
      </c>
      <c r="M49" s="425">
        <v>0</v>
      </c>
      <c r="N49" s="409">
        <f t="shared" si="1"/>
        <v>1</v>
      </c>
      <c r="O49" s="426">
        <v>0</v>
      </c>
      <c r="P49" s="427">
        <v>2</v>
      </c>
      <c r="Q49" s="428">
        <v>0</v>
      </c>
      <c r="R49" s="413">
        <f t="shared" si="2"/>
        <v>2</v>
      </c>
      <c r="S49" s="429">
        <v>0</v>
      </c>
      <c r="T49" s="430">
        <f t="shared" si="9"/>
        <v>8</v>
      </c>
      <c r="U49" s="430">
        <f t="shared" si="10"/>
        <v>0</v>
      </c>
      <c r="V49" s="415">
        <f t="shared" si="11"/>
        <v>8</v>
      </c>
      <c r="W49" s="430">
        <f t="shared" si="12"/>
        <v>0</v>
      </c>
      <c r="X49" s="416">
        <f t="shared" si="8"/>
        <v>8</v>
      </c>
      <c r="Y49" s="431">
        <v>0</v>
      </c>
      <c r="Z49" s="431"/>
    </row>
    <row r="50" spans="1:26" ht="18" customHeight="1" thickBot="1">
      <c r="A50" s="418" t="s">
        <v>270</v>
      </c>
      <c r="B50" s="419" t="s">
        <v>254</v>
      </c>
      <c r="C50" s="420" t="s">
        <v>51</v>
      </c>
      <c r="D50" s="421">
        <v>1</v>
      </c>
      <c r="E50" s="421">
        <v>0</v>
      </c>
      <c r="F50" s="403">
        <f t="shared" si="13"/>
        <v>1</v>
      </c>
      <c r="G50" s="421">
        <v>0</v>
      </c>
      <c r="H50" s="422">
        <v>6</v>
      </c>
      <c r="I50" s="422">
        <v>0</v>
      </c>
      <c r="J50" s="405">
        <f t="shared" si="0"/>
        <v>6</v>
      </c>
      <c r="K50" s="423">
        <v>0</v>
      </c>
      <c r="L50" s="424">
        <v>0</v>
      </c>
      <c r="M50" s="425">
        <v>0</v>
      </c>
      <c r="N50" s="409">
        <f t="shared" si="1"/>
        <v>0</v>
      </c>
      <c r="O50" s="426">
        <v>0</v>
      </c>
      <c r="P50" s="427">
        <v>0.5</v>
      </c>
      <c r="Q50" s="428">
        <v>0</v>
      </c>
      <c r="R50" s="413">
        <f t="shared" si="2"/>
        <v>0.5</v>
      </c>
      <c r="S50" s="429">
        <v>0</v>
      </c>
      <c r="T50" s="430">
        <f t="shared" si="9"/>
        <v>7.5</v>
      </c>
      <c r="U50" s="430">
        <f t="shared" si="10"/>
        <v>0</v>
      </c>
      <c r="V50" s="415">
        <f t="shared" si="11"/>
        <v>7.5</v>
      </c>
      <c r="W50" s="430">
        <f t="shared" si="12"/>
        <v>0</v>
      </c>
      <c r="X50" s="416">
        <f t="shared" si="8"/>
        <v>7.5</v>
      </c>
      <c r="Y50" s="431">
        <v>0</v>
      </c>
      <c r="Z50" s="431"/>
    </row>
    <row r="51" spans="1:26" ht="18" customHeight="1" thickBot="1">
      <c r="A51" s="418" t="s">
        <v>273</v>
      </c>
      <c r="B51" s="419" t="s">
        <v>167</v>
      </c>
      <c r="C51" s="420" t="s">
        <v>52</v>
      </c>
      <c r="D51" s="421">
        <v>0.5</v>
      </c>
      <c r="E51" s="421">
        <v>0</v>
      </c>
      <c r="F51" s="403">
        <f t="shared" si="13"/>
        <v>0.5</v>
      </c>
      <c r="G51" s="421">
        <v>0</v>
      </c>
      <c r="H51" s="422">
        <v>4</v>
      </c>
      <c r="I51" s="422">
        <v>0</v>
      </c>
      <c r="J51" s="405">
        <f t="shared" si="0"/>
        <v>4</v>
      </c>
      <c r="K51" s="423">
        <v>0</v>
      </c>
      <c r="L51" s="424">
        <v>0</v>
      </c>
      <c r="M51" s="425">
        <v>0</v>
      </c>
      <c r="N51" s="409">
        <f t="shared" si="1"/>
        <v>0</v>
      </c>
      <c r="O51" s="426">
        <v>0</v>
      </c>
      <c r="P51" s="432">
        <v>0</v>
      </c>
      <c r="Q51" s="422">
        <v>0</v>
      </c>
      <c r="R51" s="413">
        <f t="shared" si="2"/>
        <v>0</v>
      </c>
      <c r="S51" s="433">
        <v>0</v>
      </c>
      <c r="T51" s="430">
        <f t="shared" si="9"/>
        <v>4.5</v>
      </c>
      <c r="U51" s="430">
        <f t="shared" si="10"/>
        <v>0</v>
      </c>
      <c r="V51" s="415">
        <f t="shared" si="11"/>
        <v>4.5</v>
      </c>
      <c r="W51" s="430">
        <f t="shared" si="12"/>
        <v>0</v>
      </c>
      <c r="X51" s="416">
        <f t="shared" si="8"/>
        <v>4.5</v>
      </c>
      <c r="Y51" s="431">
        <v>0.11</v>
      </c>
      <c r="Z51" s="431" t="s">
        <v>297</v>
      </c>
    </row>
    <row r="52" spans="1:26" ht="18" customHeight="1" thickBot="1">
      <c r="A52" s="418" t="s">
        <v>270</v>
      </c>
      <c r="B52" s="419" t="s">
        <v>154</v>
      </c>
      <c r="C52" s="420" t="s">
        <v>53</v>
      </c>
      <c r="D52" s="421">
        <v>1.25</v>
      </c>
      <c r="E52" s="421">
        <v>0</v>
      </c>
      <c r="F52" s="403">
        <f t="shared" si="13"/>
        <v>1.25</v>
      </c>
      <c r="G52" s="421">
        <v>0</v>
      </c>
      <c r="H52" s="422">
        <v>7.75</v>
      </c>
      <c r="I52" s="422">
        <v>0</v>
      </c>
      <c r="J52" s="405">
        <f t="shared" si="0"/>
        <v>7.75</v>
      </c>
      <c r="K52" s="423">
        <v>0</v>
      </c>
      <c r="L52" s="424">
        <v>1</v>
      </c>
      <c r="M52" s="425">
        <v>0</v>
      </c>
      <c r="N52" s="409">
        <f t="shared" si="1"/>
        <v>1</v>
      </c>
      <c r="O52" s="426">
        <v>0</v>
      </c>
      <c r="P52" s="427">
        <v>0</v>
      </c>
      <c r="Q52" s="428">
        <v>0</v>
      </c>
      <c r="R52" s="413">
        <f t="shared" si="2"/>
        <v>0</v>
      </c>
      <c r="S52" s="429">
        <v>0</v>
      </c>
      <c r="T52" s="430">
        <f t="shared" si="9"/>
        <v>10</v>
      </c>
      <c r="U52" s="430">
        <f t="shared" si="10"/>
        <v>0</v>
      </c>
      <c r="V52" s="415">
        <f t="shared" si="11"/>
        <v>10</v>
      </c>
      <c r="W52" s="430">
        <f t="shared" si="12"/>
        <v>0</v>
      </c>
      <c r="X52" s="416">
        <f t="shared" si="8"/>
        <v>10</v>
      </c>
      <c r="Y52" s="431">
        <v>0.93</v>
      </c>
      <c r="Z52" s="431" t="s">
        <v>298</v>
      </c>
    </row>
    <row r="53" spans="1:26" ht="18" customHeight="1" thickBot="1">
      <c r="A53" s="418" t="s">
        <v>273</v>
      </c>
      <c r="B53" s="419" t="s">
        <v>167</v>
      </c>
      <c r="C53" s="420" t="s">
        <v>54</v>
      </c>
      <c r="D53" s="421">
        <v>0.25</v>
      </c>
      <c r="E53" s="421">
        <v>0</v>
      </c>
      <c r="F53" s="403">
        <f t="shared" si="13"/>
        <v>0.25</v>
      </c>
      <c r="G53" s="421">
        <v>0</v>
      </c>
      <c r="H53" s="422">
        <v>0.5</v>
      </c>
      <c r="I53" s="422">
        <v>0</v>
      </c>
      <c r="J53" s="405">
        <f t="shared" si="0"/>
        <v>0.5</v>
      </c>
      <c r="K53" s="423">
        <v>0</v>
      </c>
      <c r="L53" s="424">
        <v>0</v>
      </c>
      <c r="M53" s="425">
        <v>0</v>
      </c>
      <c r="N53" s="409">
        <f t="shared" si="1"/>
        <v>0</v>
      </c>
      <c r="O53" s="426">
        <v>0</v>
      </c>
      <c r="P53" s="432">
        <v>0</v>
      </c>
      <c r="Q53" s="422">
        <v>0</v>
      </c>
      <c r="R53" s="413">
        <f t="shared" si="2"/>
        <v>0</v>
      </c>
      <c r="S53" s="433">
        <v>0</v>
      </c>
      <c r="T53" s="430">
        <f t="shared" si="9"/>
        <v>0.75</v>
      </c>
      <c r="U53" s="430">
        <f t="shared" si="10"/>
        <v>0</v>
      </c>
      <c r="V53" s="415">
        <f t="shared" si="11"/>
        <v>0.75</v>
      </c>
      <c r="W53" s="430">
        <f t="shared" si="12"/>
        <v>0</v>
      </c>
      <c r="X53" s="416">
        <f t="shared" si="8"/>
        <v>0.75</v>
      </c>
      <c r="Y53" s="431">
        <v>0.01</v>
      </c>
      <c r="Z53" s="431" t="s">
        <v>299</v>
      </c>
    </row>
    <row r="54" spans="1:26" ht="18" customHeight="1" thickBot="1">
      <c r="A54" s="418" t="s">
        <v>270</v>
      </c>
      <c r="B54" s="419" t="s">
        <v>153</v>
      </c>
      <c r="C54" s="420" t="s">
        <v>55</v>
      </c>
      <c r="D54" s="421">
        <v>2</v>
      </c>
      <c r="E54" s="421">
        <v>0</v>
      </c>
      <c r="F54" s="403">
        <f t="shared" si="13"/>
        <v>2</v>
      </c>
      <c r="G54" s="421">
        <v>0</v>
      </c>
      <c r="H54" s="422">
        <v>13</v>
      </c>
      <c r="I54" s="422">
        <v>0</v>
      </c>
      <c r="J54" s="405">
        <f t="shared" si="0"/>
        <v>13</v>
      </c>
      <c r="K54" s="423">
        <v>0</v>
      </c>
      <c r="L54" s="424">
        <v>2</v>
      </c>
      <c r="M54" s="425">
        <v>0</v>
      </c>
      <c r="N54" s="409">
        <f t="shared" si="1"/>
        <v>2</v>
      </c>
      <c r="O54" s="426">
        <v>0</v>
      </c>
      <c r="P54" s="427">
        <v>0</v>
      </c>
      <c r="Q54" s="428">
        <v>0</v>
      </c>
      <c r="R54" s="413">
        <f t="shared" si="2"/>
        <v>0</v>
      </c>
      <c r="S54" s="429">
        <v>0</v>
      </c>
      <c r="T54" s="430">
        <f t="shared" si="9"/>
        <v>17</v>
      </c>
      <c r="U54" s="430">
        <f t="shared" si="10"/>
        <v>0</v>
      </c>
      <c r="V54" s="415">
        <f t="shared" si="11"/>
        <v>17</v>
      </c>
      <c r="W54" s="430">
        <f t="shared" si="12"/>
        <v>0</v>
      </c>
      <c r="X54" s="416">
        <f t="shared" si="8"/>
        <v>17</v>
      </c>
      <c r="Y54" s="431">
        <v>2</v>
      </c>
      <c r="Z54" s="431" t="s">
        <v>300</v>
      </c>
    </row>
    <row r="55" spans="1:26" ht="18" customHeight="1" thickBot="1">
      <c r="A55" s="418" t="s">
        <v>270</v>
      </c>
      <c r="B55" s="419" t="s">
        <v>254</v>
      </c>
      <c r="C55" s="420" t="s">
        <v>56</v>
      </c>
      <c r="D55" s="421">
        <v>1</v>
      </c>
      <c r="E55" s="421">
        <v>0</v>
      </c>
      <c r="F55" s="403">
        <f t="shared" si="13"/>
        <v>1</v>
      </c>
      <c r="G55" s="421">
        <v>0</v>
      </c>
      <c r="H55" s="422">
        <v>2</v>
      </c>
      <c r="I55" s="422">
        <v>0</v>
      </c>
      <c r="J55" s="405">
        <f t="shared" si="0"/>
        <v>2</v>
      </c>
      <c r="K55" s="423">
        <v>0</v>
      </c>
      <c r="L55" s="424">
        <v>1</v>
      </c>
      <c r="M55" s="425">
        <v>0</v>
      </c>
      <c r="N55" s="409">
        <f t="shared" si="1"/>
        <v>1</v>
      </c>
      <c r="O55" s="426">
        <v>0</v>
      </c>
      <c r="P55" s="427">
        <v>0.1</v>
      </c>
      <c r="Q55" s="428">
        <v>0</v>
      </c>
      <c r="R55" s="413">
        <f t="shared" si="2"/>
        <v>0.1</v>
      </c>
      <c r="S55" s="429">
        <v>0</v>
      </c>
      <c r="T55" s="430">
        <f t="shared" si="9"/>
        <v>4.0999999999999996</v>
      </c>
      <c r="U55" s="430">
        <f t="shared" si="10"/>
        <v>0</v>
      </c>
      <c r="V55" s="415">
        <f t="shared" si="11"/>
        <v>4.0999999999999996</v>
      </c>
      <c r="W55" s="430">
        <f t="shared" si="12"/>
        <v>0</v>
      </c>
      <c r="X55" s="416">
        <f t="shared" si="8"/>
        <v>4.0999999999999996</v>
      </c>
      <c r="Y55" s="431">
        <v>0</v>
      </c>
      <c r="Z55" s="431"/>
    </row>
    <row r="56" spans="1:26" ht="18" customHeight="1" thickBot="1">
      <c r="A56" s="418" t="s">
        <v>283</v>
      </c>
      <c r="B56" s="419" t="s">
        <v>241</v>
      </c>
      <c r="C56" s="420" t="s">
        <v>57</v>
      </c>
      <c r="D56" s="421">
        <v>4</v>
      </c>
      <c r="E56" s="421">
        <v>0</v>
      </c>
      <c r="F56" s="403">
        <f t="shared" si="13"/>
        <v>4</v>
      </c>
      <c r="G56" s="421">
        <v>0</v>
      </c>
      <c r="H56" s="422">
        <v>16</v>
      </c>
      <c r="I56" s="422">
        <v>0</v>
      </c>
      <c r="J56" s="405">
        <f t="shared" si="0"/>
        <v>16</v>
      </c>
      <c r="K56" s="423">
        <v>0</v>
      </c>
      <c r="L56" s="424">
        <v>3.25</v>
      </c>
      <c r="M56" s="425">
        <v>0</v>
      </c>
      <c r="N56" s="409">
        <f t="shared" si="1"/>
        <v>3.25</v>
      </c>
      <c r="O56" s="426">
        <v>0</v>
      </c>
      <c r="P56" s="427">
        <v>0</v>
      </c>
      <c r="Q56" s="428">
        <v>0</v>
      </c>
      <c r="R56" s="413">
        <f t="shared" si="2"/>
        <v>0</v>
      </c>
      <c r="S56" s="429">
        <v>0</v>
      </c>
      <c r="T56" s="430">
        <f t="shared" si="9"/>
        <v>23.25</v>
      </c>
      <c r="U56" s="430">
        <f t="shared" si="10"/>
        <v>0</v>
      </c>
      <c r="V56" s="415">
        <f t="shared" si="11"/>
        <v>23.25</v>
      </c>
      <c r="W56" s="430">
        <f t="shared" si="12"/>
        <v>0</v>
      </c>
      <c r="X56" s="416">
        <f t="shared" si="8"/>
        <v>23.25</v>
      </c>
      <c r="Y56" s="431">
        <v>0.5</v>
      </c>
      <c r="Z56" s="431" t="s">
        <v>301</v>
      </c>
    </row>
    <row r="57" spans="1:26" ht="18" customHeight="1" thickBot="1">
      <c r="A57" s="418" t="s">
        <v>270</v>
      </c>
      <c r="B57" s="419" t="s">
        <v>152</v>
      </c>
      <c r="C57" s="420" t="s">
        <v>58</v>
      </c>
      <c r="D57" s="421">
        <v>1</v>
      </c>
      <c r="E57" s="421">
        <v>0</v>
      </c>
      <c r="F57" s="403">
        <f t="shared" si="13"/>
        <v>1</v>
      </c>
      <c r="G57" s="421">
        <v>0</v>
      </c>
      <c r="H57" s="422">
        <v>1</v>
      </c>
      <c r="I57" s="422">
        <v>0</v>
      </c>
      <c r="J57" s="405">
        <f t="shared" si="0"/>
        <v>1</v>
      </c>
      <c r="K57" s="423">
        <v>1</v>
      </c>
      <c r="L57" s="424">
        <v>0</v>
      </c>
      <c r="M57" s="425">
        <v>0</v>
      </c>
      <c r="N57" s="409">
        <f t="shared" si="1"/>
        <v>0</v>
      </c>
      <c r="O57" s="426">
        <v>0</v>
      </c>
      <c r="P57" s="427">
        <v>0</v>
      </c>
      <c r="Q57" s="428">
        <v>0</v>
      </c>
      <c r="R57" s="413">
        <f t="shared" si="2"/>
        <v>0</v>
      </c>
      <c r="S57" s="429">
        <v>0</v>
      </c>
      <c r="T57" s="430">
        <f t="shared" si="9"/>
        <v>2</v>
      </c>
      <c r="U57" s="430">
        <f t="shared" si="10"/>
        <v>0</v>
      </c>
      <c r="V57" s="415">
        <f t="shared" si="11"/>
        <v>2</v>
      </c>
      <c r="W57" s="430">
        <f t="shared" si="12"/>
        <v>1</v>
      </c>
      <c r="X57" s="416">
        <f t="shared" si="8"/>
        <v>1</v>
      </c>
      <c r="Y57" s="431">
        <v>0.1</v>
      </c>
      <c r="Z57" s="431" t="s">
        <v>236</v>
      </c>
    </row>
    <row r="58" spans="1:26" ht="18" customHeight="1" thickBot="1">
      <c r="A58" s="418" t="s">
        <v>270</v>
      </c>
      <c r="B58" s="419" t="s">
        <v>154</v>
      </c>
      <c r="C58" s="420" t="s">
        <v>59</v>
      </c>
      <c r="D58" s="421">
        <v>1.25</v>
      </c>
      <c r="E58" s="421">
        <v>0</v>
      </c>
      <c r="F58" s="403">
        <f t="shared" si="13"/>
        <v>1.25</v>
      </c>
      <c r="G58" s="421">
        <v>0</v>
      </c>
      <c r="H58" s="422">
        <v>6.75</v>
      </c>
      <c r="I58" s="422">
        <v>0</v>
      </c>
      <c r="J58" s="405">
        <f t="shared" si="0"/>
        <v>6.75</v>
      </c>
      <c r="K58" s="423">
        <v>1</v>
      </c>
      <c r="L58" s="424">
        <v>1</v>
      </c>
      <c r="M58" s="425">
        <v>0</v>
      </c>
      <c r="N58" s="409">
        <f t="shared" si="1"/>
        <v>1</v>
      </c>
      <c r="O58" s="426">
        <v>1</v>
      </c>
      <c r="P58" s="427">
        <v>1</v>
      </c>
      <c r="Q58" s="428">
        <v>0</v>
      </c>
      <c r="R58" s="413">
        <f t="shared" si="2"/>
        <v>1</v>
      </c>
      <c r="S58" s="429">
        <v>0</v>
      </c>
      <c r="T58" s="430">
        <f t="shared" si="9"/>
        <v>10</v>
      </c>
      <c r="U58" s="430">
        <f t="shared" si="10"/>
        <v>0</v>
      </c>
      <c r="V58" s="415">
        <f t="shared" si="11"/>
        <v>10</v>
      </c>
      <c r="W58" s="430">
        <f t="shared" si="12"/>
        <v>2</v>
      </c>
      <c r="X58" s="416">
        <f t="shared" si="8"/>
        <v>8</v>
      </c>
      <c r="Y58" s="431">
        <v>0</v>
      </c>
      <c r="Z58" s="431"/>
    </row>
    <row r="59" spans="1:26" ht="18" customHeight="1" thickBot="1">
      <c r="A59" s="418" t="s">
        <v>270</v>
      </c>
      <c r="B59" s="419" t="s">
        <v>152</v>
      </c>
      <c r="C59" s="420" t="s">
        <v>60</v>
      </c>
      <c r="D59" s="421">
        <v>3</v>
      </c>
      <c r="E59" s="421">
        <v>0</v>
      </c>
      <c r="F59" s="403">
        <f t="shared" si="13"/>
        <v>3</v>
      </c>
      <c r="G59" s="421">
        <v>0</v>
      </c>
      <c r="H59" s="422">
        <v>13</v>
      </c>
      <c r="I59" s="422">
        <v>0</v>
      </c>
      <c r="J59" s="405">
        <f t="shared" si="0"/>
        <v>13</v>
      </c>
      <c r="K59" s="423">
        <v>0</v>
      </c>
      <c r="L59" s="424">
        <v>2</v>
      </c>
      <c r="M59" s="425">
        <v>0</v>
      </c>
      <c r="N59" s="409">
        <f t="shared" si="1"/>
        <v>2</v>
      </c>
      <c r="O59" s="426">
        <v>0</v>
      </c>
      <c r="P59" s="432">
        <v>1</v>
      </c>
      <c r="Q59" s="428">
        <v>0</v>
      </c>
      <c r="R59" s="413">
        <f t="shared" si="2"/>
        <v>1</v>
      </c>
      <c r="S59" s="429">
        <v>0</v>
      </c>
      <c r="T59" s="430">
        <f t="shared" si="9"/>
        <v>19</v>
      </c>
      <c r="U59" s="430">
        <f t="shared" si="10"/>
        <v>0</v>
      </c>
      <c r="V59" s="415">
        <f t="shared" si="11"/>
        <v>19</v>
      </c>
      <c r="W59" s="430">
        <f t="shared" si="12"/>
        <v>0</v>
      </c>
      <c r="X59" s="416">
        <f t="shared" si="8"/>
        <v>19</v>
      </c>
      <c r="Y59" s="431">
        <v>1</v>
      </c>
      <c r="Z59" s="431" t="s">
        <v>236</v>
      </c>
    </row>
    <row r="60" spans="1:26" ht="18" customHeight="1" thickBot="1">
      <c r="A60" s="418" t="s">
        <v>270</v>
      </c>
      <c r="B60" s="419" t="s">
        <v>153</v>
      </c>
      <c r="C60" s="420" t="s">
        <v>61</v>
      </c>
      <c r="D60" s="421">
        <v>1.25</v>
      </c>
      <c r="E60" s="421">
        <v>0</v>
      </c>
      <c r="F60" s="403">
        <f t="shared" si="13"/>
        <v>1.25</v>
      </c>
      <c r="G60" s="421">
        <v>0</v>
      </c>
      <c r="H60" s="422">
        <v>7.75</v>
      </c>
      <c r="I60" s="422">
        <v>0</v>
      </c>
      <c r="J60" s="405">
        <f t="shared" si="0"/>
        <v>7.75</v>
      </c>
      <c r="K60" s="423">
        <v>0</v>
      </c>
      <c r="L60" s="424">
        <v>1</v>
      </c>
      <c r="M60" s="425">
        <v>0</v>
      </c>
      <c r="N60" s="409">
        <f t="shared" si="1"/>
        <v>1</v>
      </c>
      <c r="O60" s="426">
        <v>0</v>
      </c>
      <c r="P60" s="432">
        <v>0</v>
      </c>
      <c r="Q60" s="428">
        <v>0</v>
      </c>
      <c r="R60" s="413">
        <f t="shared" si="2"/>
        <v>0</v>
      </c>
      <c r="S60" s="429">
        <v>0</v>
      </c>
      <c r="T60" s="430">
        <f t="shared" si="9"/>
        <v>10</v>
      </c>
      <c r="U60" s="430">
        <f t="shared" si="10"/>
        <v>0</v>
      </c>
      <c r="V60" s="415">
        <f t="shared" si="11"/>
        <v>10</v>
      </c>
      <c r="W60" s="430">
        <f t="shared" si="12"/>
        <v>0</v>
      </c>
      <c r="X60" s="416">
        <f t="shared" si="8"/>
        <v>10</v>
      </c>
      <c r="Y60" s="431">
        <v>0</v>
      </c>
      <c r="Z60" s="431" t="s">
        <v>302</v>
      </c>
    </row>
    <row r="61" spans="1:26" ht="18" customHeight="1" thickBot="1">
      <c r="A61" s="418" t="s">
        <v>270</v>
      </c>
      <c r="B61" s="419" t="s">
        <v>254</v>
      </c>
      <c r="C61" s="420" t="s">
        <v>62</v>
      </c>
      <c r="D61" s="421">
        <v>0.25</v>
      </c>
      <c r="E61" s="421">
        <v>0</v>
      </c>
      <c r="F61" s="403">
        <f t="shared" si="13"/>
        <v>0.25</v>
      </c>
      <c r="G61" s="421">
        <v>0</v>
      </c>
      <c r="H61" s="422">
        <v>4</v>
      </c>
      <c r="I61" s="422">
        <v>0</v>
      </c>
      <c r="J61" s="405">
        <f t="shared" si="0"/>
        <v>4</v>
      </c>
      <c r="K61" s="423">
        <v>0</v>
      </c>
      <c r="L61" s="424">
        <v>0</v>
      </c>
      <c r="M61" s="425">
        <v>0</v>
      </c>
      <c r="N61" s="409">
        <f t="shared" si="1"/>
        <v>0</v>
      </c>
      <c r="O61" s="426">
        <v>0</v>
      </c>
      <c r="P61" s="427">
        <v>0.1</v>
      </c>
      <c r="Q61" s="428">
        <v>0</v>
      </c>
      <c r="R61" s="413">
        <f t="shared" si="2"/>
        <v>0.1</v>
      </c>
      <c r="S61" s="429">
        <v>0</v>
      </c>
      <c r="T61" s="430">
        <f t="shared" si="9"/>
        <v>4.3499999999999996</v>
      </c>
      <c r="U61" s="430">
        <f t="shared" si="10"/>
        <v>0</v>
      </c>
      <c r="V61" s="415">
        <f t="shared" si="11"/>
        <v>4.3499999999999996</v>
      </c>
      <c r="W61" s="430">
        <f t="shared" si="12"/>
        <v>0</v>
      </c>
      <c r="X61" s="416">
        <f t="shared" si="8"/>
        <v>4.3499999999999996</v>
      </c>
      <c r="Y61" s="431">
        <v>0</v>
      </c>
      <c r="Z61" s="431"/>
    </row>
    <row r="62" spans="1:26" ht="18" customHeight="1" thickBot="1">
      <c r="A62" s="418" t="s">
        <v>283</v>
      </c>
      <c r="B62" s="419" t="s">
        <v>254</v>
      </c>
      <c r="C62" s="420" t="s">
        <v>63</v>
      </c>
      <c r="D62" s="421">
        <v>0.25</v>
      </c>
      <c r="E62" s="421">
        <v>0</v>
      </c>
      <c r="F62" s="403">
        <f t="shared" si="13"/>
        <v>0.25</v>
      </c>
      <c r="G62" s="421">
        <v>0</v>
      </c>
      <c r="H62" s="422">
        <v>0.75</v>
      </c>
      <c r="I62" s="422">
        <v>0</v>
      </c>
      <c r="J62" s="405">
        <f t="shared" si="0"/>
        <v>0.75</v>
      </c>
      <c r="K62" s="423">
        <v>0</v>
      </c>
      <c r="L62" s="424">
        <v>0.25</v>
      </c>
      <c r="M62" s="425">
        <v>0</v>
      </c>
      <c r="N62" s="409">
        <f t="shared" si="1"/>
        <v>0.25</v>
      </c>
      <c r="O62" s="426">
        <v>0</v>
      </c>
      <c r="P62" s="427">
        <v>0.1</v>
      </c>
      <c r="Q62" s="428">
        <v>0</v>
      </c>
      <c r="R62" s="413">
        <f t="shared" si="2"/>
        <v>0.1</v>
      </c>
      <c r="S62" s="429">
        <v>0</v>
      </c>
      <c r="T62" s="430">
        <f t="shared" si="9"/>
        <v>1.35</v>
      </c>
      <c r="U62" s="430">
        <f t="shared" si="10"/>
        <v>0</v>
      </c>
      <c r="V62" s="415">
        <f t="shared" si="11"/>
        <v>1.35</v>
      </c>
      <c r="W62" s="430">
        <f t="shared" si="12"/>
        <v>0</v>
      </c>
      <c r="X62" s="416">
        <f t="shared" si="8"/>
        <v>1.35</v>
      </c>
      <c r="Y62" s="431">
        <v>0</v>
      </c>
      <c r="Z62" s="431"/>
    </row>
    <row r="63" spans="1:26" ht="18" customHeight="1" thickBot="1">
      <c r="A63" s="418" t="s">
        <v>273</v>
      </c>
      <c r="B63" s="419" t="s">
        <v>167</v>
      </c>
      <c r="C63" s="420" t="s">
        <v>64</v>
      </c>
      <c r="D63" s="421">
        <v>1</v>
      </c>
      <c r="E63" s="421">
        <v>0</v>
      </c>
      <c r="F63" s="403">
        <f t="shared" si="13"/>
        <v>1</v>
      </c>
      <c r="G63" s="421">
        <v>0</v>
      </c>
      <c r="H63" s="422">
        <v>4</v>
      </c>
      <c r="I63" s="422">
        <v>0</v>
      </c>
      <c r="J63" s="405">
        <f t="shared" si="0"/>
        <v>4</v>
      </c>
      <c r="K63" s="423">
        <v>0</v>
      </c>
      <c r="L63" s="424">
        <v>0</v>
      </c>
      <c r="M63" s="425">
        <v>0</v>
      </c>
      <c r="N63" s="409">
        <f t="shared" si="1"/>
        <v>0</v>
      </c>
      <c r="O63" s="426">
        <v>0</v>
      </c>
      <c r="P63" s="432">
        <v>0</v>
      </c>
      <c r="Q63" s="422">
        <v>0</v>
      </c>
      <c r="R63" s="413">
        <f t="shared" si="2"/>
        <v>0</v>
      </c>
      <c r="S63" s="433">
        <v>0</v>
      </c>
      <c r="T63" s="430">
        <f t="shared" si="9"/>
        <v>5</v>
      </c>
      <c r="U63" s="430">
        <f t="shared" si="10"/>
        <v>0</v>
      </c>
      <c r="V63" s="415">
        <f t="shared" si="11"/>
        <v>5</v>
      </c>
      <c r="W63" s="430">
        <f t="shared" si="12"/>
        <v>0</v>
      </c>
      <c r="X63" s="416">
        <f t="shared" si="8"/>
        <v>5</v>
      </c>
      <c r="Y63" s="431">
        <v>0.08</v>
      </c>
      <c r="Z63" s="431" t="s">
        <v>303</v>
      </c>
    </row>
    <row r="64" spans="1:26" ht="18" customHeight="1" thickBot="1">
      <c r="A64" s="418" t="s">
        <v>270</v>
      </c>
      <c r="B64" s="419" t="s">
        <v>153</v>
      </c>
      <c r="C64" s="420" t="s">
        <v>65</v>
      </c>
      <c r="D64" s="421">
        <v>1</v>
      </c>
      <c r="E64" s="421">
        <v>0</v>
      </c>
      <c r="F64" s="403">
        <f t="shared" si="13"/>
        <v>1</v>
      </c>
      <c r="G64" s="421">
        <v>0</v>
      </c>
      <c r="H64" s="422">
        <v>5</v>
      </c>
      <c r="I64" s="422">
        <v>0</v>
      </c>
      <c r="J64" s="405">
        <v>5</v>
      </c>
      <c r="K64" s="423">
        <v>1</v>
      </c>
      <c r="L64" s="424">
        <v>1</v>
      </c>
      <c r="M64" s="425">
        <v>0</v>
      </c>
      <c r="N64" s="409">
        <f t="shared" si="1"/>
        <v>1</v>
      </c>
      <c r="O64" s="426">
        <v>0</v>
      </c>
      <c r="P64" s="432">
        <v>0</v>
      </c>
      <c r="Q64" s="428">
        <v>0</v>
      </c>
      <c r="R64" s="413">
        <f t="shared" si="2"/>
        <v>0</v>
      </c>
      <c r="S64" s="429">
        <v>0</v>
      </c>
      <c r="T64" s="430">
        <f t="shared" si="9"/>
        <v>7</v>
      </c>
      <c r="U64" s="430">
        <f t="shared" si="10"/>
        <v>0</v>
      </c>
      <c r="V64" s="415">
        <f t="shared" si="11"/>
        <v>7</v>
      </c>
      <c r="W64" s="430">
        <f t="shared" si="12"/>
        <v>1</v>
      </c>
      <c r="X64" s="416">
        <f t="shared" si="8"/>
        <v>6</v>
      </c>
      <c r="Y64" s="431">
        <v>0.1</v>
      </c>
      <c r="Z64" s="431" t="s">
        <v>238</v>
      </c>
    </row>
    <row r="65" spans="1:26" ht="18" customHeight="1" thickBot="1">
      <c r="A65" s="418" t="s">
        <v>283</v>
      </c>
      <c r="B65" s="419" t="s">
        <v>154</v>
      </c>
      <c r="C65" s="420" t="s">
        <v>66</v>
      </c>
      <c r="D65" s="421">
        <v>27</v>
      </c>
      <c r="E65" s="421">
        <v>0</v>
      </c>
      <c r="F65" s="403">
        <f t="shared" si="13"/>
        <v>27</v>
      </c>
      <c r="G65" s="421">
        <v>3</v>
      </c>
      <c r="H65" s="422">
        <v>80</v>
      </c>
      <c r="I65" s="422">
        <v>0</v>
      </c>
      <c r="J65" s="405">
        <f t="shared" si="0"/>
        <v>80</v>
      </c>
      <c r="K65" s="423">
        <v>6</v>
      </c>
      <c r="L65" s="424">
        <v>16</v>
      </c>
      <c r="M65" s="425">
        <v>0</v>
      </c>
      <c r="N65" s="409">
        <f t="shared" si="1"/>
        <v>16</v>
      </c>
      <c r="O65" s="426">
        <v>6</v>
      </c>
      <c r="P65" s="432">
        <v>9</v>
      </c>
      <c r="Q65" s="428">
        <v>0</v>
      </c>
      <c r="R65" s="413">
        <f t="shared" si="2"/>
        <v>9</v>
      </c>
      <c r="S65" s="429">
        <v>0</v>
      </c>
      <c r="T65" s="430">
        <f t="shared" si="9"/>
        <v>132</v>
      </c>
      <c r="U65" s="430">
        <f t="shared" si="10"/>
        <v>0</v>
      </c>
      <c r="V65" s="415">
        <f t="shared" si="11"/>
        <v>132</v>
      </c>
      <c r="W65" s="430">
        <f t="shared" si="12"/>
        <v>15</v>
      </c>
      <c r="X65" s="416">
        <f t="shared" si="8"/>
        <v>117</v>
      </c>
      <c r="Y65" s="431">
        <v>6</v>
      </c>
      <c r="Z65" s="431" t="s">
        <v>304</v>
      </c>
    </row>
    <row r="66" spans="1:26" ht="18" customHeight="1" thickBot="1">
      <c r="A66" s="418" t="s">
        <v>270</v>
      </c>
      <c r="B66" s="419" t="s">
        <v>254</v>
      </c>
      <c r="C66" s="420" t="s">
        <v>67</v>
      </c>
      <c r="D66" s="421">
        <v>0</v>
      </c>
      <c r="E66" s="421">
        <v>0</v>
      </c>
      <c r="F66" s="403">
        <f t="shared" si="13"/>
        <v>0</v>
      </c>
      <c r="G66" s="421">
        <v>0</v>
      </c>
      <c r="H66" s="422">
        <v>1</v>
      </c>
      <c r="I66" s="422">
        <v>0</v>
      </c>
      <c r="J66" s="405">
        <f t="shared" si="0"/>
        <v>1</v>
      </c>
      <c r="K66" s="423">
        <v>0</v>
      </c>
      <c r="L66" s="424">
        <v>0</v>
      </c>
      <c r="M66" s="425">
        <v>0</v>
      </c>
      <c r="N66" s="409">
        <f t="shared" si="1"/>
        <v>0</v>
      </c>
      <c r="O66" s="426">
        <v>0</v>
      </c>
      <c r="P66" s="427">
        <v>0.05</v>
      </c>
      <c r="Q66" s="428">
        <v>0</v>
      </c>
      <c r="R66" s="413">
        <f t="shared" si="2"/>
        <v>0.05</v>
      </c>
      <c r="S66" s="429">
        <v>0</v>
      </c>
      <c r="T66" s="430">
        <f t="shared" si="9"/>
        <v>1.05</v>
      </c>
      <c r="U66" s="430">
        <f t="shared" si="10"/>
        <v>0</v>
      </c>
      <c r="V66" s="415">
        <f t="shared" si="11"/>
        <v>1.05</v>
      </c>
      <c r="W66" s="430">
        <f t="shared" si="12"/>
        <v>0</v>
      </c>
      <c r="X66" s="416">
        <f t="shared" si="8"/>
        <v>1.05</v>
      </c>
      <c r="Y66" s="431">
        <v>0</v>
      </c>
      <c r="Z66" s="431"/>
    </row>
    <row r="67" spans="1:26" ht="18" customHeight="1" thickBot="1">
      <c r="A67" s="418" t="s">
        <v>270</v>
      </c>
      <c r="B67" s="419" t="s">
        <v>154</v>
      </c>
      <c r="C67" s="420" t="s">
        <v>68</v>
      </c>
      <c r="D67" s="421">
        <v>1</v>
      </c>
      <c r="E67" s="421">
        <v>0</v>
      </c>
      <c r="F67" s="403">
        <f t="shared" si="13"/>
        <v>1</v>
      </c>
      <c r="G67" s="421">
        <v>0</v>
      </c>
      <c r="H67" s="422">
        <v>4</v>
      </c>
      <c r="I67" s="422">
        <v>0</v>
      </c>
      <c r="J67" s="405">
        <f t="shared" si="0"/>
        <v>4</v>
      </c>
      <c r="K67" s="423">
        <v>1</v>
      </c>
      <c r="L67" s="424">
        <v>1</v>
      </c>
      <c r="M67" s="425">
        <v>0</v>
      </c>
      <c r="N67" s="409">
        <f t="shared" si="1"/>
        <v>1</v>
      </c>
      <c r="O67" s="426">
        <v>0</v>
      </c>
      <c r="P67" s="427">
        <v>0</v>
      </c>
      <c r="Q67" s="428">
        <v>0</v>
      </c>
      <c r="R67" s="413">
        <f t="shared" si="2"/>
        <v>0</v>
      </c>
      <c r="S67" s="429">
        <v>0</v>
      </c>
      <c r="T67" s="430">
        <f t="shared" si="9"/>
        <v>6</v>
      </c>
      <c r="U67" s="430">
        <f t="shared" si="10"/>
        <v>0</v>
      </c>
      <c r="V67" s="415">
        <f t="shared" si="11"/>
        <v>6</v>
      </c>
      <c r="W67" s="430">
        <f t="shared" si="12"/>
        <v>1</v>
      </c>
      <c r="X67" s="416">
        <f t="shared" si="8"/>
        <v>5</v>
      </c>
      <c r="Y67" s="431">
        <v>0.5</v>
      </c>
      <c r="Z67" s="431" t="s">
        <v>305</v>
      </c>
    </row>
    <row r="68" spans="1:26" ht="18" customHeight="1" thickBot="1">
      <c r="A68" s="418" t="s">
        <v>283</v>
      </c>
      <c r="B68" s="419" t="s">
        <v>154</v>
      </c>
      <c r="C68" s="420" t="s">
        <v>69</v>
      </c>
      <c r="D68" s="421">
        <v>2</v>
      </c>
      <c r="E68" s="421">
        <v>0</v>
      </c>
      <c r="F68" s="403">
        <f t="shared" si="13"/>
        <v>2</v>
      </c>
      <c r="G68" s="421">
        <v>0</v>
      </c>
      <c r="H68" s="422">
        <v>7</v>
      </c>
      <c r="I68" s="422">
        <v>0</v>
      </c>
      <c r="J68" s="405">
        <f t="shared" ref="J68:J105" si="14">H68-I68</f>
        <v>7</v>
      </c>
      <c r="K68" s="423">
        <v>0</v>
      </c>
      <c r="L68" s="424">
        <v>2</v>
      </c>
      <c r="M68" s="425">
        <v>0</v>
      </c>
      <c r="N68" s="409">
        <f t="shared" ref="N68:N105" si="15">L68-M68</f>
        <v>2</v>
      </c>
      <c r="O68" s="426">
        <v>0</v>
      </c>
      <c r="P68" s="427">
        <v>1</v>
      </c>
      <c r="Q68" s="428">
        <v>0</v>
      </c>
      <c r="R68" s="413">
        <f t="shared" ref="R68:R105" si="16">P68-Q68</f>
        <v>1</v>
      </c>
      <c r="S68" s="429">
        <v>0</v>
      </c>
      <c r="T68" s="430">
        <f t="shared" ref="T68:T99" si="17">SUM(P68,L68,H68,D68)</f>
        <v>12</v>
      </c>
      <c r="U68" s="430">
        <f t="shared" ref="U68:U99" si="18">SUM(Q68,M68,I68,E68)</f>
        <v>0</v>
      </c>
      <c r="V68" s="415">
        <f t="shared" ref="V68:V99" si="19">T68-U68</f>
        <v>12</v>
      </c>
      <c r="W68" s="430">
        <f t="shared" ref="W68:W99" si="20">SUM(S68,O68,K68,G68)</f>
        <v>0</v>
      </c>
      <c r="X68" s="416">
        <f t="shared" si="8"/>
        <v>12</v>
      </c>
      <c r="Y68" s="431">
        <v>0</v>
      </c>
      <c r="Z68" s="431"/>
    </row>
    <row r="69" spans="1:26" ht="18" customHeight="1" thickBot="1">
      <c r="A69" s="418" t="s">
        <v>270</v>
      </c>
      <c r="B69" s="419" t="s">
        <v>241</v>
      </c>
      <c r="C69" s="420" t="s">
        <v>70</v>
      </c>
      <c r="D69" s="421">
        <v>2</v>
      </c>
      <c r="E69" s="421">
        <v>0</v>
      </c>
      <c r="F69" s="403">
        <f t="shared" ref="F69:F100" si="21">D69-E69</f>
        <v>2</v>
      </c>
      <c r="G69" s="421">
        <v>0</v>
      </c>
      <c r="H69" s="422">
        <v>13</v>
      </c>
      <c r="I69" s="422">
        <v>0</v>
      </c>
      <c r="J69" s="405">
        <f t="shared" si="14"/>
        <v>13</v>
      </c>
      <c r="K69" s="423">
        <v>0</v>
      </c>
      <c r="L69" s="424">
        <v>2</v>
      </c>
      <c r="M69" s="425">
        <v>0</v>
      </c>
      <c r="N69" s="409">
        <f t="shared" si="15"/>
        <v>2</v>
      </c>
      <c r="O69" s="426">
        <v>0</v>
      </c>
      <c r="P69" s="427">
        <v>1.5</v>
      </c>
      <c r="Q69" s="428">
        <v>0</v>
      </c>
      <c r="R69" s="413">
        <f t="shared" si="16"/>
        <v>1.5</v>
      </c>
      <c r="S69" s="429">
        <v>0</v>
      </c>
      <c r="T69" s="430">
        <f t="shared" si="17"/>
        <v>18.5</v>
      </c>
      <c r="U69" s="430">
        <f t="shared" si="18"/>
        <v>0</v>
      </c>
      <c r="V69" s="415">
        <f t="shared" si="19"/>
        <v>18.5</v>
      </c>
      <c r="W69" s="430">
        <f t="shared" si="20"/>
        <v>0</v>
      </c>
      <c r="X69" s="416">
        <f t="shared" ref="X69:X105" si="22">V69-W69</f>
        <v>18.5</v>
      </c>
      <c r="Y69" s="431">
        <v>0</v>
      </c>
      <c r="Z69" s="431"/>
    </row>
    <row r="70" spans="1:26" ht="18" customHeight="1" thickBot="1">
      <c r="A70" s="418" t="s">
        <v>273</v>
      </c>
      <c r="B70" s="419" t="s">
        <v>152</v>
      </c>
      <c r="C70" s="420" t="s">
        <v>71</v>
      </c>
      <c r="D70" s="421">
        <v>1</v>
      </c>
      <c r="E70" s="421">
        <v>0</v>
      </c>
      <c r="F70" s="403">
        <f t="shared" si="21"/>
        <v>1</v>
      </c>
      <c r="G70" s="421">
        <v>0</v>
      </c>
      <c r="H70" s="422">
        <v>14</v>
      </c>
      <c r="I70" s="422">
        <v>0</v>
      </c>
      <c r="J70" s="405">
        <f t="shared" si="14"/>
        <v>14</v>
      </c>
      <c r="K70" s="423">
        <v>1</v>
      </c>
      <c r="L70" s="424">
        <v>1</v>
      </c>
      <c r="M70" s="425">
        <v>0</v>
      </c>
      <c r="N70" s="409">
        <f t="shared" si="15"/>
        <v>1</v>
      </c>
      <c r="O70" s="426">
        <v>1</v>
      </c>
      <c r="P70" s="427">
        <v>0</v>
      </c>
      <c r="Q70" s="428">
        <v>0</v>
      </c>
      <c r="R70" s="413">
        <f t="shared" si="16"/>
        <v>0</v>
      </c>
      <c r="S70" s="429">
        <v>0</v>
      </c>
      <c r="T70" s="430">
        <f t="shared" si="17"/>
        <v>16</v>
      </c>
      <c r="U70" s="430">
        <f t="shared" si="18"/>
        <v>0</v>
      </c>
      <c r="V70" s="415">
        <f t="shared" si="19"/>
        <v>16</v>
      </c>
      <c r="W70" s="430">
        <f t="shared" si="20"/>
        <v>2</v>
      </c>
      <c r="X70" s="416">
        <f t="shared" si="22"/>
        <v>14</v>
      </c>
      <c r="Y70" s="431">
        <v>1</v>
      </c>
      <c r="Z70" s="431" t="s">
        <v>236</v>
      </c>
    </row>
    <row r="71" spans="1:26" ht="18" customHeight="1" thickBot="1">
      <c r="A71" s="418" t="s">
        <v>270</v>
      </c>
      <c r="B71" s="419" t="s">
        <v>241</v>
      </c>
      <c r="C71" s="420" t="s">
        <v>72</v>
      </c>
      <c r="D71" s="421">
        <v>1</v>
      </c>
      <c r="E71" s="421">
        <v>0</v>
      </c>
      <c r="F71" s="403">
        <f t="shared" si="21"/>
        <v>1</v>
      </c>
      <c r="G71" s="421">
        <v>0</v>
      </c>
      <c r="H71" s="422">
        <v>6</v>
      </c>
      <c r="I71" s="422">
        <v>0</v>
      </c>
      <c r="J71" s="405">
        <f t="shared" si="14"/>
        <v>6</v>
      </c>
      <c r="K71" s="423">
        <v>4</v>
      </c>
      <c r="L71" s="424">
        <v>1</v>
      </c>
      <c r="M71" s="425">
        <v>0</v>
      </c>
      <c r="N71" s="409">
        <f t="shared" si="15"/>
        <v>1</v>
      </c>
      <c r="O71" s="426">
        <v>1</v>
      </c>
      <c r="P71" s="427">
        <v>0</v>
      </c>
      <c r="Q71" s="428">
        <v>0</v>
      </c>
      <c r="R71" s="413">
        <f t="shared" si="16"/>
        <v>0</v>
      </c>
      <c r="S71" s="429">
        <v>0</v>
      </c>
      <c r="T71" s="430">
        <f t="shared" si="17"/>
        <v>8</v>
      </c>
      <c r="U71" s="430">
        <f t="shared" si="18"/>
        <v>0</v>
      </c>
      <c r="V71" s="415">
        <f t="shared" si="19"/>
        <v>8</v>
      </c>
      <c r="W71" s="430">
        <f t="shared" si="20"/>
        <v>5</v>
      </c>
      <c r="X71" s="416">
        <f t="shared" si="22"/>
        <v>3</v>
      </c>
      <c r="Y71" s="431">
        <v>0.05</v>
      </c>
      <c r="Z71" s="431" t="s">
        <v>306</v>
      </c>
    </row>
    <row r="72" spans="1:26" ht="18" customHeight="1" thickBot="1">
      <c r="A72" s="418" t="s">
        <v>273</v>
      </c>
      <c r="B72" s="419" t="s">
        <v>152</v>
      </c>
      <c r="C72" s="420" t="s">
        <v>74</v>
      </c>
      <c r="D72" s="421">
        <v>3</v>
      </c>
      <c r="E72" s="421">
        <v>0</v>
      </c>
      <c r="F72" s="403">
        <f t="shared" si="21"/>
        <v>3</v>
      </c>
      <c r="G72" s="421">
        <v>0</v>
      </c>
      <c r="H72" s="422">
        <v>13</v>
      </c>
      <c r="I72" s="422">
        <v>0</v>
      </c>
      <c r="J72" s="405">
        <f t="shared" si="14"/>
        <v>13</v>
      </c>
      <c r="K72" s="423">
        <v>3</v>
      </c>
      <c r="L72" s="424">
        <v>2</v>
      </c>
      <c r="M72" s="425">
        <v>0</v>
      </c>
      <c r="N72" s="409">
        <f t="shared" si="15"/>
        <v>2</v>
      </c>
      <c r="O72" s="426">
        <v>1</v>
      </c>
      <c r="P72" s="427">
        <v>0</v>
      </c>
      <c r="Q72" s="428">
        <v>0</v>
      </c>
      <c r="R72" s="413">
        <f t="shared" si="16"/>
        <v>0</v>
      </c>
      <c r="S72" s="429">
        <v>0</v>
      </c>
      <c r="T72" s="430">
        <f t="shared" si="17"/>
        <v>18</v>
      </c>
      <c r="U72" s="430">
        <f t="shared" si="18"/>
        <v>0</v>
      </c>
      <c r="V72" s="415">
        <f t="shared" si="19"/>
        <v>18</v>
      </c>
      <c r="W72" s="430">
        <f t="shared" si="20"/>
        <v>4</v>
      </c>
      <c r="X72" s="416">
        <f t="shared" si="22"/>
        <v>14</v>
      </c>
      <c r="Y72" s="431">
        <v>1</v>
      </c>
      <c r="Z72" s="431" t="s">
        <v>236</v>
      </c>
    </row>
    <row r="73" spans="1:26" ht="18" customHeight="1" thickBot="1">
      <c r="A73" s="418" t="s">
        <v>283</v>
      </c>
      <c r="B73" s="419" t="s">
        <v>142</v>
      </c>
      <c r="C73" s="420" t="s">
        <v>75</v>
      </c>
      <c r="D73" s="421">
        <v>3</v>
      </c>
      <c r="E73" s="421">
        <v>0</v>
      </c>
      <c r="F73" s="403">
        <f t="shared" si="21"/>
        <v>3</v>
      </c>
      <c r="G73" s="421">
        <v>0</v>
      </c>
      <c r="H73" s="422">
        <v>8</v>
      </c>
      <c r="I73" s="422">
        <v>0</v>
      </c>
      <c r="J73" s="405">
        <f t="shared" si="14"/>
        <v>8</v>
      </c>
      <c r="K73" s="423">
        <v>1</v>
      </c>
      <c r="L73" s="424">
        <v>2</v>
      </c>
      <c r="M73" s="425">
        <v>0</v>
      </c>
      <c r="N73" s="409">
        <f t="shared" si="15"/>
        <v>2</v>
      </c>
      <c r="O73" s="426">
        <v>0</v>
      </c>
      <c r="P73" s="427">
        <v>0</v>
      </c>
      <c r="Q73" s="428">
        <v>0</v>
      </c>
      <c r="R73" s="413">
        <f t="shared" si="16"/>
        <v>0</v>
      </c>
      <c r="S73" s="429">
        <v>0</v>
      </c>
      <c r="T73" s="430">
        <f t="shared" si="17"/>
        <v>13</v>
      </c>
      <c r="U73" s="430">
        <f t="shared" si="18"/>
        <v>0</v>
      </c>
      <c r="V73" s="415">
        <f t="shared" si="19"/>
        <v>13</v>
      </c>
      <c r="W73" s="430">
        <f t="shared" si="20"/>
        <v>1</v>
      </c>
      <c r="X73" s="416">
        <f t="shared" si="22"/>
        <v>12</v>
      </c>
      <c r="Y73" s="431">
        <v>0.2</v>
      </c>
      <c r="Z73" s="431" t="s">
        <v>237</v>
      </c>
    </row>
    <row r="74" spans="1:26" ht="18" customHeight="1" thickBot="1">
      <c r="A74" s="418" t="s">
        <v>270</v>
      </c>
      <c r="B74" s="419" t="s">
        <v>152</v>
      </c>
      <c r="C74" s="420" t="s">
        <v>76</v>
      </c>
      <c r="D74" s="421">
        <v>0.33</v>
      </c>
      <c r="E74" s="421">
        <v>0</v>
      </c>
      <c r="F74" s="403">
        <f t="shared" si="21"/>
        <v>0.33</v>
      </c>
      <c r="G74" s="421">
        <v>0</v>
      </c>
      <c r="H74" s="422">
        <v>1</v>
      </c>
      <c r="I74" s="422">
        <v>0</v>
      </c>
      <c r="J74" s="405">
        <f t="shared" si="14"/>
        <v>1</v>
      </c>
      <c r="K74" s="423">
        <v>0</v>
      </c>
      <c r="L74" s="424">
        <v>0</v>
      </c>
      <c r="M74" s="425">
        <v>0</v>
      </c>
      <c r="N74" s="409">
        <f t="shared" si="15"/>
        <v>0</v>
      </c>
      <c r="O74" s="426">
        <v>0</v>
      </c>
      <c r="P74" s="427">
        <v>0</v>
      </c>
      <c r="Q74" s="428">
        <v>0</v>
      </c>
      <c r="R74" s="413">
        <f t="shared" si="16"/>
        <v>0</v>
      </c>
      <c r="S74" s="429">
        <v>0</v>
      </c>
      <c r="T74" s="430">
        <f t="shared" si="17"/>
        <v>1.33</v>
      </c>
      <c r="U74" s="430">
        <f t="shared" si="18"/>
        <v>0</v>
      </c>
      <c r="V74" s="415">
        <f t="shared" si="19"/>
        <v>1.33</v>
      </c>
      <c r="W74" s="430">
        <f t="shared" si="20"/>
        <v>0</v>
      </c>
      <c r="X74" s="416">
        <f t="shared" si="22"/>
        <v>1.33</v>
      </c>
      <c r="Y74" s="431">
        <v>0.25</v>
      </c>
      <c r="Z74" s="431" t="s">
        <v>236</v>
      </c>
    </row>
    <row r="75" spans="1:26" ht="18" customHeight="1" thickBot="1">
      <c r="A75" s="418" t="s">
        <v>273</v>
      </c>
      <c r="B75" s="419" t="s">
        <v>167</v>
      </c>
      <c r="C75" s="420" t="s">
        <v>77</v>
      </c>
      <c r="D75" s="421">
        <v>0.5</v>
      </c>
      <c r="E75" s="421">
        <v>0</v>
      </c>
      <c r="F75" s="403">
        <f t="shared" si="21"/>
        <v>0.5</v>
      </c>
      <c r="G75" s="421">
        <v>0</v>
      </c>
      <c r="H75" s="422">
        <v>5</v>
      </c>
      <c r="I75" s="422">
        <v>0</v>
      </c>
      <c r="J75" s="405">
        <f t="shared" si="14"/>
        <v>5</v>
      </c>
      <c r="K75" s="423">
        <v>1</v>
      </c>
      <c r="L75" s="424">
        <v>0.5</v>
      </c>
      <c r="M75" s="425">
        <v>0</v>
      </c>
      <c r="N75" s="409">
        <f t="shared" si="15"/>
        <v>0.5</v>
      </c>
      <c r="O75" s="426">
        <v>0</v>
      </c>
      <c r="P75" s="432">
        <v>0</v>
      </c>
      <c r="Q75" s="422">
        <v>0</v>
      </c>
      <c r="R75" s="413">
        <f t="shared" si="16"/>
        <v>0</v>
      </c>
      <c r="S75" s="433">
        <v>0</v>
      </c>
      <c r="T75" s="430">
        <f t="shared" si="17"/>
        <v>6</v>
      </c>
      <c r="U75" s="430">
        <f t="shared" si="18"/>
        <v>0</v>
      </c>
      <c r="V75" s="415">
        <f t="shared" si="19"/>
        <v>6</v>
      </c>
      <c r="W75" s="430">
        <f t="shared" si="20"/>
        <v>1</v>
      </c>
      <c r="X75" s="416">
        <f t="shared" si="22"/>
        <v>5</v>
      </c>
      <c r="Y75" s="431">
        <v>0.55000000000000004</v>
      </c>
      <c r="Z75" s="431" t="s">
        <v>307</v>
      </c>
    </row>
    <row r="76" spans="1:26" ht="18" customHeight="1" thickBot="1">
      <c r="A76" s="418" t="s">
        <v>270</v>
      </c>
      <c r="B76" s="419" t="s">
        <v>152</v>
      </c>
      <c r="C76" s="420" t="s">
        <v>78</v>
      </c>
      <c r="D76" s="421">
        <v>1</v>
      </c>
      <c r="E76" s="421">
        <v>0</v>
      </c>
      <c r="F76" s="403">
        <f t="shared" si="21"/>
        <v>1</v>
      </c>
      <c r="G76" s="421">
        <v>0</v>
      </c>
      <c r="H76" s="422">
        <v>3</v>
      </c>
      <c r="I76" s="422">
        <v>0</v>
      </c>
      <c r="J76" s="405">
        <f t="shared" si="14"/>
        <v>3</v>
      </c>
      <c r="K76" s="423">
        <v>0</v>
      </c>
      <c r="L76" s="424">
        <v>1</v>
      </c>
      <c r="M76" s="425">
        <v>0</v>
      </c>
      <c r="N76" s="409">
        <f t="shared" si="15"/>
        <v>1</v>
      </c>
      <c r="O76" s="426">
        <v>0</v>
      </c>
      <c r="P76" s="427">
        <v>0</v>
      </c>
      <c r="Q76" s="428">
        <v>0</v>
      </c>
      <c r="R76" s="413">
        <f t="shared" si="16"/>
        <v>0</v>
      </c>
      <c r="S76" s="429">
        <v>0</v>
      </c>
      <c r="T76" s="430">
        <f t="shared" si="17"/>
        <v>5</v>
      </c>
      <c r="U76" s="430">
        <f t="shared" si="18"/>
        <v>0</v>
      </c>
      <c r="V76" s="415">
        <f t="shared" si="19"/>
        <v>5</v>
      </c>
      <c r="W76" s="430">
        <f t="shared" si="20"/>
        <v>0</v>
      </c>
      <c r="X76" s="416">
        <f t="shared" si="22"/>
        <v>5</v>
      </c>
      <c r="Y76" s="431">
        <v>0</v>
      </c>
      <c r="Z76" s="431"/>
    </row>
    <row r="77" spans="1:26" ht="18" customHeight="1" thickBot="1">
      <c r="A77" s="418" t="s">
        <v>273</v>
      </c>
      <c r="B77" s="419" t="s">
        <v>167</v>
      </c>
      <c r="C77" s="420" t="s">
        <v>79</v>
      </c>
      <c r="D77" s="421">
        <v>0.5</v>
      </c>
      <c r="E77" s="421">
        <v>0</v>
      </c>
      <c r="F77" s="403">
        <f t="shared" si="21"/>
        <v>0.5</v>
      </c>
      <c r="G77" s="421">
        <v>0</v>
      </c>
      <c r="H77" s="422">
        <v>0.5</v>
      </c>
      <c r="I77" s="422">
        <v>0</v>
      </c>
      <c r="J77" s="405">
        <f t="shared" si="14"/>
        <v>0.5</v>
      </c>
      <c r="K77" s="423">
        <v>0</v>
      </c>
      <c r="L77" s="424">
        <v>0.5</v>
      </c>
      <c r="M77" s="425">
        <v>0</v>
      </c>
      <c r="N77" s="409">
        <f t="shared" si="15"/>
        <v>0.5</v>
      </c>
      <c r="O77" s="426">
        <v>0</v>
      </c>
      <c r="P77" s="432">
        <v>0</v>
      </c>
      <c r="Q77" s="422">
        <v>0</v>
      </c>
      <c r="R77" s="413">
        <f t="shared" si="16"/>
        <v>0</v>
      </c>
      <c r="S77" s="433">
        <v>0</v>
      </c>
      <c r="T77" s="430">
        <f t="shared" si="17"/>
        <v>1.5</v>
      </c>
      <c r="U77" s="430">
        <f t="shared" si="18"/>
        <v>0</v>
      </c>
      <c r="V77" s="415">
        <f t="shared" si="19"/>
        <v>1.5</v>
      </c>
      <c r="W77" s="430">
        <f t="shared" si="20"/>
        <v>0</v>
      </c>
      <c r="X77" s="416">
        <f t="shared" si="22"/>
        <v>1.5</v>
      </c>
      <c r="Y77" s="431">
        <v>0.05</v>
      </c>
      <c r="Z77" s="431" t="s">
        <v>308</v>
      </c>
    </row>
    <row r="78" spans="1:26" ht="18" customHeight="1" thickBot="1">
      <c r="A78" s="418" t="s">
        <v>270</v>
      </c>
      <c r="B78" s="419" t="s">
        <v>142</v>
      </c>
      <c r="C78" s="420" t="s">
        <v>80</v>
      </c>
      <c r="D78" s="421">
        <v>1</v>
      </c>
      <c r="E78" s="421">
        <v>0</v>
      </c>
      <c r="F78" s="403">
        <f t="shared" si="21"/>
        <v>1</v>
      </c>
      <c r="G78" s="421">
        <v>0</v>
      </c>
      <c r="H78" s="422">
        <v>7</v>
      </c>
      <c r="I78" s="422">
        <v>0</v>
      </c>
      <c r="J78" s="405">
        <f t="shared" si="14"/>
        <v>7</v>
      </c>
      <c r="K78" s="423">
        <v>1</v>
      </c>
      <c r="L78" s="424">
        <v>1</v>
      </c>
      <c r="M78" s="425">
        <v>0</v>
      </c>
      <c r="N78" s="409">
        <f t="shared" si="15"/>
        <v>1</v>
      </c>
      <c r="O78" s="426">
        <v>0</v>
      </c>
      <c r="P78" s="427">
        <v>1</v>
      </c>
      <c r="Q78" s="428">
        <v>0</v>
      </c>
      <c r="R78" s="413">
        <f t="shared" si="16"/>
        <v>1</v>
      </c>
      <c r="S78" s="429">
        <v>0</v>
      </c>
      <c r="T78" s="430">
        <f t="shared" si="17"/>
        <v>10</v>
      </c>
      <c r="U78" s="430">
        <f t="shared" si="18"/>
        <v>0</v>
      </c>
      <c r="V78" s="415">
        <f t="shared" si="19"/>
        <v>10</v>
      </c>
      <c r="W78" s="430">
        <f t="shared" si="20"/>
        <v>1</v>
      </c>
      <c r="X78" s="416">
        <f t="shared" si="22"/>
        <v>9</v>
      </c>
      <c r="Y78" s="431">
        <v>1</v>
      </c>
      <c r="Z78" s="431" t="s">
        <v>236</v>
      </c>
    </row>
    <row r="79" spans="1:26" ht="18" customHeight="1" thickBot="1">
      <c r="A79" s="418" t="s">
        <v>270</v>
      </c>
      <c r="B79" s="419" t="s">
        <v>241</v>
      </c>
      <c r="C79" s="420" t="s">
        <v>81</v>
      </c>
      <c r="D79" s="421">
        <v>3</v>
      </c>
      <c r="E79" s="421">
        <v>0</v>
      </c>
      <c r="F79" s="403">
        <f t="shared" si="21"/>
        <v>3</v>
      </c>
      <c r="G79" s="421">
        <v>0</v>
      </c>
      <c r="H79" s="422">
        <v>22</v>
      </c>
      <c r="I79" s="422">
        <v>0</v>
      </c>
      <c r="J79" s="405">
        <f t="shared" si="14"/>
        <v>22</v>
      </c>
      <c r="K79" s="423">
        <v>1</v>
      </c>
      <c r="L79" s="424">
        <v>3</v>
      </c>
      <c r="M79" s="425">
        <v>0</v>
      </c>
      <c r="N79" s="409">
        <f t="shared" si="15"/>
        <v>3</v>
      </c>
      <c r="O79" s="426">
        <v>0</v>
      </c>
      <c r="P79" s="427">
        <v>3.8</v>
      </c>
      <c r="Q79" s="428">
        <v>0</v>
      </c>
      <c r="R79" s="413">
        <f t="shared" si="16"/>
        <v>3.8</v>
      </c>
      <c r="S79" s="429">
        <v>0</v>
      </c>
      <c r="T79" s="430">
        <f t="shared" si="17"/>
        <v>31.8</v>
      </c>
      <c r="U79" s="430">
        <f t="shared" si="18"/>
        <v>0</v>
      </c>
      <c r="V79" s="415">
        <f t="shared" si="19"/>
        <v>31.8</v>
      </c>
      <c r="W79" s="430">
        <f t="shared" si="20"/>
        <v>1</v>
      </c>
      <c r="X79" s="416">
        <f t="shared" si="22"/>
        <v>30.8</v>
      </c>
      <c r="Y79" s="431">
        <v>3</v>
      </c>
      <c r="Z79" s="431" t="s">
        <v>309</v>
      </c>
    </row>
    <row r="80" spans="1:26" ht="18" customHeight="1" thickBot="1">
      <c r="A80" s="418" t="s">
        <v>273</v>
      </c>
      <c r="B80" s="419" t="s">
        <v>254</v>
      </c>
      <c r="C80" s="420" t="s">
        <v>82</v>
      </c>
      <c r="D80" s="421">
        <v>0</v>
      </c>
      <c r="E80" s="421">
        <v>0</v>
      </c>
      <c r="F80" s="403">
        <f t="shared" si="21"/>
        <v>0</v>
      </c>
      <c r="G80" s="421">
        <v>0</v>
      </c>
      <c r="H80" s="422">
        <v>1</v>
      </c>
      <c r="I80" s="422">
        <v>0</v>
      </c>
      <c r="J80" s="405">
        <f t="shared" si="14"/>
        <v>1</v>
      </c>
      <c r="K80" s="423">
        <v>0</v>
      </c>
      <c r="L80" s="424">
        <v>0</v>
      </c>
      <c r="M80" s="425">
        <v>0</v>
      </c>
      <c r="N80" s="409">
        <f t="shared" si="15"/>
        <v>0</v>
      </c>
      <c r="O80" s="426">
        <v>0</v>
      </c>
      <c r="P80" s="427">
        <v>0.1</v>
      </c>
      <c r="Q80" s="428">
        <v>0</v>
      </c>
      <c r="R80" s="413">
        <f t="shared" si="16"/>
        <v>0.1</v>
      </c>
      <c r="S80" s="429">
        <v>0</v>
      </c>
      <c r="T80" s="430">
        <f t="shared" si="17"/>
        <v>1.1000000000000001</v>
      </c>
      <c r="U80" s="430">
        <f t="shared" si="18"/>
        <v>0</v>
      </c>
      <c r="V80" s="415">
        <f t="shared" si="19"/>
        <v>1.1000000000000001</v>
      </c>
      <c r="W80" s="430">
        <f t="shared" si="20"/>
        <v>0</v>
      </c>
      <c r="X80" s="416">
        <f t="shared" si="22"/>
        <v>1.1000000000000001</v>
      </c>
      <c r="Y80" s="431">
        <v>0</v>
      </c>
      <c r="Z80" s="431"/>
    </row>
    <row r="81" spans="1:26" ht="18" customHeight="1" thickBot="1">
      <c r="A81" s="418" t="s">
        <v>283</v>
      </c>
      <c r="B81" s="419" t="s">
        <v>142</v>
      </c>
      <c r="C81" s="420" t="s">
        <v>83</v>
      </c>
      <c r="D81" s="421">
        <v>1</v>
      </c>
      <c r="E81" s="421">
        <v>0</v>
      </c>
      <c r="F81" s="403">
        <f t="shared" si="21"/>
        <v>1</v>
      </c>
      <c r="G81" s="421">
        <v>0</v>
      </c>
      <c r="H81" s="422">
        <v>12</v>
      </c>
      <c r="I81" s="422">
        <v>0</v>
      </c>
      <c r="J81" s="405">
        <f t="shared" si="14"/>
        <v>12</v>
      </c>
      <c r="K81" s="423">
        <v>0</v>
      </c>
      <c r="L81" s="424">
        <v>3</v>
      </c>
      <c r="M81" s="425">
        <v>0</v>
      </c>
      <c r="N81" s="409">
        <f t="shared" si="15"/>
        <v>3</v>
      </c>
      <c r="O81" s="426">
        <v>0</v>
      </c>
      <c r="P81" s="427">
        <v>0</v>
      </c>
      <c r="Q81" s="428">
        <v>0</v>
      </c>
      <c r="R81" s="413">
        <f t="shared" si="16"/>
        <v>0</v>
      </c>
      <c r="S81" s="429">
        <v>0</v>
      </c>
      <c r="T81" s="430">
        <f t="shared" si="17"/>
        <v>16</v>
      </c>
      <c r="U81" s="430">
        <f t="shared" si="18"/>
        <v>0</v>
      </c>
      <c r="V81" s="415">
        <f t="shared" si="19"/>
        <v>16</v>
      </c>
      <c r="W81" s="430">
        <f t="shared" si="20"/>
        <v>0</v>
      </c>
      <c r="X81" s="416">
        <f t="shared" si="22"/>
        <v>16</v>
      </c>
      <c r="Y81" s="431">
        <v>0</v>
      </c>
      <c r="Z81" s="431"/>
    </row>
    <row r="82" spans="1:26" ht="18" customHeight="1" thickBot="1">
      <c r="A82" s="418" t="s">
        <v>270</v>
      </c>
      <c r="B82" s="419" t="s">
        <v>154</v>
      </c>
      <c r="C82" s="420" t="s">
        <v>84</v>
      </c>
      <c r="D82" s="421">
        <v>1.25</v>
      </c>
      <c r="E82" s="421">
        <v>0</v>
      </c>
      <c r="F82" s="403">
        <f t="shared" si="21"/>
        <v>1.25</v>
      </c>
      <c r="G82" s="421">
        <v>0</v>
      </c>
      <c r="H82" s="422">
        <v>9.75</v>
      </c>
      <c r="I82" s="422">
        <v>0</v>
      </c>
      <c r="J82" s="405">
        <f t="shared" si="14"/>
        <v>9.75</v>
      </c>
      <c r="K82" s="423">
        <v>0</v>
      </c>
      <c r="L82" s="424">
        <v>1</v>
      </c>
      <c r="M82" s="425">
        <v>0</v>
      </c>
      <c r="N82" s="409">
        <f t="shared" si="15"/>
        <v>1</v>
      </c>
      <c r="O82" s="426">
        <v>0</v>
      </c>
      <c r="P82" s="427">
        <v>0</v>
      </c>
      <c r="Q82" s="428">
        <v>0</v>
      </c>
      <c r="R82" s="413">
        <f t="shared" si="16"/>
        <v>0</v>
      </c>
      <c r="S82" s="429">
        <v>0</v>
      </c>
      <c r="T82" s="430">
        <f t="shared" si="17"/>
        <v>12</v>
      </c>
      <c r="U82" s="430">
        <f t="shared" si="18"/>
        <v>0</v>
      </c>
      <c r="V82" s="415">
        <f t="shared" si="19"/>
        <v>12</v>
      </c>
      <c r="W82" s="430">
        <f t="shared" si="20"/>
        <v>0</v>
      </c>
      <c r="X82" s="416">
        <f t="shared" si="22"/>
        <v>12</v>
      </c>
      <c r="Y82" s="431">
        <v>1.4</v>
      </c>
      <c r="Z82" s="431" t="s">
        <v>310</v>
      </c>
    </row>
    <row r="83" spans="1:26" ht="18" customHeight="1" thickBot="1">
      <c r="A83" s="418" t="s">
        <v>270</v>
      </c>
      <c r="B83" s="419" t="s">
        <v>154</v>
      </c>
      <c r="C83" s="420" t="s">
        <v>85</v>
      </c>
      <c r="D83" s="421">
        <v>4</v>
      </c>
      <c r="E83" s="421">
        <v>0</v>
      </c>
      <c r="F83" s="403">
        <f t="shared" si="21"/>
        <v>4</v>
      </c>
      <c r="G83" s="421">
        <v>0</v>
      </c>
      <c r="H83" s="422">
        <v>25</v>
      </c>
      <c r="I83" s="422">
        <v>0</v>
      </c>
      <c r="J83" s="405">
        <f t="shared" si="14"/>
        <v>25</v>
      </c>
      <c r="K83" s="423">
        <v>1</v>
      </c>
      <c r="L83" s="424">
        <v>1</v>
      </c>
      <c r="M83" s="425">
        <v>0</v>
      </c>
      <c r="N83" s="409">
        <f t="shared" si="15"/>
        <v>1</v>
      </c>
      <c r="O83" s="426">
        <v>0</v>
      </c>
      <c r="P83" s="427">
        <v>0</v>
      </c>
      <c r="Q83" s="428">
        <v>0</v>
      </c>
      <c r="R83" s="413">
        <f t="shared" si="16"/>
        <v>0</v>
      </c>
      <c r="S83" s="429">
        <v>0</v>
      </c>
      <c r="T83" s="430">
        <f t="shared" si="17"/>
        <v>30</v>
      </c>
      <c r="U83" s="430">
        <f t="shared" si="18"/>
        <v>0</v>
      </c>
      <c r="V83" s="415">
        <f t="shared" si="19"/>
        <v>30</v>
      </c>
      <c r="W83" s="430">
        <f t="shared" si="20"/>
        <v>1</v>
      </c>
      <c r="X83" s="416">
        <f t="shared" si="22"/>
        <v>29</v>
      </c>
      <c r="Y83" s="431">
        <v>6</v>
      </c>
      <c r="Z83" s="431" t="s">
        <v>311</v>
      </c>
    </row>
    <row r="84" spans="1:26" ht="18" customHeight="1" thickBot="1">
      <c r="A84" s="418" t="s">
        <v>270</v>
      </c>
      <c r="B84" s="419" t="s">
        <v>142</v>
      </c>
      <c r="C84" s="420" t="s">
        <v>86</v>
      </c>
      <c r="D84" s="421">
        <v>1</v>
      </c>
      <c r="E84" s="421">
        <v>0</v>
      </c>
      <c r="F84" s="403">
        <f t="shared" si="21"/>
        <v>1</v>
      </c>
      <c r="G84" s="438">
        <v>0</v>
      </c>
      <c r="H84" s="432">
        <v>8</v>
      </c>
      <c r="I84" s="422">
        <v>0</v>
      </c>
      <c r="J84" s="405">
        <f t="shared" si="14"/>
        <v>8</v>
      </c>
      <c r="K84" s="423">
        <v>0</v>
      </c>
      <c r="L84" s="424">
        <v>2</v>
      </c>
      <c r="M84" s="425">
        <v>0</v>
      </c>
      <c r="N84" s="409">
        <f t="shared" si="15"/>
        <v>2</v>
      </c>
      <c r="O84" s="426">
        <v>0</v>
      </c>
      <c r="P84" s="427">
        <v>0</v>
      </c>
      <c r="Q84" s="428">
        <v>0</v>
      </c>
      <c r="R84" s="413">
        <f t="shared" si="16"/>
        <v>0</v>
      </c>
      <c r="S84" s="429">
        <v>0</v>
      </c>
      <c r="T84" s="430">
        <f t="shared" si="17"/>
        <v>11</v>
      </c>
      <c r="U84" s="430">
        <f t="shared" si="18"/>
        <v>0</v>
      </c>
      <c r="V84" s="415">
        <f t="shared" si="19"/>
        <v>11</v>
      </c>
      <c r="W84" s="430">
        <f t="shared" si="20"/>
        <v>0</v>
      </c>
      <c r="X84" s="416">
        <f t="shared" si="22"/>
        <v>11</v>
      </c>
      <c r="Y84" s="431">
        <v>1</v>
      </c>
      <c r="Z84" s="431" t="s">
        <v>236</v>
      </c>
    </row>
    <row r="85" spans="1:26" ht="18" customHeight="1" thickBot="1">
      <c r="A85" s="418" t="s">
        <v>270</v>
      </c>
      <c r="B85" s="419" t="s">
        <v>154</v>
      </c>
      <c r="C85" s="420" t="s">
        <v>87</v>
      </c>
      <c r="D85" s="421">
        <v>2.5</v>
      </c>
      <c r="E85" s="421">
        <v>0</v>
      </c>
      <c r="F85" s="403">
        <f t="shared" si="21"/>
        <v>2.5</v>
      </c>
      <c r="G85" s="438">
        <v>0</v>
      </c>
      <c r="H85" s="432">
        <v>15.5</v>
      </c>
      <c r="I85" s="422">
        <v>0</v>
      </c>
      <c r="J85" s="405">
        <f t="shared" si="14"/>
        <v>15.5</v>
      </c>
      <c r="K85" s="423">
        <v>1</v>
      </c>
      <c r="L85" s="424">
        <v>4</v>
      </c>
      <c r="M85" s="425">
        <v>0</v>
      </c>
      <c r="N85" s="409">
        <f t="shared" si="15"/>
        <v>4</v>
      </c>
      <c r="O85" s="426">
        <v>0</v>
      </c>
      <c r="P85" s="427">
        <v>1</v>
      </c>
      <c r="Q85" s="428">
        <v>0</v>
      </c>
      <c r="R85" s="413">
        <f t="shared" si="16"/>
        <v>1</v>
      </c>
      <c r="S85" s="429">
        <v>0</v>
      </c>
      <c r="T85" s="430">
        <f t="shared" si="17"/>
        <v>23</v>
      </c>
      <c r="U85" s="430">
        <f t="shared" si="18"/>
        <v>0</v>
      </c>
      <c r="V85" s="415">
        <f t="shared" si="19"/>
        <v>23</v>
      </c>
      <c r="W85" s="430">
        <f t="shared" si="20"/>
        <v>1</v>
      </c>
      <c r="X85" s="416">
        <f t="shared" si="22"/>
        <v>22</v>
      </c>
      <c r="Y85" s="431">
        <v>0</v>
      </c>
      <c r="Z85" s="431"/>
    </row>
    <row r="86" spans="1:26" ht="18" customHeight="1" thickBot="1">
      <c r="A86" s="418" t="s">
        <v>270</v>
      </c>
      <c r="B86" s="419" t="s">
        <v>153</v>
      </c>
      <c r="C86" s="420" t="s">
        <v>88</v>
      </c>
      <c r="D86" s="421">
        <v>1</v>
      </c>
      <c r="E86" s="421">
        <v>0</v>
      </c>
      <c r="F86" s="403">
        <f t="shared" si="21"/>
        <v>1</v>
      </c>
      <c r="G86" s="438">
        <v>0</v>
      </c>
      <c r="H86" s="432">
        <v>9</v>
      </c>
      <c r="I86" s="422">
        <v>0</v>
      </c>
      <c r="J86" s="405">
        <f t="shared" si="14"/>
        <v>9</v>
      </c>
      <c r="K86" s="423">
        <v>0</v>
      </c>
      <c r="L86" s="424">
        <v>0</v>
      </c>
      <c r="M86" s="425">
        <v>0</v>
      </c>
      <c r="N86" s="409">
        <f t="shared" si="15"/>
        <v>0</v>
      </c>
      <c r="O86" s="426">
        <v>0</v>
      </c>
      <c r="P86" s="432">
        <v>0</v>
      </c>
      <c r="Q86" s="428">
        <v>0</v>
      </c>
      <c r="R86" s="413">
        <f t="shared" si="16"/>
        <v>0</v>
      </c>
      <c r="S86" s="429">
        <v>0</v>
      </c>
      <c r="T86" s="430">
        <f t="shared" si="17"/>
        <v>10</v>
      </c>
      <c r="U86" s="430">
        <f t="shared" si="18"/>
        <v>0</v>
      </c>
      <c r="V86" s="415">
        <f t="shared" si="19"/>
        <v>10</v>
      </c>
      <c r="W86" s="430">
        <f t="shared" si="20"/>
        <v>0</v>
      </c>
      <c r="X86" s="416">
        <f t="shared" si="22"/>
        <v>10</v>
      </c>
      <c r="Y86" s="431">
        <v>0.11</v>
      </c>
      <c r="Z86" s="431" t="s">
        <v>277</v>
      </c>
    </row>
    <row r="87" spans="1:26" ht="18" customHeight="1" thickBot="1">
      <c r="A87" s="418" t="s">
        <v>270</v>
      </c>
      <c r="B87" s="419" t="s">
        <v>152</v>
      </c>
      <c r="C87" s="420" t="s">
        <v>89</v>
      </c>
      <c r="D87" s="421">
        <v>2</v>
      </c>
      <c r="E87" s="421">
        <v>0</v>
      </c>
      <c r="F87" s="403">
        <f t="shared" si="21"/>
        <v>2</v>
      </c>
      <c r="G87" s="438">
        <v>0</v>
      </c>
      <c r="H87" s="432">
        <v>10</v>
      </c>
      <c r="I87" s="422">
        <v>0</v>
      </c>
      <c r="J87" s="405">
        <f t="shared" si="14"/>
        <v>10</v>
      </c>
      <c r="K87" s="423">
        <v>0</v>
      </c>
      <c r="L87" s="424">
        <v>1</v>
      </c>
      <c r="M87" s="425">
        <v>0</v>
      </c>
      <c r="N87" s="409">
        <f t="shared" si="15"/>
        <v>1</v>
      </c>
      <c r="O87" s="426">
        <v>0</v>
      </c>
      <c r="P87" s="427">
        <v>0</v>
      </c>
      <c r="Q87" s="428">
        <v>0</v>
      </c>
      <c r="R87" s="413">
        <f t="shared" si="16"/>
        <v>0</v>
      </c>
      <c r="S87" s="429">
        <v>0</v>
      </c>
      <c r="T87" s="430">
        <f t="shared" si="17"/>
        <v>13</v>
      </c>
      <c r="U87" s="430">
        <f t="shared" si="18"/>
        <v>0</v>
      </c>
      <c r="V87" s="415">
        <f t="shared" si="19"/>
        <v>13</v>
      </c>
      <c r="W87" s="430">
        <f t="shared" si="20"/>
        <v>0</v>
      </c>
      <c r="X87" s="416">
        <f t="shared" si="22"/>
        <v>13</v>
      </c>
      <c r="Y87" s="431">
        <v>2.4</v>
      </c>
      <c r="Z87" s="431" t="s">
        <v>312</v>
      </c>
    </row>
    <row r="88" spans="1:26" ht="18" customHeight="1" thickBot="1">
      <c r="A88" s="418" t="s">
        <v>270</v>
      </c>
      <c r="B88" s="419" t="s">
        <v>154</v>
      </c>
      <c r="C88" s="420" t="s">
        <v>90</v>
      </c>
      <c r="D88" s="421">
        <v>2</v>
      </c>
      <c r="E88" s="421">
        <v>0</v>
      </c>
      <c r="F88" s="403">
        <f t="shared" si="21"/>
        <v>2</v>
      </c>
      <c r="G88" s="438">
        <v>0</v>
      </c>
      <c r="H88" s="432">
        <v>11</v>
      </c>
      <c r="I88" s="422">
        <v>0</v>
      </c>
      <c r="J88" s="405">
        <f t="shared" si="14"/>
        <v>11</v>
      </c>
      <c r="K88" s="423">
        <v>2</v>
      </c>
      <c r="L88" s="424">
        <v>0</v>
      </c>
      <c r="M88" s="425">
        <v>0</v>
      </c>
      <c r="N88" s="409">
        <f t="shared" si="15"/>
        <v>0</v>
      </c>
      <c r="O88" s="426">
        <v>0</v>
      </c>
      <c r="P88" s="427">
        <v>0</v>
      </c>
      <c r="Q88" s="428">
        <v>0</v>
      </c>
      <c r="R88" s="413">
        <f t="shared" si="16"/>
        <v>0</v>
      </c>
      <c r="S88" s="429">
        <v>0</v>
      </c>
      <c r="T88" s="430">
        <f t="shared" si="17"/>
        <v>13</v>
      </c>
      <c r="U88" s="430">
        <f t="shared" si="18"/>
        <v>0</v>
      </c>
      <c r="V88" s="415">
        <f t="shared" si="19"/>
        <v>13</v>
      </c>
      <c r="W88" s="430">
        <f t="shared" si="20"/>
        <v>2</v>
      </c>
      <c r="X88" s="416">
        <f t="shared" si="22"/>
        <v>11</v>
      </c>
      <c r="Y88" s="431">
        <v>1.4</v>
      </c>
      <c r="Z88" s="431" t="s">
        <v>310</v>
      </c>
    </row>
    <row r="89" spans="1:26" ht="18" customHeight="1" thickBot="1">
      <c r="A89" s="418" t="s">
        <v>270</v>
      </c>
      <c r="B89" s="419" t="s">
        <v>154</v>
      </c>
      <c r="C89" s="420" t="s">
        <v>91</v>
      </c>
      <c r="D89" s="421">
        <v>1</v>
      </c>
      <c r="E89" s="421">
        <v>0</v>
      </c>
      <c r="F89" s="403">
        <f t="shared" si="21"/>
        <v>1</v>
      </c>
      <c r="G89" s="438">
        <v>0</v>
      </c>
      <c r="H89" s="432">
        <v>6.63</v>
      </c>
      <c r="I89" s="422">
        <v>0</v>
      </c>
      <c r="J89" s="405">
        <f t="shared" si="14"/>
        <v>6.63</v>
      </c>
      <c r="K89" s="423">
        <v>0</v>
      </c>
      <c r="L89" s="424">
        <v>2</v>
      </c>
      <c r="M89" s="425">
        <v>0</v>
      </c>
      <c r="N89" s="409">
        <f t="shared" si="15"/>
        <v>2</v>
      </c>
      <c r="O89" s="426">
        <v>0</v>
      </c>
      <c r="P89" s="427">
        <v>1</v>
      </c>
      <c r="Q89" s="428">
        <v>0</v>
      </c>
      <c r="R89" s="413">
        <f t="shared" si="16"/>
        <v>1</v>
      </c>
      <c r="S89" s="429">
        <v>0</v>
      </c>
      <c r="T89" s="430">
        <f t="shared" si="17"/>
        <v>10.629999999999999</v>
      </c>
      <c r="U89" s="430">
        <f t="shared" si="18"/>
        <v>0</v>
      </c>
      <c r="V89" s="415">
        <f t="shared" si="19"/>
        <v>10.629999999999999</v>
      </c>
      <c r="W89" s="430">
        <f t="shared" si="20"/>
        <v>0</v>
      </c>
      <c r="X89" s="416">
        <f t="shared" si="22"/>
        <v>10.629999999999999</v>
      </c>
      <c r="Y89" s="431">
        <v>0</v>
      </c>
      <c r="Z89" s="431"/>
    </row>
    <row r="90" spans="1:26" ht="18" customHeight="1" thickBot="1">
      <c r="A90" s="418" t="s">
        <v>270</v>
      </c>
      <c r="B90" s="419" t="s">
        <v>142</v>
      </c>
      <c r="C90" s="420" t="s">
        <v>92</v>
      </c>
      <c r="D90" s="421">
        <v>1</v>
      </c>
      <c r="E90" s="421">
        <v>0</v>
      </c>
      <c r="F90" s="403">
        <f t="shared" si="21"/>
        <v>1</v>
      </c>
      <c r="G90" s="438">
        <v>0</v>
      </c>
      <c r="H90" s="432">
        <v>4</v>
      </c>
      <c r="I90" s="422">
        <v>0</v>
      </c>
      <c r="J90" s="405">
        <f t="shared" si="14"/>
        <v>4</v>
      </c>
      <c r="K90" s="423">
        <v>0</v>
      </c>
      <c r="L90" s="424">
        <v>1</v>
      </c>
      <c r="M90" s="425">
        <v>0</v>
      </c>
      <c r="N90" s="409">
        <f t="shared" si="15"/>
        <v>1</v>
      </c>
      <c r="O90" s="426">
        <v>0</v>
      </c>
      <c r="P90" s="427">
        <v>0</v>
      </c>
      <c r="Q90" s="428">
        <v>0</v>
      </c>
      <c r="R90" s="413">
        <f t="shared" si="16"/>
        <v>0</v>
      </c>
      <c r="S90" s="429">
        <v>0</v>
      </c>
      <c r="T90" s="430">
        <f t="shared" si="17"/>
        <v>6</v>
      </c>
      <c r="U90" s="430">
        <f t="shared" si="18"/>
        <v>0</v>
      </c>
      <c r="V90" s="415">
        <f t="shared" si="19"/>
        <v>6</v>
      </c>
      <c r="W90" s="430">
        <f t="shared" si="20"/>
        <v>0</v>
      </c>
      <c r="X90" s="416">
        <f t="shared" si="22"/>
        <v>6</v>
      </c>
      <c r="Y90" s="431">
        <v>3</v>
      </c>
      <c r="Z90" s="431" t="s">
        <v>313</v>
      </c>
    </row>
    <row r="91" spans="1:26" ht="18" customHeight="1" thickBot="1">
      <c r="A91" s="418" t="s">
        <v>270</v>
      </c>
      <c r="B91" s="419" t="s">
        <v>142</v>
      </c>
      <c r="C91" s="420" t="s">
        <v>93</v>
      </c>
      <c r="D91" s="421">
        <v>1</v>
      </c>
      <c r="E91" s="421">
        <v>0</v>
      </c>
      <c r="F91" s="403">
        <f t="shared" si="21"/>
        <v>1</v>
      </c>
      <c r="G91" s="438">
        <v>0</v>
      </c>
      <c r="H91" s="432">
        <v>7</v>
      </c>
      <c r="I91" s="422">
        <v>0</v>
      </c>
      <c r="J91" s="405">
        <f t="shared" si="14"/>
        <v>7</v>
      </c>
      <c r="K91" s="423">
        <v>0</v>
      </c>
      <c r="L91" s="424">
        <v>2</v>
      </c>
      <c r="M91" s="425">
        <v>0</v>
      </c>
      <c r="N91" s="409">
        <f t="shared" si="15"/>
        <v>2</v>
      </c>
      <c r="O91" s="426">
        <v>0</v>
      </c>
      <c r="P91" s="427">
        <v>0</v>
      </c>
      <c r="Q91" s="428">
        <v>0</v>
      </c>
      <c r="R91" s="413">
        <f t="shared" si="16"/>
        <v>0</v>
      </c>
      <c r="S91" s="429">
        <v>0</v>
      </c>
      <c r="T91" s="430">
        <f t="shared" si="17"/>
        <v>10</v>
      </c>
      <c r="U91" s="430">
        <f t="shared" si="18"/>
        <v>0</v>
      </c>
      <c r="V91" s="415">
        <f t="shared" si="19"/>
        <v>10</v>
      </c>
      <c r="W91" s="430">
        <f t="shared" si="20"/>
        <v>0</v>
      </c>
      <c r="X91" s="416">
        <f t="shared" si="22"/>
        <v>10</v>
      </c>
      <c r="Y91" s="431">
        <v>0</v>
      </c>
      <c r="Z91" s="431"/>
    </row>
    <row r="92" spans="1:26" ht="18" customHeight="1" thickBot="1">
      <c r="A92" s="418" t="s">
        <v>270</v>
      </c>
      <c r="B92" s="419" t="s">
        <v>254</v>
      </c>
      <c r="C92" s="420" t="s">
        <v>94</v>
      </c>
      <c r="D92" s="421">
        <v>0.25</v>
      </c>
      <c r="E92" s="421">
        <v>0</v>
      </c>
      <c r="F92" s="403">
        <f t="shared" si="21"/>
        <v>0.25</v>
      </c>
      <c r="G92" s="438">
        <v>0</v>
      </c>
      <c r="H92" s="432">
        <v>2</v>
      </c>
      <c r="I92" s="422">
        <v>0</v>
      </c>
      <c r="J92" s="405">
        <f t="shared" si="14"/>
        <v>2</v>
      </c>
      <c r="K92" s="423">
        <v>0</v>
      </c>
      <c r="L92" s="424">
        <v>0</v>
      </c>
      <c r="M92" s="425">
        <v>0</v>
      </c>
      <c r="N92" s="409">
        <f t="shared" si="15"/>
        <v>0</v>
      </c>
      <c r="O92" s="426">
        <v>0</v>
      </c>
      <c r="P92" s="427">
        <v>0.1</v>
      </c>
      <c r="Q92" s="428">
        <v>0</v>
      </c>
      <c r="R92" s="413">
        <f t="shared" si="16"/>
        <v>0.1</v>
      </c>
      <c r="S92" s="429">
        <v>0</v>
      </c>
      <c r="T92" s="430">
        <f t="shared" si="17"/>
        <v>2.35</v>
      </c>
      <c r="U92" s="430">
        <f t="shared" si="18"/>
        <v>0</v>
      </c>
      <c r="V92" s="415">
        <f t="shared" si="19"/>
        <v>2.35</v>
      </c>
      <c r="W92" s="430">
        <f t="shared" si="20"/>
        <v>0</v>
      </c>
      <c r="X92" s="416">
        <f t="shared" si="22"/>
        <v>2.35</v>
      </c>
      <c r="Y92" s="431">
        <v>0</v>
      </c>
      <c r="Z92" s="431"/>
    </row>
    <row r="93" spans="1:26" ht="18" customHeight="1" thickBot="1">
      <c r="A93" s="418" t="s">
        <v>270</v>
      </c>
      <c r="B93" s="419" t="s">
        <v>254</v>
      </c>
      <c r="C93" s="420" t="s">
        <v>95</v>
      </c>
      <c r="D93" s="421">
        <v>0</v>
      </c>
      <c r="E93" s="421">
        <v>0</v>
      </c>
      <c r="F93" s="403">
        <f t="shared" si="21"/>
        <v>0</v>
      </c>
      <c r="G93" s="438">
        <v>0</v>
      </c>
      <c r="H93" s="432">
        <v>2</v>
      </c>
      <c r="I93" s="422">
        <v>0</v>
      </c>
      <c r="J93" s="405">
        <f t="shared" si="14"/>
        <v>2</v>
      </c>
      <c r="K93" s="423">
        <v>0</v>
      </c>
      <c r="L93" s="424">
        <v>0</v>
      </c>
      <c r="M93" s="425">
        <v>0</v>
      </c>
      <c r="N93" s="409">
        <f t="shared" si="15"/>
        <v>0</v>
      </c>
      <c r="O93" s="426">
        <v>0</v>
      </c>
      <c r="P93" s="427">
        <v>0.1</v>
      </c>
      <c r="Q93" s="428">
        <v>0</v>
      </c>
      <c r="R93" s="413">
        <f t="shared" si="16"/>
        <v>0.1</v>
      </c>
      <c r="S93" s="429">
        <v>0</v>
      </c>
      <c r="T93" s="430">
        <f t="shared" si="17"/>
        <v>2.1</v>
      </c>
      <c r="U93" s="430">
        <f t="shared" si="18"/>
        <v>0</v>
      </c>
      <c r="V93" s="415">
        <f t="shared" si="19"/>
        <v>2.1</v>
      </c>
      <c r="W93" s="430">
        <f t="shared" si="20"/>
        <v>0</v>
      </c>
      <c r="X93" s="416">
        <f t="shared" si="22"/>
        <v>2.1</v>
      </c>
      <c r="Y93" s="431">
        <v>0</v>
      </c>
      <c r="Z93" s="431"/>
    </row>
    <row r="94" spans="1:26" ht="18" customHeight="1" thickBot="1">
      <c r="A94" s="418" t="s">
        <v>270</v>
      </c>
      <c r="B94" s="419" t="s">
        <v>167</v>
      </c>
      <c r="C94" s="420" t="s">
        <v>97</v>
      </c>
      <c r="D94" s="421">
        <v>0.25</v>
      </c>
      <c r="E94" s="421">
        <v>0</v>
      </c>
      <c r="F94" s="403">
        <f t="shared" si="21"/>
        <v>0.25</v>
      </c>
      <c r="G94" s="438">
        <v>0.25</v>
      </c>
      <c r="H94" s="432">
        <v>0.5</v>
      </c>
      <c r="I94" s="422">
        <v>0</v>
      </c>
      <c r="J94" s="405">
        <f t="shared" si="14"/>
        <v>0.5</v>
      </c>
      <c r="K94" s="423">
        <v>0</v>
      </c>
      <c r="L94" s="424">
        <v>0</v>
      </c>
      <c r="M94" s="425">
        <v>0</v>
      </c>
      <c r="N94" s="409">
        <f t="shared" si="15"/>
        <v>0</v>
      </c>
      <c r="O94" s="426">
        <v>0</v>
      </c>
      <c r="P94" s="432">
        <v>0</v>
      </c>
      <c r="Q94" s="422">
        <v>0</v>
      </c>
      <c r="R94" s="413">
        <f t="shared" si="16"/>
        <v>0</v>
      </c>
      <c r="S94" s="433">
        <v>0</v>
      </c>
      <c r="T94" s="430">
        <f t="shared" si="17"/>
        <v>0.75</v>
      </c>
      <c r="U94" s="430">
        <f t="shared" si="18"/>
        <v>0</v>
      </c>
      <c r="V94" s="415">
        <f t="shared" si="19"/>
        <v>0.75</v>
      </c>
      <c r="W94" s="430">
        <f t="shared" si="20"/>
        <v>0.25</v>
      </c>
      <c r="X94" s="416">
        <f t="shared" si="22"/>
        <v>0.5</v>
      </c>
      <c r="Y94" s="431">
        <v>0.01</v>
      </c>
      <c r="Z94" s="431" t="s">
        <v>299</v>
      </c>
    </row>
    <row r="95" spans="1:26" ht="18" customHeight="1" thickBot="1">
      <c r="A95" s="418" t="s">
        <v>273</v>
      </c>
      <c r="B95" s="419" t="s">
        <v>154</v>
      </c>
      <c r="C95" s="420" t="s">
        <v>98</v>
      </c>
      <c r="D95" s="421">
        <v>2</v>
      </c>
      <c r="E95" s="421">
        <v>0</v>
      </c>
      <c r="F95" s="403">
        <f t="shared" si="21"/>
        <v>2</v>
      </c>
      <c r="G95" s="438">
        <v>0</v>
      </c>
      <c r="H95" s="432">
        <v>9</v>
      </c>
      <c r="I95" s="422">
        <v>0</v>
      </c>
      <c r="J95" s="405">
        <f t="shared" si="14"/>
        <v>9</v>
      </c>
      <c r="K95" s="423">
        <v>0</v>
      </c>
      <c r="L95" s="424">
        <v>2</v>
      </c>
      <c r="M95" s="425">
        <v>0</v>
      </c>
      <c r="N95" s="409">
        <f t="shared" si="15"/>
        <v>2</v>
      </c>
      <c r="O95" s="426">
        <v>0</v>
      </c>
      <c r="P95" s="427">
        <v>1</v>
      </c>
      <c r="Q95" s="428">
        <v>0</v>
      </c>
      <c r="R95" s="413">
        <f t="shared" si="16"/>
        <v>1</v>
      </c>
      <c r="S95" s="429">
        <v>0</v>
      </c>
      <c r="T95" s="430">
        <f t="shared" si="17"/>
        <v>14</v>
      </c>
      <c r="U95" s="430">
        <f t="shared" si="18"/>
        <v>0</v>
      </c>
      <c r="V95" s="415">
        <f t="shared" si="19"/>
        <v>14</v>
      </c>
      <c r="W95" s="430">
        <f t="shared" si="20"/>
        <v>0</v>
      </c>
      <c r="X95" s="416">
        <f t="shared" si="22"/>
        <v>14</v>
      </c>
      <c r="Y95" s="431">
        <v>0</v>
      </c>
      <c r="Z95" s="431"/>
    </row>
    <row r="96" spans="1:26" ht="18" customHeight="1" thickBot="1">
      <c r="A96" s="418" t="s">
        <v>270</v>
      </c>
      <c r="B96" s="419" t="s">
        <v>241</v>
      </c>
      <c r="C96" s="420" t="s">
        <v>99</v>
      </c>
      <c r="D96" s="421">
        <v>1.5</v>
      </c>
      <c r="E96" s="421">
        <v>0</v>
      </c>
      <c r="F96" s="403">
        <f t="shared" si="21"/>
        <v>1.5</v>
      </c>
      <c r="G96" s="438">
        <v>1</v>
      </c>
      <c r="H96" s="432">
        <v>10.5</v>
      </c>
      <c r="I96" s="422">
        <v>0</v>
      </c>
      <c r="J96" s="405">
        <f t="shared" si="14"/>
        <v>10.5</v>
      </c>
      <c r="K96" s="423">
        <v>0</v>
      </c>
      <c r="L96" s="424">
        <v>0</v>
      </c>
      <c r="M96" s="425">
        <v>0</v>
      </c>
      <c r="N96" s="409">
        <f t="shared" si="15"/>
        <v>0</v>
      </c>
      <c r="O96" s="426">
        <v>0</v>
      </c>
      <c r="P96" s="427">
        <v>0</v>
      </c>
      <c r="Q96" s="428">
        <v>0</v>
      </c>
      <c r="R96" s="413">
        <f t="shared" si="16"/>
        <v>0</v>
      </c>
      <c r="S96" s="429">
        <v>0</v>
      </c>
      <c r="T96" s="430">
        <f t="shared" si="17"/>
        <v>12</v>
      </c>
      <c r="U96" s="430">
        <f t="shared" si="18"/>
        <v>0</v>
      </c>
      <c r="V96" s="415">
        <f t="shared" si="19"/>
        <v>12</v>
      </c>
      <c r="W96" s="430">
        <f t="shared" si="20"/>
        <v>1</v>
      </c>
      <c r="X96" s="416">
        <f t="shared" si="22"/>
        <v>11</v>
      </c>
      <c r="Y96" s="431">
        <v>1.23</v>
      </c>
      <c r="Z96" s="431" t="s">
        <v>314</v>
      </c>
    </row>
    <row r="97" spans="1:27" ht="18" customHeight="1" thickBot="1">
      <c r="A97" s="418" t="s">
        <v>270</v>
      </c>
      <c r="B97" s="419" t="s">
        <v>241</v>
      </c>
      <c r="C97" s="420" t="s">
        <v>100</v>
      </c>
      <c r="D97" s="421">
        <v>11</v>
      </c>
      <c r="E97" s="421">
        <v>0</v>
      </c>
      <c r="F97" s="403">
        <f t="shared" si="21"/>
        <v>11</v>
      </c>
      <c r="G97" s="438">
        <v>0</v>
      </c>
      <c r="H97" s="432">
        <v>47</v>
      </c>
      <c r="I97" s="422">
        <v>0</v>
      </c>
      <c r="J97" s="405">
        <f t="shared" si="14"/>
        <v>47</v>
      </c>
      <c r="K97" s="423">
        <v>4</v>
      </c>
      <c r="L97" s="424">
        <v>12</v>
      </c>
      <c r="M97" s="425">
        <v>0</v>
      </c>
      <c r="N97" s="409">
        <f t="shared" si="15"/>
        <v>12</v>
      </c>
      <c r="O97" s="426">
        <v>4</v>
      </c>
      <c r="P97" s="427">
        <v>10</v>
      </c>
      <c r="Q97" s="428">
        <v>0</v>
      </c>
      <c r="R97" s="413">
        <f t="shared" si="16"/>
        <v>10</v>
      </c>
      <c r="S97" s="429">
        <v>2</v>
      </c>
      <c r="T97" s="430">
        <f t="shared" si="17"/>
        <v>80</v>
      </c>
      <c r="U97" s="430">
        <f t="shared" si="18"/>
        <v>0</v>
      </c>
      <c r="V97" s="415">
        <f t="shared" si="19"/>
        <v>80</v>
      </c>
      <c r="W97" s="430">
        <f t="shared" si="20"/>
        <v>10</v>
      </c>
      <c r="X97" s="416">
        <f t="shared" si="22"/>
        <v>70</v>
      </c>
      <c r="Y97" s="431">
        <v>5.5</v>
      </c>
      <c r="Z97" s="431" t="s">
        <v>315</v>
      </c>
    </row>
    <row r="98" spans="1:27" ht="18" customHeight="1" thickBot="1">
      <c r="A98" s="418" t="s">
        <v>270</v>
      </c>
      <c r="B98" s="419" t="s">
        <v>241</v>
      </c>
      <c r="C98" s="420" t="s">
        <v>101</v>
      </c>
      <c r="D98" s="421">
        <v>1</v>
      </c>
      <c r="E98" s="421">
        <v>0</v>
      </c>
      <c r="F98" s="403">
        <f t="shared" si="21"/>
        <v>1</v>
      </c>
      <c r="G98" s="438">
        <v>0</v>
      </c>
      <c r="H98" s="432">
        <v>4</v>
      </c>
      <c r="I98" s="422">
        <v>0</v>
      </c>
      <c r="J98" s="405">
        <f t="shared" si="14"/>
        <v>4</v>
      </c>
      <c r="K98" s="423">
        <v>0</v>
      </c>
      <c r="L98" s="424">
        <v>1</v>
      </c>
      <c r="M98" s="425">
        <v>0</v>
      </c>
      <c r="N98" s="409">
        <f t="shared" si="15"/>
        <v>1</v>
      </c>
      <c r="O98" s="426">
        <v>0</v>
      </c>
      <c r="P98" s="427">
        <v>0</v>
      </c>
      <c r="Q98" s="428">
        <v>0</v>
      </c>
      <c r="R98" s="413">
        <f t="shared" si="16"/>
        <v>0</v>
      </c>
      <c r="S98" s="429">
        <v>0</v>
      </c>
      <c r="T98" s="430">
        <f t="shared" si="17"/>
        <v>6</v>
      </c>
      <c r="U98" s="430">
        <f t="shared" si="18"/>
        <v>0</v>
      </c>
      <c r="V98" s="415">
        <f t="shared" si="19"/>
        <v>6</v>
      </c>
      <c r="W98" s="430">
        <f t="shared" si="20"/>
        <v>0</v>
      </c>
      <c r="X98" s="416">
        <f t="shared" si="22"/>
        <v>6</v>
      </c>
      <c r="Y98" s="431">
        <v>1.25</v>
      </c>
      <c r="Z98" s="431" t="s">
        <v>316</v>
      </c>
    </row>
    <row r="99" spans="1:27" ht="18" customHeight="1" thickBot="1">
      <c r="A99" s="418" t="s">
        <v>270</v>
      </c>
      <c r="B99" s="419" t="s">
        <v>167</v>
      </c>
      <c r="C99" s="420" t="s">
        <v>102</v>
      </c>
      <c r="D99" s="421">
        <v>0.75</v>
      </c>
      <c r="E99" s="421">
        <v>0</v>
      </c>
      <c r="F99" s="403">
        <f t="shared" si="21"/>
        <v>0.75</v>
      </c>
      <c r="G99" s="438">
        <v>0.75</v>
      </c>
      <c r="H99" s="432">
        <v>3.5</v>
      </c>
      <c r="I99" s="422">
        <v>0</v>
      </c>
      <c r="J99" s="405">
        <f t="shared" si="14"/>
        <v>3.5</v>
      </c>
      <c r="K99" s="423">
        <v>0</v>
      </c>
      <c r="L99" s="424">
        <v>0</v>
      </c>
      <c r="M99" s="425">
        <v>0</v>
      </c>
      <c r="N99" s="409">
        <f t="shared" si="15"/>
        <v>0</v>
      </c>
      <c r="O99" s="426">
        <v>0</v>
      </c>
      <c r="P99" s="432">
        <v>0</v>
      </c>
      <c r="Q99" s="422">
        <v>0</v>
      </c>
      <c r="R99" s="413">
        <f t="shared" si="16"/>
        <v>0</v>
      </c>
      <c r="S99" s="433">
        <v>0</v>
      </c>
      <c r="T99" s="430">
        <f t="shared" si="17"/>
        <v>4.25</v>
      </c>
      <c r="U99" s="430">
        <f t="shared" si="18"/>
        <v>0</v>
      </c>
      <c r="V99" s="415">
        <f t="shared" si="19"/>
        <v>4.25</v>
      </c>
      <c r="W99" s="430">
        <f t="shared" si="20"/>
        <v>0.75</v>
      </c>
      <c r="X99" s="416">
        <f t="shared" si="22"/>
        <v>3.5</v>
      </c>
      <c r="Y99" s="431">
        <v>0.04</v>
      </c>
      <c r="Z99" s="431" t="s">
        <v>317</v>
      </c>
    </row>
    <row r="100" spans="1:27" ht="18" customHeight="1" thickBot="1">
      <c r="A100" s="418" t="s">
        <v>270</v>
      </c>
      <c r="B100" s="419" t="s">
        <v>153</v>
      </c>
      <c r="C100" s="420" t="s">
        <v>103</v>
      </c>
      <c r="D100" s="421">
        <v>1</v>
      </c>
      <c r="E100" s="421">
        <v>0</v>
      </c>
      <c r="F100" s="403">
        <f t="shared" si="21"/>
        <v>1</v>
      </c>
      <c r="G100" s="438">
        <v>0</v>
      </c>
      <c r="H100" s="432">
        <v>1</v>
      </c>
      <c r="I100" s="422">
        <v>0</v>
      </c>
      <c r="J100" s="405">
        <f t="shared" si="14"/>
        <v>1</v>
      </c>
      <c r="K100" s="423">
        <v>0</v>
      </c>
      <c r="L100" s="424">
        <v>0</v>
      </c>
      <c r="M100" s="425">
        <v>0</v>
      </c>
      <c r="N100" s="409">
        <f t="shared" si="15"/>
        <v>0</v>
      </c>
      <c r="O100" s="426">
        <v>0</v>
      </c>
      <c r="P100" s="427">
        <v>0</v>
      </c>
      <c r="Q100" s="428">
        <v>0</v>
      </c>
      <c r="R100" s="413">
        <f t="shared" si="16"/>
        <v>0</v>
      </c>
      <c r="S100" s="429">
        <v>0</v>
      </c>
      <c r="T100" s="430">
        <f t="shared" ref="T100:T105" si="23">SUM(P100,L100,H100,D100)</f>
        <v>2</v>
      </c>
      <c r="U100" s="430">
        <f t="shared" ref="U100:U105" si="24">SUM(Q100,M100,I100,E100)</f>
        <v>0</v>
      </c>
      <c r="V100" s="415">
        <f t="shared" ref="V100:V105" si="25">T100-U100</f>
        <v>2</v>
      </c>
      <c r="W100" s="430">
        <f t="shared" ref="W100:W105" si="26">SUM(S100,O100,K100,G100)</f>
        <v>0</v>
      </c>
      <c r="X100" s="416">
        <f t="shared" si="22"/>
        <v>2</v>
      </c>
      <c r="Y100" s="431">
        <v>0.11</v>
      </c>
      <c r="Z100" s="431" t="s">
        <v>236</v>
      </c>
    </row>
    <row r="101" spans="1:27" ht="18" customHeight="1" thickBot="1">
      <c r="A101" s="418" t="s">
        <v>273</v>
      </c>
      <c r="B101" s="419" t="s">
        <v>241</v>
      </c>
      <c r="C101" s="420" t="s">
        <v>104</v>
      </c>
      <c r="D101" s="421">
        <v>3</v>
      </c>
      <c r="E101" s="421">
        <v>0</v>
      </c>
      <c r="F101" s="403">
        <f t="shared" ref="F101:F105" si="27">D101-E101</f>
        <v>3</v>
      </c>
      <c r="G101" s="438">
        <v>1</v>
      </c>
      <c r="H101" s="432">
        <v>13</v>
      </c>
      <c r="I101" s="422">
        <v>0</v>
      </c>
      <c r="J101" s="405">
        <f t="shared" si="14"/>
        <v>13</v>
      </c>
      <c r="K101" s="423">
        <v>1</v>
      </c>
      <c r="L101" s="424">
        <v>3</v>
      </c>
      <c r="M101" s="425">
        <v>0</v>
      </c>
      <c r="N101" s="409">
        <f t="shared" si="15"/>
        <v>3</v>
      </c>
      <c r="O101" s="426">
        <v>1</v>
      </c>
      <c r="P101" s="427">
        <v>1</v>
      </c>
      <c r="Q101" s="428">
        <v>0</v>
      </c>
      <c r="R101" s="413">
        <f t="shared" si="16"/>
        <v>1</v>
      </c>
      <c r="S101" s="429">
        <v>0</v>
      </c>
      <c r="T101" s="430">
        <f t="shared" si="23"/>
        <v>20</v>
      </c>
      <c r="U101" s="430">
        <f t="shared" si="24"/>
        <v>0</v>
      </c>
      <c r="V101" s="415">
        <f t="shared" si="25"/>
        <v>20</v>
      </c>
      <c r="W101" s="430">
        <f t="shared" si="26"/>
        <v>3</v>
      </c>
      <c r="X101" s="416">
        <f t="shared" si="22"/>
        <v>17</v>
      </c>
      <c r="Y101" s="431">
        <v>0.4</v>
      </c>
      <c r="Z101" s="431" t="s">
        <v>318</v>
      </c>
    </row>
    <row r="102" spans="1:27" ht="18" customHeight="1" thickBot="1">
      <c r="A102" s="418" t="s">
        <v>270</v>
      </c>
      <c r="B102" s="419" t="s">
        <v>153</v>
      </c>
      <c r="C102" s="420" t="s">
        <v>105</v>
      </c>
      <c r="D102" s="421">
        <v>1</v>
      </c>
      <c r="E102" s="421">
        <v>0</v>
      </c>
      <c r="F102" s="403">
        <f t="shared" si="27"/>
        <v>1</v>
      </c>
      <c r="G102" s="438">
        <v>0</v>
      </c>
      <c r="H102" s="432">
        <v>6</v>
      </c>
      <c r="I102" s="422">
        <v>0</v>
      </c>
      <c r="J102" s="405">
        <f t="shared" si="14"/>
        <v>6</v>
      </c>
      <c r="K102" s="423">
        <v>0</v>
      </c>
      <c r="L102" s="424">
        <v>1</v>
      </c>
      <c r="M102" s="425">
        <v>0</v>
      </c>
      <c r="N102" s="409">
        <f t="shared" si="15"/>
        <v>1</v>
      </c>
      <c r="O102" s="426">
        <v>0</v>
      </c>
      <c r="P102" s="427">
        <v>0</v>
      </c>
      <c r="Q102" s="428">
        <v>0</v>
      </c>
      <c r="R102" s="413">
        <f t="shared" si="16"/>
        <v>0</v>
      </c>
      <c r="S102" s="429">
        <v>0</v>
      </c>
      <c r="T102" s="430">
        <f t="shared" si="23"/>
        <v>8</v>
      </c>
      <c r="U102" s="430">
        <f t="shared" si="24"/>
        <v>0</v>
      </c>
      <c r="V102" s="415">
        <f t="shared" si="25"/>
        <v>8</v>
      </c>
      <c r="W102" s="430">
        <f t="shared" si="26"/>
        <v>0</v>
      </c>
      <c r="X102" s="416">
        <f t="shared" si="22"/>
        <v>8</v>
      </c>
      <c r="Y102" s="431">
        <v>0.91</v>
      </c>
      <c r="Z102" s="431" t="s">
        <v>277</v>
      </c>
    </row>
    <row r="103" spans="1:27" ht="18" customHeight="1" thickBot="1">
      <c r="A103" s="418" t="s">
        <v>270</v>
      </c>
      <c r="B103" s="419" t="s">
        <v>241</v>
      </c>
      <c r="C103" s="420" t="s">
        <v>106</v>
      </c>
      <c r="D103" s="421">
        <v>4</v>
      </c>
      <c r="E103" s="421">
        <v>0</v>
      </c>
      <c r="F103" s="403">
        <f t="shared" si="27"/>
        <v>4</v>
      </c>
      <c r="G103" s="438">
        <v>1</v>
      </c>
      <c r="H103" s="432">
        <v>13</v>
      </c>
      <c r="I103" s="422">
        <v>0</v>
      </c>
      <c r="J103" s="405">
        <f t="shared" si="14"/>
        <v>13</v>
      </c>
      <c r="K103" s="423">
        <v>2</v>
      </c>
      <c r="L103" s="424">
        <v>3</v>
      </c>
      <c r="M103" s="425">
        <v>0</v>
      </c>
      <c r="N103" s="409">
        <f t="shared" si="15"/>
        <v>3</v>
      </c>
      <c r="O103" s="426">
        <v>1</v>
      </c>
      <c r="P103" s="427">
        <v>0</v>
      </c>
      <c r="Q103" s="428">
        <v>0</v>
      </c>
      <c r="R103" s="413">
        <f t="shared" si="16"/>
        <v>0</v>
      </c>
      <c r="S103" s="429">
        <v>0</v>
      </c>
      <c r="T103" s="430">
        <f t="shared" si="23"/>
        <v>20</v>
      </c>
      <c r="U103" s="430">
        <f t="shared" si="24"/>
        <v>0</v>
      </c>
      <c r="V103" s="415">
        <f t="shared" si="25"/>
        <v>20</v>
      </c>
      <c r="W103" s="430">
        <f t="shared" si="26"/>
        <v>4</v>
      </c>
      <c r="X103" s="416">
        <f t="shared" si="22"/>
        <v>16</v>
      </c>
      <c r="Y103" s="431">
        <v>2.5</v>
      </c>
      <c r="Z103" s="431" t="s">
        <v>319</v>
      </c>
    </row>
    <row r="104" spans="1:27" ht="18" customHeight="1" thickBot="1">
      <c r="A104" s="418" t="s">
        <v>270</v>
      </c>
      <c r="B104" s="419" t="s">
        <v>142</v>
      </c>
      <c r="C104" s="420" t="s">
        <v>107</v>
      </c>
      <c r="D104" s="421">
        <v>0</v>
      </c>
      <c r="E104" s="421">
        <v>0</v>
      </c>
      <c r="F104" s="403">
        <f t="shared" si="27"/>
        <v>0</v>
      </c>
      <c r="G104" s="438">
        <v>0</v>
      </c>
      <c r="H104" s="432">
        <v>4</v>
      </c>
      <c r="I104" s="422">
        <v>0</v>
      </c>
      <c r="J104" s="405">
        <f t="shared" si="14"/>
        <v>4</v>
      </c>
      <c r="K104" s="423">
        <v>1</v>
      </c>
      <c r="L104" s="424">
        <v>0</v>
      </c>
      <c r="M104" s="425">
        <v>0</v>
      </c>
      <c r="N104" s="409">
        <f t="shared" si="15"/>
        <v>0</v>
      </c>
      <c r="O104" s="426">
        <v>0</v>
      </c>
      <c r="P104" s="427">
        <v>1</v>
      </c>
      <c r="Q104" s="428">
        <v>0</v>
      </c>
      <c r="R104" s="413">
        <f t="shared" si="16"/>
        <v>1</v>
      </c>
      <c r="S104" s="429">
        <v>0</v>
      </c>
      <c r="T104" s="430">
        <f t="shared" si="23"/>
        <v>5</v>
      </c>
      <c r="U104" s="430">
        <f t="shared" si="24"/>
        <v>0</v>
      </c>
      <c r="V104" s="415">
        <f t="shared" si="25"/>
        <v>5</v>
      </c>
      <c r="W104" s="430">
        <f t="shared" si="26"/>
        <v>1</v>
      </c>
      <c r="X104" s="416">
        <f t="shared" si="22"/>
        <v>4</v>
      </c>
      <c r="Y104" s="431">
        <v>0</v>
      </c>
      <c r="Z104" s="431"/>
    </row>
    <row r="105" spans="1:27" ht="18" customHeight="1">
      <c r="A105" s="418" t="s">
        <v>270</v>
      </c>
      <c r="B105" s="419" t="s">
        <v>254</v>
      </c>
      <c r="C105" s="420" t="s">
        <v>108</v>
      </c>
      <c r="D105" s="421">
        <v>0.25</v>
      </c>
      <c r="E105" s="421">
        <v>0</v>
      </c>
      <c r="F105" s="403">
        <f t="shared" si="27"/>
        <v>0.25</v>
      </c>
      <c r="G105" s="438">
        <v>0</v>
      </c>
      <c r="H105" s="432">
        <v>0.75</v>
      </c>
      <c r="I105" s="422">
        <v>0</v>
      </c>
      <c r="J105" s="405">
        <f t="shared" si="14"/>
        <v>0.75</v>
      </c>
      <c r="K105" s="423">
        <v>0</v>
      </c>
      <c r="L105" s="424">
        <v>0</v>
      </c>
      <c r="M105" s="425">
        <v>0</v>
      </c>
      <c r="N105" s="409">
        <f t="shared" si="15"/>
        <v>0</v>
      </c>
      <c r="O105" s="426">
        <v>0</v>
      </c>
      <c r="P105" s="427">
        <v>0.05</v>
      </c>
      <c r="Q105" s="428">
        <v>0</v>
      </c>
      <c r="R105" s="413">
        <f t="shared" si="16"/>
        <v>0.05</v>
      </c>
      <c r="S105" s="429">
        <v>0</v>
      </c>
      <c r="T105" s="430">
        <f t="shared" si="23"/>
        <v>1.05</v>
      </c>
      <c r="U105" s="430">
        <f t="shared" si="24"/>
        <v>0</v>
      </c>
      <c r="V105" s="415">
        <f t="shared" si="25"/>
        <v>1.05</v>
      </c>
      <c r="W105" s="430">
        <f t="shared" si="26"/>
        <v>0</v>
      </c>
      <c r="X105" s="416">
        <f t="shared" si="22"/>
        <v>1.05</v>
      </c>
      <c r="Y105" s="431">
        <v>0</v>
      </c>
      <c r="Z105" s="431"/>
      <c r="AA105" s="228"/>
    </row>
    <row r="106" spans="1:27" ht="18" customHeight="1">
      <c r="A106" s="443"/>
      <c r="B106" s="443"/>
      <c r="C106" s="444" t="s">
        <v>147</v>
      </c>
      <c r="D106" s="445">
        <f t="shared" ref="D106:W106" si="28">SUM(D4:D105)</f>
        <v>207.51000000000002</v>
      </c>
      <c r="E106" s="445">
        <f t="shared" si="28"/>
        <v>0</v>
      </c>
      <c r="F106" s="445">
        <f>SUM(F4:F105)</f>
        <v>207.51000000000002</v>
      </c>
      <c r="G106" s="445">
        <f t="shared" si="28"/>
        <v>8</v>
      </c>
      <c r="H106" s="445">
        <f t="shared" si="28"/>
        <v>954.38</v>
      </c>
      <c r="I106" s="445">
        <f t="shared" si="28"/>
        <v>1</v>
      </c>
      <c r="J106" s="445">
        <f t="shared" si="28"/>
        <v>953.38</v>
      </c>
      <c r="K106" s="445">
        <f t="shared" si="28"/>
        <v>73</v>
      </c>
      <c r="L106" s="445">
        <f t="shared" si="28"/>
        <v>186</v>
      </c>
      <c r="M106" s="445">
        <f t="shared" si="28"/>
        <v>0</v>
      </c>
      <c r="N106" s="445">
        <f t="shared" si="28"/>
        <v>186</v>
      </c>
      <c r="O106" s="445">
        <f>SUM(O4:O105)</f>
        <v>24</v>
      </c>
      <c r="P106" s="445">
        <f t="shared" si="28"/>
        <v>58.35</v>
      </c>
      <c r="Q106" s="445">
        <f t="shared" si="28"/>
        <v>0</v>
      </c>
      <c r="R106" s="445">
        <f t="shared" si="28"/>
        <v>58.35</v>
      </c>
      <c r="S106" s="445">
        <f t="shared" si="28"/>
        <v>4</v>
      </c>
      <c r="T106" s="445">
        <f t="shared" si="28"/>
        <v>1405.7399999999998</v>
      </c>
      <c r="U106" s="445">
        <f t="shared" si="28"/>
        <v>1</v>
      </c>
      <c r="V106" s="445">
        <f t="shared" si="28"/>
        <v>1404.7399999999998</v>
      </c>
      <c r="W106" s="445">
        <f t="shared" si="28"/>
        <v>109</v>
      </c>
      <c r="X106" s="416">
        <f>SUM(X4:X105)</f>
        <v>1295.74</v>
      </c>
      <c r="Y106" s="445">
        <f t="shared" ref="Y106" si="29">SUBTOTAL(109,Y4:Y105)</f>
        <v>82.240000000000009</v>
      </c>
      <c r="Z106" s="445"/>
    </row>
    <row r="107" spans="1:27" ht="12" customHeight="1">
      <c r="A107" s="448" t="s">
        <v>320</v>
      </c>
      <c r="B107" s="448"/>
      <c r="C107" s="449"/>
    </row>
  </sheetData>
  <sheetProtection selectLockedCells="1" sort="0" autoFilter="0"/>
  <autoFilter ref="A3:C107" xr:uid="{00000000-0009-0000-0000-000005000000}"/>
  <mergeCells count="9">
    <mergeCell ref="A1:C1"/>
    <mergeCell ref="Y1:Y3"/>
    <mergeCell ref="Z1:Z3"/>
    <mergeCell ref="D2:G2"/>
    <mergeCell ref="H2:K2"/>
    <mergeCell ref="L2:O2"/>
    <mergeCell ref="P2:S2"/>
    <mergeCell ref="T2:W2"/>
    <mergeCell ref="X2:X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23" min="3" max="11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workbookViewId="0">
      <selection activeCell="A4" sqref="A4:B4"/>
    </sheetView>
  </sheetViews>
  <sheetFormatPr defaultColWidth="8.77734375" defaultRowHeight="13.2"/>
  <cols>
    <col min="1" max="1" width="14.77734375" style="2" bestFit="1" customWidth="1"/>
    <col min="2" max="2" width="25.44140625" style="2" customWidth="1"/>
    <col min="3" max="3" width="16" style="2" customWidth="1"/>
    <col min="4" max="4" width="15.77734375" style="2" customWidth="1"/>
    <col min="5" max="11" width="16" style="2" customWidth="1"/>
    <col min="12" max="12" width="4.77734375" style="2" customWidth="1"/>
    <col min="13" max="16384" width="8.77734375" style="2"/>
  </cols>
  <sheetData>
    <row r="1" spans="1:11" s="1" customFormat="1" ht="38.25" customHeight="1">
      <c r="A1" s="516" t="s">
        <v>326</v>
      </c>
      <c r="B1" s="517"/>
      <c r="C1" s="42" t="s">
        <v>242</v>
      </c>
      <c r="D1" s="43" t="s">
        <v>243</v>
      </c>
      <c r="E1" s="43" t="s">
        <v>244</v>
      </c>
      <c r="F1" s="43" t="s">
        <v>245</v>
      </c>
      <c r="G1" s="43" t="s">
        <v>246</v>
      </c>
      <c r="H1" s="43" t="s">
        <v>247</v>
      </c>
      <c r="I1" s="43" t="s">
        <v>162</v>
      </c>
      <c r="J1" s="43" t="s">
        <v>248</v>
      </c>
      <c r="K1" s="43" t="s">
        <v>249</v>
      </c>
    </row>
    <row r="2" spans="1:11" s="1" customFormat="1" ht="38.25" customHeight="1">
      <c r="A2" s="338"/>
      <c r="B2" s="341"/>
      <c r="C2" s="42" t="s">
        <v>250</v>
      </c>
      <c r="D2" s="339" t="s">
        <v>250</v>
      </c>
      <c r="E2" s="339" t="s">
        <v>250</v>
      </c>
      <c r="F2" s="339" t="s">
        <v>250</v>
      </c>
      <c r="G2" s="339" t="s">
        <v>250</v>
      </c>
      <c r="H2" s="339" t="s">
        <v>250</v>
      </c>
      <c r="I2" s="339" t="s">
        <v>250</v>
      </c>
      <c r="J2" s="43" t="s">
        <v>250</v>
      </c>
      <c r="K2" s="340" t="s">
        <v>250</v>
      </c>
    </row>
    <row r="3" spans="1:11" s="1" customFormat="1" ht="15.6">
      <c r="A3" s="294"/>
      <c r="B3" s="295" t="s">
        <v>0</v>
      </c>
      <c r="C3" s="343">
        <v>90</v>
      </c>
      <c r="D3" s="346">
        <v>75</v>
      </c>
      <c r="E3" s="346">
        <v>75</v>
      </c>
      <c r="F3" s="346">
        <v>90</v>
      </c>
      <c r="G3" s="346">
        <v>75</v>
      </c>
      <c r="H3" s="346">
        <v>75</v>
      </c>
      <c r="I3" s="346">
        <v>75</v>
      </c>
      <c r="J3" s="347">
        <v>75</v>
      </c>
      <c r="K3" s="348">
        <v>75</v>
      </c>
    </row>
    <row r="4" spans="1:11" s="1" customFormat="1" ht="17.25" customHeight="1">
      <c r="A4" s="34" t="s">
        <v>163</v>
      </c>
      <c r="B4" s="35" t="s">
        <v>4</v>
      </c>
      <c r="C4" s="36">
        <v>98.833481619568104</v>
      </c>
      <c r="D4" s="37">
        <v>88.699185976827806</v>
      </c>
      <c r="E4" s="37">
        <v>64.912014050731202</v>
      </c>
      <c r="F4" s="37">
        <v>92.593845113290499</v>
      </c>
      <c r="G4" s="37">
        <v>84.222718623314293</v>
      </c>
      <c r="H4" s="37">
        <v>82.382920110192799</v>
      </c>
      <c r="I4" s="37">
        <v>86.316516412824001</v>
      </c>
      <c r="J4" s="37">
        <v>98.603032214357498</v>
      </c>
      <c r="K4" s="37">
        <v>89.423417049876207</v>
      </c>
    </row>
    <row r="5" spans="1:11" s="1" customFormat="1" ht="17.25" customHeight="1">
      <c r="A5" s="38" t="s">
        <v>142</v>
      </c>
      <c r="B5" s="39" t="s">
        <v>5</v>
      </c>
      <c r="C5" s="344">
        <v>98.586017282010999</v>
      </c>
      <c r="D5" s="342">
        <v>84.145947691314205</v>
      </c>
      <c r="E5" s="349">
        <v>64.887406171809801</v>
      </c>
      <c r="F5" s="342">
        <v>91.097922848664695</v>
      </c>
      <c r="G5" s="349">
        <v>86.904761904761898</v>
      </c>
      <c r="H5" s="342">
        <v>77.647058823529406</v>
      </c>
      <c r="I5" s="349">
        <v>87.9089026915114</v>
      </c>
      <c r="J5" s="342">
        <v>98.089171974522301</v>
      </c>
      <c r="K5" s="349">
        <v>80.769230769230802</v>
      </c>
    </row>
    <row r="6" spans="1:11" s="1" customFormat="1" ht="17.25" customHeight="1">
      <c r="A6" s="44" t="s">
        <v>153</v>
      </c>
      <c r="B6" s="45" t="s">
        <v>6</v>
      </c>
      <c r="C6" s="345">
        <v>98.620689655172399</v>
      </c>
      <c r="D6" s="332">
        <v>86.679174484052496</v>
      </c>
      <c r="E6" s="350">
        <v>63.2</v>
      </c>
      <c r="F6" s="332">
        <v>93.103448275862107</v>
      </c>
      <c r="G6" s="350">
        <v>82.142857142857096</v>
      </c>
      <c r="H6" s="332">
        <v>77.7777777777778</v>
      </c>
      <c r="I6" s="350">
        <v>92.409240924092401</v>
      </c>
      <c r="J6" s="332">
        <v>94.736842105263193</v>
      </c>
      <c r="K6" s="350">
        <v>63.157894736842103</v>
      </c>
    </row>
    <row r="7" spans="1:11" s="1" customFormat="1" ht="17.25" customHeight="1">
      <c r="A7" s="44" t="s">
        <v>153</v>
      </c>
      <c r="B7" s="45" t="s">
        <v>7</v>
      </c>
      <c r="C7" s="345">
        <v>98.809523809523796</v>
      </c>
      <c r="D7" s="332">
        <v>97.080291970802904</v>
      </c>
      <c r="E7" s="350">
        <v>92.592592592592595</v>
      </c>
      <c r="F7" s="332"/>
      <c r="G7" s="350"/>
      <c r="H7" s="332">
        <v>72.727272727272705</v>
      </c>
      <c r="I7" s="350">
        <v>94.392523364485996</v>
      </c>
      <c r="J7" s="332">
        <v>88.571428571428598</v>
      </c>
      <c r="K7" s="350">
        <v>71.428571428571402</v>
      </c>
    </row>
    <row r="8" spans="1:11" s="1" customFormat="1" ht="17.25" customHeight="1">
      <c r="A8" s="44" t="s">
        <v>154</v>
      </c>
      <c r="B8" s="45" t="s">
        <v>8</v>
      </c>
      <c r="C8" s="345">
        <v>99.6978851963746</v>
      </c>
      <c r="D8" s="332">
        <v>92.073170731707293</v>
      </c>
      <c r="E8" s="350">
        <v>89</v>
      </c>
      <c r="F8" s="332">
        <v>94.029850746268707</v>
      </c>
      <c r="G8" s="350">
        <v>90.909090909090907</v>
      </c>
      <c r="H8" s="332">
        <v>91.6666666666667</v>
      </c>
      <c r="I8" s="350">
        <v>85.090521831735899</v>
      </c>
      <c r="J8" s="332">
        <v>98.326359832636001</v>
      </c>
      <c r="K8" s="350">
        <v>87.096774193548399</v>
      </c>
    </row>
    <row r="9" spans="1:11" s="1" customFormat="1" ht="17.25" customHeight="1">
      <c r="A9" s="44" t="s">
        <v>153</v>
      </c>
      <c r="B9" s="45" t="s">
        <v>9</v>
      </c>
      <c r="C9" s="345">
        <v>98.974358974359006</v>
      </c>
      <c r="D9" s="332">
        <v>91.176470588235304</v>
      </c>
      <c r="E9" s="350">
        <v>87.671232876712295</v>
      </c>
      <c r="F9" s="332">
        <v>100</v>
      </c>
      <c r="G9" s="350">
        <v>100</v>
      </c>
      <c r="H9" s="332">
        <v>100</v>
      </c>
      <c r="I9" s="350">
        <v>93.632075471698101</v>
      </c>
      <c r="J9" s="332">
        <v>100</v>
      </c>
      <c r="K9" s="350">
        <v>100</v>
      </c>
    </row>
    <row r="10" spans="1:11" s="1" customFormat="1" ht="17.25" customHeight="1">
      <c r="A10" s="44" t="s">
        <v>153</v>
      </c>
      <c r="B10" s="45" t="s">
        <v>10</v>
      </c>
      <c r="C10" s="345">
        <v>98.765432098765402</v>
      </c>
      <c r="D10" s="332">
        <v>86.554621848739501</v>
      </c>
      <c r="E10" s="350">
        <v>41.6666666666667</v>
      </c>
      <c r="F10" s="332">
        <v>100</v>
      </c>
      <c r="G10" s="350">
        <v>100</v>
      </c>
      <c r="H10" s="332">
        <v>63.636363636363598</v>
      </c>
      <c r="I10" s="350">
        <v>76.106194690265497</v>
      </c>
      <c r="J10" s="332">
        <v>91.6666666666667</v>
      </c>
      <c r="K10" s="350">
        <v>33.3333333333333</v>
      </c>
    </row>
    <row r="11" spans="1:11" s="1" customFormat="1" ht="17.25" customHeight="1">
      <c r="A11" s="44" t="s">
        <v>167</v>
      </c>
      <c r="B11" s="45" t="s">
        <v>11</v>
      </c>
      <c r="C11" s="345">
        <v>99.566160520607397</v>
      </c>
      <c r="D11" s="332">
        <v>82.056590752242897</v>
      </c>
      <c r="E11" s="350">
        <v>56.862745098039198</v>
      </c>
      <c r="F11" s="332">
        <v>97.115384615384599</v>
      </c>
      <c r="G11" s="350">
        <v>92.4528301886793</v>
      </c>
      <c r="H11" s="332">
        <v>74.193548387096797</v>
      </c>
      <c r="I11" s="350">
        <v>76.386036960985606</v>
      </c>
      <c r="J11" s="332">
        <v>97.5460122699387</v>
      </c>
      <c r="K11" s="350">
        <v>74.193548387096797</v>
      </c>
    </row>
    <row r="12" spans="1:11" s="1" customFormat="1" ht="17.25" customHeight="1">
      <c r="A12" s="44" t="s">
        <v>167</v>
      </c>
      <c r="B12" s="45" t="s">
        <v>12</v>
      </c>
      <c r="C12" s="345">
        <v>97.761194029850799</v>
      </c>
      <c r="D12" s="332">
        <v>91.006097560975604</v>
      </c>
      <c r="E12" s="350">
        <v>71.559633027522906</v>
      </c>
      <c r="F12" s="332">
        <v>100</v>
      </c>
      <c r="G12" s="350">
        <v>90.909090909090907</v>
      </c>
      <c r="H12" s="332">
        <v>93.75</v>
      </c>
      <c r="I12" s="350">
        <v>83.618581907090501</v>
      </c>
      <c r="J12" s="332">
        <v>96.449704142011797</v>
      </c>
      <c r="K12" s="350">
        <v>80</v>
      </c>
    </row>
    <row r="13" spans="1:11" s="1" customFormat="1" ht="17.25" customHeight="1">
      <c r="A13" s="44" t="s">
        <v>152</v>
      </c>
      <c r="B13" s="45" t="s">
        <v>13</v>
      </c>
      <c r="C13" s="345">
        <v>100</v>
      </c>
      <c r="D13" s="332">
        <v>94.972677595628397</v>
      </c>
      <c r="E13" s="350">
        <v>87.048192771084402</v>
      </c>
      <c r="F13" s="332">
        <v>94.53125</v>
      </c>
      <c r="G13" s="350">
        <v>90.298507462686601</v>
      </c>
      <c r="H13" s="332">
        <v>87.096774193548399</v>
      </c>
      <c r="I13" s="350">
        <v>97.881996974281407</v>
      </c>
      <c r="J13" s="332">
        <v>99.664429530201303</v>
      </c>
      <c r="K13" s="350">
        <v>98.113207547169793</v>
      </c>
    </row>
    <row r="14" spans="1:11" s="1" customFormat="1" ht="17.25" customHeight="1">
      <c r="A14" s="44" t="s">
        <v>152</v>
      </c>
      <c r="B14" s="45" t="s">
        <v>14</v>
      </c>
      <c r="C14" s="345">
        <v>98.991031390134495</v>
      </c>
      <c r="D14" s="332">
        <v>92.432432432432407</v>
      </c>
      <c r="E14" s="350">
        <v>86.424731182795696</v>
      </c>
      <c r="F14" s="332">
        <v>96.525096525096501</v>
      </c>
      <c r="G14" s="350">
        <v>86.742424242424306</v>
      </c>
      <c r="H14" s="332">
        <v>85.263157894736807</v>
      </c>
      <c r="I14" s="350">
        <v>94.403198172472898</v>
      </c>
      <c r="J14" s="332">
        <v>99.481865284974106</v>
      </c>
      <c r="K14" s="350">
        <v>95.744680851063805</v>
      </c>
    </row>
    <row r="15" spans="1:11" s="1" customFormat="1" ht="17.25" customHeight="1">
      <c r="A15" s="44" t="s">
        <v>254</v>
      </c>
      <c r="B15" s="45" t="s">
        <v>15</v>
      </c>
      <c r="C15" s="345">
        <v>99.1503823279524</v>
      </c>
      <c r="D15" s="332">
        <v>91.005084082909704</v>
      </c>
      <c r="E15" s="350">
        <v>98.563968668407298</v>
      </c>
      <c r="F15" s="332">
        <v>99.7395833333333</v>
      </c>
      <c r="G15" s="350">
        <v>99.472295514511899</v>
      </c>
      <c r="H15" s="332">
        <v>73.913043478260903</v>
      </c>
      <c r="I15" s="350">
        <v>91.566820276497694</v>
      </c>
      <c r="J15" s="332">
        <v>99.861687413554606</v>
      </c>
      <c r="K15" s="350">
        <v>98.795180722891601</v>
      </c>
    </row>
    <row r="16" spans="1:11" s="1" customFormat="1" ht="17.25" customHeight="1">
      <c r="A16" s="44" t="s">
        <v>153</v>
      </c>
      <c r="B16" s="45" t="s">
        <v>16</v>
      </c>
      <c r="C16" s="345">
        <v>99.418604651162795</v>
      </c>
      <c r="D16" s="332">
        <v>90.523465703971098</v>
      </c>
      <c r="E16" s="350">
        <v>92.530120481927696</v>
      </c>
      <c r="F16" s="332">
        <v>91.6666666666667</v>
      </c>
      <c r="G16" s="350">
        <v>87.5</v>
      </c>
      <c r="H16" s="332">
        <v>88.0597014925373</v>
      </c>
      <c r="I16" s="350">
        <v>94.465290806754197</v>
      </c>
      <c r="J16" s="332">
        <v>98.591549295774698</v>
      </c>
      <c r="K16" s="350">
        <v>93.442622950819697</v>
      </c>
    </row>
    <row r="17" spans="1:11" s="1" customFormat="1" ht="17.25" customHeight="1">
      <c r="A17" s="44" t="s">
        <v>154</v>
      </c>
      <c r="B17" s="45" t="s">
        <v>17</v>
      </c>
      <c r="C17" s="345">
        <v>99.585749792874907</v>
      </c>
      <c r="D17" s="332">
        <v>94.107351225204198</v>
      </c>
      <c r="E17" s="350">
        <v>86.956521739130395</v>
      </c>
      <c r="F17" s="332">
        <v>95.918367346938794</v>
      </c>
      <c r="G17" s="350">
        <v>92.893401015228406</v>
      </c>
      <c r="H17" s="332">
        <v>88.343558282208605</v>
      </c>
      <c r="I17" s="350">
        <v>98.980087421078196</v>
      </c>
      <c r="J17" s="332">
        <v>100</v>
      </c>
      <c r="K17" s="350">
        <v>100</v>
      </c>
    </row>
    <row r="18" spans="1:11" s="1" customFormat="1" ht="17.25" customHeight="1">
      <c r="A18" s="44" t="s">
        <v>153</v>
      </c>
      <c r="B18" s="45" t="s">
        <v>18</v>
      </c>
      <c r="C18" s="345">
        <v>99.859943977591001</v>
      </c>
      <c r="D18" s="332">
        <v>90.2789518174134</v>
      </c>
      <c r="E18" s="350">
        <v>73.817034700315503</v>
      </c>
      <c r="F18" s="332">
        <v>94.736842105263193</v>
      </c>
      <c r="G18" s="350">
        <v>89.473684210526301</v>
      </c>
      <c r="H18" s="332">
        <v>96.610169491525397</v>
      </c>
      <c r="I18" s="350">
        <v>92.250922509225106</v>
      </c>
      <c r="J18" s="332">
        <v>100</v>
      </c>
      <c r="K18" s="350">
        <v>100</v>
      </c>
    </row>
    <row r="19" spans="1:11" s="1" customFormat="1" ht="17.25" customHeight="1">
      <c r="A19" s="44" t="s">
        <v>167</v>
      </c>
      <c r="B19" s="45" t="s">
        <v>19</v>
      </c>
      <c r="C19" s="345">
        <v>100</v>
      </c>
      <c r="D19" s="332">
        <v>91.891891891891902</v>
      </c>
      <c r="E19" s="350">
        <v>96.875</v>
      </c>
      <c r="F19" s="332">
        <v>100</v>
      </c>
      <c r="G19" s="350">
        <v>100</v>
      </c>
      <c r="H19" s="332">
        <v>83.3333333333333</v>
      </c>
      <c r="I19" s="350">
        <v>88.157894736842096</v>
      </c>
      <c r="J19" s="332">
        <v>100</v>
      </c>
      <c r="K19" s="350">
        <v>100</v>
      </c>
    </row>
    <row r="20" spans="1:11" s="1" customFormat="1" ht="17.25" customHeight="1">
      <c r="A20" s="44" t="s">
        <v>152</v>
      </c>
      <c r="B20" s="45" t="s">
        <v>20</v>
      </c>
      <c r="C20" s="345">
        <v>98.644986449864504</v>
      </c>
      <c r="D20" s="332">
        <v>83.795782463929001</v>
      </c>
      <c r="E20" s="350">
        <v>40.527577937649902</v>
      </c>
      <c r="F20" s="332">
        <v>97.727272727272705</v>
      </c>
      <c r="G20" s="350">
        <v>71.428571428571402</v>
      </c>
      <c r="H20" s="332">
        <v>67.391304347826093</v>
      </c>
      <c r="I20" s="350">
        <v>87.635239567233398</v>
      </c>
      <c r="J20" s="332">
        <v>97.297297297297305</v>
      </c>
      <c r="K20" s="350">
        <v>77.7777777777778</v>
      </c>
    </row>
    <row r="21" spans="1:11" s="1" customFormat="1" ht="17.25" customHeight="1">
      <c r="A21" s="46" t="s">
        <v>142</v>
      </c>
      <c r="B21" s="45" t="s">
        <v>21</v>
      </c>
      <c r="C21" s="345">
        <v>98.203592814371305</v>
      </c>
      <c r="D21" s="332">
        <v>91.447368421052602</v>
      </c>
      <c r="E21" s="350">
        <v>82.051282051282001</v>
      </c>
      <c r="F21" s="332">
        <v>100</v>
      </c>
      <c r="G21" s="350">
        <v>100</v>
      </c>
      <c r="H21" s="332">
        <v>87.5</v>
      </c>
      <c r="I21" s="350">
        <v>81.578947368421098</v>
      </c>
      <c r="J21" s="332">
        <v>98.550724637681199</v>
      </c>
      <c r="K21" s="350">
        <v>85.714285714285694</v>
      </c>
    </row>
    <row r="22" spans="1:11" s="1" customFormat="1" ht="17.25" customHeight="1">
      <c r="A22" s="46" t="s">
        <v>153</v>
      </c>
      <c r="B22" s="45" t="s">
        <v>22</v>
      </c>
      <c r="C22" s="345">
        <v>99.9213217938631</v>
      </c>
      <c r="D22" s="332">
        <v>90.4461113304382</v>
      </c>
      <c r="E22" s="350">
        <v>80.073126142595996</v>
      </c>
      <c r="F22" s="332">
        <v>88.832487309644705</v>
      </c>
      <c r="G22" s="350">
        <v>82.539682539682502</v>
      </c>
      <c r="H22" s="332">
        <v>82.524271844660205</v>
      </c>
      <c r="I22" s="350">
        <v>92.944535073409497</v>
      </c>
      <c r="J22" s="332">
        <v>99.738562091503297</v>
      </c>
      <c r="K22" s="350">
        <v>98.3333333333333</v>
      </c>
    </row>
    <row r="23" spans="1:11" s="1" customFormat="1" ht="17.25" customHeight="1">
      <c r="A23" s="44" t="s">
        <v>142</v>
      </c>
      <c r="B23" s="45" t="s">
        <v>23</v>
      </c>
      <c r="C23" s="345">
        <v>99.572649572649595</v>
      </c>
      <c r="D23" s="332">
        <v>90.743550834597897</v>
      </c>
      <c r="E23" s="350">
        <v>76.255707762557094</v>
      </c>
      <c r="F23" s="332">
        <v>95.652173913043498</v>
      </c>
      <c r="G23" s="350">
        <v>93.617021276595807</v>
      </c>
      <c r="H23" s="332">
        <v>92.592592592592595</v>
      </c>
      <c r="I23" s="350">
        <v>88.091068301225903</v>
      </c>
      <c r="J23" s="332">
        <v>100</v>
      </c>
      <c r="K23" s="350">
        <v>100</v>
      </c>
    </row>
    <row r="24" spans="1:11" s="1" customFormat="1" ht="17.25" customHeight="1">
      <c r="A24" s="44" t="s">
        <v>254</v>
      </c>
      <c r="B24" s="45" t="s">
        <v>24</v>
      </c>
      <c r="C24" s="345">
        <v>98.3193277310924</v>
      </c>
      <c r="D24" s="332">
        <v>98.353909465020607</v>
      </c>
      <c r="E24" s="350">
        <v>98.936170212766001</v>
      </c>
      <c r="F24" s="332">
        <v>100</v>
      </c>
      <c r="G24" s="350">
        <v>100</v>
      </c>
      <c r="H24" s="332">
        <v>81.818181818181799</v>
      </c>
      <c r="I24" s="350">
        <v>98.785425101214599</v>
      </c>
      <c r="J24" s="332">
        <v>100</v>
      </c>
      <c r="K24" s="350">
        <v>100</v>
      </c>
    </row>
    <row r="25" spans="1:11" s="1" customFormat="1" ht="17.25" customHeight="1">
      <c r="A25" s="44" t="s">
        <v>167</v>
      </c>
      <c r="B25" s="45" t="s">
        <v>25</v>
      </c>
      <c r="C25" s="345">
        <v>99.21875</v>
      </c>
      <c r="D25" s="332">
        <v>82.197802197802204</v>
      </c>
      <c r="E25" s="350">
        <v>52.054794520547901</v>
      </c>
      <c r="F25" s="332">
        <v>100</v>
      </c>
      <c r="G25" s="350">
        <v>100</v>
      </c>
      <c r="H25" s="332">
        <v>85.714285714285694</v>
      </c>
      <c r="I25" s="350">
        <v>70.886075949367097</v>
      </c>
      <c r="J25" s="332">
        <v>96.261682242990702</v>
      </c>
      <c r="K25" s="350">
        <v>66.6666666666667</v>
      </c>
    </row>
    <row r="26" spans="1:11" s="1" customFormat="1" ht="17.25" customHeight="1">
      <c r="A26" s="44" t="s">
        <v>254</v>
      </c>
      <c r="B26" s="45" t="s">
        <v>26</v>
      </c>
      <c r="C26" s="345">
        <v>100</v>
      </c>
      <c r="D26" s="332">
        <v>88.172043010752702</v>
      </c>
      <c r="E26" s="350">
        <v>94.117647058823493</v>
      </c>
      <c r="F26" s="332">
        <v>100</v>
      </c>
      <c r="G26" s="350">
        <v>100</v>
      </c>
      <c r="H26" s="332">
        <v>100</v>
      </c>
      <c r="I26" s="350">
        <v>98.507462686567195</v>
      </c>
      <c r="J26" s="332">
        <v>100</v>
      </c>
      <c r="K26" s="350">
        <v>100</v>
      </c>
    </row>
    <row r="27" spans="1:11" s="1" customFormat="1" ht="17.25" customHeight="1">
      <c r="A27" s="44" t="s">
        <v>153</v>
      </c>
      <c r="B27" s="45" t="s">
        <v>27</v>
      </c>
      <c r="C27" s="345">
        <v>98.7826086956522</v>
      </c>
      <c r="D27" s="332">
        <v>86.4184763874526</v>
      </c>
      <c r="E27" s="350">
        <v>65.673076923076906</v>
      </c>
      <c r="F27" s="332">
        <v>93.513513513513502</v>
      </c>
      <c r="G27" s="350">
        <v>87.301587301587304</v>
      </c>
      <c r="H27" s="332">
        <v>82.6666666666667</v>
      </c>
      <c r="I27" s="350">
        <v>78.442326651330902</v>
      </c>
      <c r="J27" s="332">
        <v>98.0555555555556</v>
      </c>
      <c r="K27" s="350">
        <v>81.081081081081095</v>
      </c>
    </row>
    <row r="28" spans="1:11" s="1" customFormat="1" ht="17.25" customHeight="1">
      <c r="A28" s="44" t="s">
        <v>152</v>
      </c>
      <c r="B28" s="45" t="s">
        <v>28</v>
      </c>
      <c r="C28" s="345">
        <v>98.825503355704697</v>
      </c>
      <c r="D28" s="332">
        <v>87.315634218289105</v>
      </c>
      <c r="E28" s="350">
        <v>73.780487804878106</v>
      </c>
      <c r="F28" s="332">
        <v>96.376811594202906</v>
      </c>
      <c r="G28" s="350">
        <v>86.131386861313899</v>
      </c>
      <c r="H28" s="332">
        <v>95.744680851063805</v>
      </c>
      <c r="I28" s="350">
        <v>77.854195323246202</v>
      </c>
      <c r="J28" s="332">
        <v>99.1957104557641</v>
      </c>
      <c r="K28" s="350">
        <v>91.176470588235304</v>
      </c>
    </row>
    <row r="29" spans="1:11" s="1" customFormat="1" ht="17.25" customHeight="1">
      <c r="A29" s="44" t="s">
        <v>152</v>
      </c>
      <c r="B29" s="45" t="s">
        <v>29</v>
      </c>
      <c r="C29" s="345">
        <v>98.952270081490099</v>
      </c>
      <c r="D29" s="332">
        <v>79.435483870967701</v>
      </c>
      <c r="E29" s="350">
        <v>54.556213017751503</v>
      </c>
      <c r="F29" s="332">
        <v>89.705882352941202</v>
      </c>
      <c r="G29" s="350">
        <v>73.571428571428598</v>
      </c>
      <c r="H29" s="332">
        <v>88.118811881188094</v>
      </c>
      <c r="I29" s="350">
        <v>82.795031055900594</v>
      </c>
      <c r="J29" s="332">
        <v>97.490347490347503</v>
      </c>
      <c r="K29" s="350">
        <v>80.303030303030297</v>
      </c>
    </row>
    <row r="30" spans="1:11" s="1" customFormat="1" ht="17.25" customHeight="1">
      <c r="A30" s="44" t="s">
        <v>152</v>
      </c>
      <c r="B30" s="45" t="s">
        <v>30</v>
      </c>
      <c r="C30" s="345">
        <v>98.502304147465395</v>
      </c>
      <c r="D30" s="332">
        <v>90.219354838709705</v>
      </c>
      <c r="E30" s="350">
        <v>78.876266502916806</v>
      </c>
      <c r="F30" s="332">
        <v>92.818671454219</v>
      </c>
      <c r="G30" s="350">
        <v>86.596119929453295</v>
      </c>
      <c r="H30" s="332">
        <v>83.054393305439305</v>
      </c>
      <c r="I30" s="350">
        <v>94.507772020725398</v>
      </c>
      <c r="J30" s="332">
        <v>98.687188773200504</v>
      </c>
      <c r="K30" s="350">
        <v>89.9305555555556</v>
      </c>
    </row>
    <row r="31" spans="1:11" s="1" customFormat="1" ht="17.25" customHeight="1">
      <c r="A31" s="44" t="s">
        <v>167</v>
      </c>
      <c r="B31" s="45" t="s">
        <v>31</v>
      </c>
      <c r="C31" s="345">
        <v>99.122807017543906</v>
      </c>
      <c r="D31" s="332">
        <v>90.196078431372598</v>
      </c>
      <c r="E31" s="350">
        <v>87.179487179487197</v>
      </c>
      <c r="F31" s="332">
        <v>100</v>
      </c>
      <c r="G31" s="350">
        <v>95.454545454545496</v>
      </c>
      <c r="H31" s="332">
        <v>85.294117647058798</v>
      </c>
      <c r="I31" s="350">
        <v>85.714285714285694</v>
      </c>
      <c r="J31" s="332">
        <v>100</v>
      </c>
      <c r="K31" s="350">
        <v>100</v>
      </c>
    </row>
    <row r="32" spans="1:11" s="1" customFormat="1" ht="17.25" customHeight="1">
      <c r="A32" s="44" t="s">
        <v>167</v>
      </c>
      <c r="B32" s="45" t="s">
        <v>32</v>
      </c>
      <c r="C32" s="345">
        <v>100</v>
      </c>
      <c r="D32" s="332">
        <v>94.099378881987604</v>
      </c>
      <c r="E32" s="350">
        <v>93.965517241379303</v>
      </c>
      <c r="F32" s="332">
        <v>100</v>
      </c>
      <c r="G32" s="350">
        <v>90.909090909090907</v>
      </c>
      <c r="H32" s="332">
        <v>78.571428571428598</v>
      </c>
      <c r="I32" s="350">
        <v>90.1898734177215</v>
      </c>
      <c r="J32" s="332">
        <v>100</v>
      </c>
      <c r="K32" s="350">
        <v>100</v>
      </c>
    </row>
    <row r="33" spans="1:11" s="1" customFormat="1" ht="17.25" customHeight="1">
      <c r="A33" s="44" t="s">
        <v>142</v>
      </c>
      <c r="B33" s="45" t="s">
        <v>33</v>
      </c>
      <c r="C33" s="345">
        <v>99.4226327944573</v>
      </c>
      <c r="D33" s="332">
        <v>85.244519392917397</v>
      </c>
      <c r="E33" s="350">
        <v>69.274537695590297</v>
      </c>
      <c r="F33" s="332">
        <v>95.360824742268093</v>
      </c>
      <c r="G33" s="350">
        <v>75.238095238095298</v>
      </c>
      <c r="H33" s="332">
        <v>77.922077922077904</v>
      </c>
      <c r="I33" s="350">
        <v>78.039404132628604</v>
      </c>
      <c r="J33" s="332">
        <v>97.752808988764102</v>
      </c>
      <c r="K33" s="350">
        <v>78.048780487804905</v>
      </c>
    </row>
    <row r="34" spans="1:11" s="1" customFormat="1" ht="17.25" customHeight="1">
      <c r="A34" s="44" t="s">
        <v>142</v>
      </c>
      <c r="B34" s="45" t="s">
        <v>34</v>
      </c>
      <c r="C34" s="345">
        <v>99.346405228758201</v>
      </c>
      <c r="D34" s="332">
        <v>88.474025974026006</v>
      </c>
      <c r="E34" s="350">
        <v>32.692307692307701</v>
      </c>
      <c r="F34" s="332">
        <v>96.296296296296305</v>
      </c>
      <c r="G34" s="350">
        <v>89.285714285714306</v>
      </c>
      <c r="H34" s="332">
        <v>58.3333333333333</v>
      </c>
      <c r="I34" s="350">
        <v>90.773067331670802</v>
      </c>
      <c r="J34" s="332">
        <v>99.230769230769198</v>
      </c>
      <c r="K34" s="350">
        <v>94.736842105263193</v>
      </c>
    </row>
    <row r="35" spans="1:11" s="1" customFormat="1" ht="17.25" customHeight="1">
      <c r="A35" s="44" t="s">
        <v>152</v>
      </c>
      <c r="B35" s="45" t="s">
        <v>35</v>
      </c>
      <c r="C35" s="345">
        <v>96.575342465753394</v>
      </c>
      <c r="D35" s="332">
        <v>85.064935064935099</v>
      </c>
      <c r="E35" s="350">
        <v>50.750750750750797</v>
      </c>
      <c r="F35" s="332">
        <v>85.593220338983102</v>
      </c>
      <c r="G35" s="350">
        <v>74.576271186440707</v>
      </c>
      <c r="H35" s="332">
        <v>88.461538461538495</v>
      </c>
      <c r="I35" s="350">
        <v>83.032786885245898</v>
      </c>
      <c r="J35" s="332">
        <v>98.070739549839203</v>
      </c>
      <c r="K35" s="350">
        <v>83.3333333333333</v>
      </c>
    </row>
    <row r="36" spans="1:11" s="1" customFormat="1" ht="17.25" customHeight="1">
      <c r="A36" s="46" t="s">
        <v>142</v>
      </c>
      <c r="B36" s="45" t="s">
        <v>36</v>
      </c>
      <c r="C36" s="345">
        <v>98.035547240411603</v>
      </c>
      <c r="D36" s="332">
        <v>86.3802083333333</v>
      </c>
      <c r="E36" s="350">
        <v>80.739081746920505</v>
      </c>
      <c r="F36" s="332">
        <v>94.565217391304401</v>
      </c>
      <c r="G36" s="350">
        <v>89.130434782608702</v>
      </c>
      <c r="H36" s="332">
        <v>88.148148148148195</v>
      </c>
      <c r="I36" s="350">
        <v>79.9137233755729</v>
      </c>
      <c r="J36" s="332">
        <v>98.267074413863398</v>
      </c>
      <c r="K36" s="350">
        <v>76.712328767123296</v>
      </c>
    </row>
    <row r="37" spans="1:11" s="1" customFormat="1" ht="17.25" customHeight="1">
      <c r="A37" s="44" t="s">
        <v>241</v>
      </c>
      <c r="B37" s="45" t="s">
        <v>37</v>
      </c>
      <c r="C37" s="345">
        <v>97.3333333333333</v>
      </c>
      <c r="D37" s="332">
        <v>85.773195876288696</v>
      </c>
      <c r="E37" s="350">
        <v>14.5896656534954</v>
      </c>
      <c r="F37" s="332">
        <v>56.25</v>
      </c>
      <c r="G37" s="350">
        <v>50</v>
      </c>
      <c r="H37" s="332">
        <v>100</v>
      </c>
      <c r="I37" s="350">
        <v>76.219512195121993</v>
      </c>
      <c r="J37" s="332">
        <v>96.618357487922694</v>
      </c>
      <c r="K37" s="350">
        <v>46.153846153846203</v>
      </c>
    </row>
    <row r="38" spans="1:11" s="1" customFormat="1" ht="17.25" customHeight="1">
      <c r="A38" s="44" t="s">
        <v>241</v>
      </c>
      <c r="B38" s="45" t="s">
        <v>38</v>
      </c>
      <c r="C38" s="345">
        <v>91.573033707865207</v>
      </c>
      <c r="D38" s="332">
        <v>88.473205257836199</v>
      </c>
      <c r="E38" s="350">
        <v>34.670487106017198</v>
      </c>
      <c r="F38" s="332">
        <v>92</v>
      </c>
      <c r="G38" s="350">
        <v>74.074074074074105</v>
      </c>
      <c r="H38" s="332">
        <v>100</v>
      </c>
      <c r="I38" s="350">
        <v>84.3055555555556</v>
      </c>
      <c r="J38" s="332">
        <v>96.685082872928206</v>
      </c>
      <c r="K38" s="350">
        <v>53.846153846153904</v>
      </c>
    </row>
    <row r="39" spans="1:11" s="1" customFormat="1" ht="17.25" customHeight="1">
      <c r="A39" s="44" t="s">
        <v>142</v>
      </c>
      <c r="B39" s="45" t="s">
        <v>39</v>
      </c>
      <c r="C39" s="345">
        <v>98.465171192443904</v>
      </c>
      <c r="D39" s="332">
        <v>87.385524372230407</v>
      </c>
      <c r="E39" s="350">
        <v>83.097854526426005</v>
      </c>
      <c r="F39" s="332">
        <v>97.486033519553104</v>
      </c>
      <c r="G39" s="350">
        <v>93.6111111111111</v>
      </c>
      <c r="H39" s="332">
        <v>85.5555555555556</v>
      </c>
      <c r="I39" s="350">
        <v>95.545422658716205</v>
      </c>
      <c r="J39" s="332">
        <v>99.561403508771903</v>
      </c>
      <c r="K39" s="350">
        <v>96.116504854368898</v>
      </c>
    </row>
    <row r="40" spans="1:11" s="1" customFormat="1" ht="17.25" customHeight="1">
      <c r="A40" s="44" t="s">
        <v>241</v>
      </c>
      <c r="B40" s="45" t="s">
        <v>40</v>
      </c>
      <c r="C40" s="345">
        <v>98.602794411177697</v>
      </c>
      <c r="D40" s="332">
        <v>91.221374045801497</v>
      </c>
      <c r="E40" s="350">
        <v>79.291553133514995</v>
      </c>
      <c r="F40" s="332">
        <v>93.548387096774206</v>
      </c>
      <c r="G40" s="350">
        <v>88.421052631579002</v>
      </c>
      <c r="H40" s="332">
        <v>87.804878048780495</v>
      </c>
      <c r="I40" s="350">
        <v>81.529698942229501</v>
      </c>
      <c r="J40" s="332">
        <v>98.9547038327526</v>
      </c>
      <c r="K40" s="350">
        <v>92.5</v>
      </c>
    </row>
    <row r="41" spans="1:11" s="1" customFormat="1" ht="17.25" customHeight="1">
      <c r="A41" s="44" t="s">
        <v>153</v>
      </c>
      <c r="B41" s="45" t="s">
        <v>41</v>
      </c>
      <c r="C41" s="345">
        <v>99.673083908463497</v>
      </c>
      <c r="D41" s="332">
        <v>89.892315222711701</v>
      </c>
      <c r="E41" s="350">
        <v>76.048714479025705</v>
      </c>
      <c r="F41" s="332">
        <v>95.884773662551396</v>
      </c>
      <c r="G41" s="350">
        <v>90.763052208835305</v>
      </c>
      <c r="H41" s="332">
        <v>84.967320261437905</v>
      </c>
      <c r="I41" s="350">
        <v>80.950974601299507</v>
      </c>
      <c r="J41" s="332">
        <v>99.7229916897507</v>
      </c>
      <c r="K41" s="350">
        <v>98.224852071005898</v>
      </c>
    </row>
    <row r="42" spans="1:11" s="1" customFormat="1" ht="17.25" customHeight="1">
      <c r="A42" s="44" t="s">
        <v>167</v>
      </c>
      <c r="B42" s="45" t="s">
        <v>42</v>
      </c>
      <c r="C42" s="345">
        <v>97.101449275362299</v>
      </c>
      <c r="D42" s="332">
        <v>94.318181818181799</v>
      </c>
      <c r="E42" s="350">
        <v>80</v>
      </c>
      <c r="F42" s="332">
        <v>77.7777777777778</v>
      </c>
      <c r="G42" s="350">
        <v>66.6666666666667</v>
      </c>
      <c r="H42" s="332">
        <v>86.363636363636402</v>
      </c>
      <c r="I42" s="350">
        <v>80.701754385964904</v>
      </c>
      <c r="J42" s="332">
        <v>100</v>
      </c>
      <c r="K42" s="350">
        <v>100</v>
      </c>
    </row>
    <row r="43" spans="1:11" s="1" customFormat="1" ht="17.25" customHeight="1">
      <c r="A43" s="44" t="s">
        <v>254</v>
      </c>
      <c r="B43" s="45" t="s">
        <v>43</v>
      </c>
      <c r="C43" s="345">
        <v>98.113207547169793</v>
      </c>
      <c r="D43" s="332">
        <v>92.233009708737896</v>
      </c>
      <c r="E43" s="350">
        <v>68.75</v>
      </c>
      <c r="F43" s="332">
        <v>100</v>
      </c>
      <c r="G43" s="350">
        <v>100</v>
      </c>
      <c r="H43" s="332">
        <v>50</v>
      </c>
      <c r="I43" s="350">
        <v>91.011235955056193</v>
      </c>
      <c r="J43" s="332">
        <v>100</v>
      </c>
      <c r="K43" s="350">
        <v>100</v>
      </c>
    </row>
    <row r="44" spans="1:11" s="1" customFormat="1" ht="17.25" customHeight="1">
      <c r="A44" s="44" t="s">
        <v>241</v>
      </c>
      <c r="B44" s="45" t="s">
        <v>44</v>
      </c>
      <c r="C44" s="345">
        <v>96.276595744680904</v>
      </c>
      <c r="D44" s="332">
        <v>89.991142604074398</v>
      </c>
      <c r="E44" s="350">
        <v>79.487179487179503</v>
      </c>
      <c r="F44" s="332">
        <v>86.538461538461604</v>
      </c>
      <c r="G44" s="350">
        <v>77.272727272727295</v>
      </c>
      <c r="H44" s="332">
        <v>73.684210526315795</v>
      </c>
      <c r="I44" s="350">
        <v>82.948294829483004</v>
      </c>
      <c r="J44" s="332">
        <v>99.530516431924895</v>
      </c>
      <c r="K44" s="350">
        <v>95</v>
      </c>
    </row>
    <row r="45" spans="1:11" s="1" customFormat="1" ht="17.25" customHeight="1">
      <c r="A45" s="44" t="s">
        <v>241</v>
      </c>
      <c r="B45" s="45" t="s">
        <v>45</v>
      </c>
      <c r="C45" s="345">
        <v>97.241379310344797</v>
      </c>
      <c r="D45" s="332">
        <v>87.578616352201294</v>
      </c>
      <c r="E45" s="350">
        <v>96.183206106870202</v>
      </c>
      <c r="F45" s="332">
        <v>96.078431372549005</v>
      </c>
      <c r="G45" s="350">
        <v>83.3333333333333</v>
      </c>
      <c r="H45" s="332">
        <v>75</v>
      </c>
      <c r="I45" s="350">
        <v>87.552742616033797</v>
      </c>
      <c r="J45" s="332">
        <v>98.324022346368693</v>
      </c>
      <c r="K45" s="350">
        <v>85.714285714285694</v>
      </c>
    </row>
    <row r="46" spans="1:11" s="1" customFormat="1" ht="17.25" customHeight="1">
      <c r="A46" s="44" t="s">
        <v>142</v>
      </c>
      <c r="B46" s="45" t="s">
        <v>46</v>
      </c>
      <c r="C46" s="345">
        <v>98.582188746123194</v>
      </c>
      <c r="D46" s="332">
        <v>89.376443418013906</v>
      </c>
      <c r="E46" s="350">
        <v>80.457463884430197</v>
      </c>
      <c r="F46" s="332">
        <v>94.103194103194099</v>
      </c>
      <c r="G46" s="350">
        <v>82.885085574572102</v>
      </c>
      <c r="H46" s="332">
        <v>84.905660377358501</v>
      </c>
      <c r="I46" s="350">
        <v>88.572951839346004</v>
      </c>
      <c r="J46" s="332">
        <v>99.638118214716499</v>
      </c>
      <c r="K46" s="350">
        <v>96.571428571428598</v>
      </c>
    </row>
    <row r="47" spans="1:11" s="1" customFormat="1" ht="17.25" customHeight="1">
      <c r="A47" s="44" t="s">
        <v>142</v>
      </c>
      <c r="B47" s="45" t="s">
        <v>47</v>
      </c>
      <c r="C47" s="345">
        <v>98.816029143898007</v>
      </c>
      <c r="D47" s="332">
        <v>88.599074463609597</v>
      </c>
      <c r="E47" s="350">
        <v>69.761606022584701</v>
      </c>
      <c r="F47" s="332">
        <v>94.685990338164203</v>
      </c>
      <c r="G47" s="350">
        <v>87.081339712918705</v>
      </c>
      <c r="H47" s="332">
        <v>79.710144927536206</v>
      </c>
      <c r="I47" s="350">
        <v>94.519392917369302</v>
      </c>
      <c r="J47" s="332">
        <v>97.455089820359305</v>
      </c>
      <c r="K47" s="350">
        <v>81.521739130434796</v>
      </c>
    </row>
    <row r="48" spans="1:11" s="1" customFormat="1" ht="17.25" customHeight="1">
      <c r="A48" s="44" t="s">
        <v>241</v>
      </c>
      <c r="B48" s="45" t="s">
        <v>48</v>
      </c>
      <c r="C48" s="345">
        <v>98.952879581151805</v>
      </c>
      <c r="D48" s="332">
        <v>89.330389992641699</v>
      </c>
      <c r="E48" s="350">
        <v>67.774936061381098</v>
      </c>
      <c r="F48" s="332">
        <v>93.827160493827193</v>
      </c>
      <c r="G48" s="350">
        <v>86.746987951807199</v>
      </c>
      <c r="H48" s="332">
        <v>89.130434782608702</v>
      </c>
      <c r="I48" s="350">
        <v>91.444216290212196</v>
      </c>
      <c r="J48" s="332">
        <v>99.303944315545294</v>
      </c>
      <c r="K48" s="350">
        <v>95.454545454545496</v>
      </c>
    </row>
    <row r="49" spans="1:11" s="1" customFormat="1" ht="17.25" customHeight="1">
      <c r="A49" s="44" t="s">
        <v>154</v>
      </c>
      <c r="B49" s="45" t="s">
        <v>49</v>
      </c>
      <c r="C49" s="345">
        <v>99.482758620689694</v>
      </c>
      <c r="D49" s="332">
        <v>88.131985098456596</v>
      </c>
      <c r="E49" s="350">
        <v>76.774193548387103</v>
      </c>
      <c r="F49" s="332">
        <v>93.577981651376106</v>
      </c>
      <c r="G49" s="350">
        <v>85.087719298245602</v>
      </c>
      <c r="H49" s="332">
        <v>90.721649484536101</v>
      </c>
      <c r="I49" s="350">
        <v>78.2536151279199</v>
      </c>
      <c r="J49" s="332">
        <v>97.889610389610397</v>
      </c>
      <c r="K49" s="350">
        <v>78.688524590163894</v>
      </c>
    </row>
    <row r="50" spans="1:11" s="1" customFormat="1" ht="17.25" customHeight="1">
      <c r="A50" s="44" t="s">
        <v>254</v>
      </c>
      <c r="B50" s="45" t="s">
        <v>50</v>
      </c>
      <c r="C50" s="345">
        <v>99.326599326599293</v>
      </c>
      <c r="D50" s="332">
        <v>85.882352941176507</v>
      </c>
      <c r="E50" s="350">
        <v>89.570552147239297</v>
      </c>
      <c r="F50" s="332">
        <v>100</v>
      </c>
      <c r="G50" s="350">
        <v>100</v>
      </c>
      <c r="H50" s="332">
        <v>74</v>
      </c>
      <c r="I50" s="350">
        <v>98.416886543535597</v>
      </c>
      <c r="J50" s="332">
        <v>98.5</v>
      </c>
      <c r="K50" s="350">
        <v>88</v>
      </c>
    </row>
    <row r="51" spans="1:11" s="1" customFormat="1" ht="17.25" customHeight="1">
      <c r="A51" s="44" t="s">
        <v>254</v>
      </c>
      <c r="B51" s="45" t="s">
        <v>51</v>
      </c>
      <c r="C51" s="345">
        <v>98.669623059867007</v>
      </c>
      <c r="D51" s="332">
        <v>88.788221970554901</v>
      </c>
      <c r="E51" s="350">
        <v>82.641509433962298</v>
      </c>
      <c r="F51" s="332">
        <v>94.736842105263193</v>
      </c>
      <c r="G51" s="350">
        <v>75.949367088607602</v>
      </c>
      <c r="H51" s="332">
        <v>95.121951219512198</v>
      </c>
      <c r="I51" s="350">
        <v>92.8819444444444</v>
      </c>
      <c r="J51" s="332">
        <v>98.127340823970002</v>
      </c>
      <c r="K51" s="350">
        <v>84.848484848484901</v>
      </c>
    </row>
    <row r="52" spans="1:11" s="1" customFormat="1" ht="17.25" customHeight="1">
      <c r="A52" s="44" t="s">
        <v>167</v>
      </c>
      <c r="B52" s="45" t="s">
        <v>52</v>
      </c>
      <c r="C52" s="345">
        <v>98.8888888888889</v>
      </c>
      <c r="D52" s="332">
        <v>92.620865139949103</v>
      </c>
      <c r="E52" s="350">
        <v>62.9139072847682</v>
      </c>
      <c r="F52" s="332">
        <v>97.142857142857096</v>
      </c>
      <c r="G52" s="350">
        <v>94.4444444444444</v>
      </c>
      <c r="H52" s="332">
        <v>84.210526315789494</v>
      </c>
      <c r="I52" s="350">
        <v>84.188034188034194</v>
      </c>
      <c r="J52" s="332">
        <v>97.2826086956522</v>
      </c>
      <c r="K52" s="350">
        <v>84.375</v>
      </c>
    </row>
    <row r="53" spans="1:11" s="1" customFormat="1" ht="17.25" customHeight="1">
      <c r="A53" s="44" t="s">
        <v>154</v>
      </c>
      <c r="B53" s="45" t="s">
        <v>53</v>
      </c>
      <c r="C53" s="345">
        <v>98.193760262725803</v>
      </c>
      <c r="D53" s="332">
        <v>89.824854045037497</v>
      </c>
      <c r="E53" s="350">
        <v>68.020304568527905</v>
      </c>
      <c r="F53" s="332">
        <v>98.076923076923094</v>
      </c>
      <c r="G53" s="350">
        <v>89.090909090909093</v>
      </c>
      <c r="H53" s="332">
        <v>86.2068965517241</v>
      </c>
      <c r="I53" s="350">
        <v>90.1898734177215</v>
      </c>
      <c r="J53" s="332">
        <v>98.154981549815503</v>
      </c>
      <c r="K53" s="350">
        <v>86.842105263157904</v>
      </c>
    </row>
    <row r="54" spans="1:11" s="1" customFormat="1" ht="17.25" customHeight="1">
      <c r="A54" s="44" t="s">
        <v>167</v>
      </c>
      <c r="B54" s="45" t="s">
        <v>54</v>
      </c>
      <c r="C54" s="345">
        <v>97.7777777777778</v>
      </c>
      <c r="D54" s="332">
        <v>94.382022471910105</v>
      </c>
      <c r="E54" s="350">
        <v>74.074074074074105</v>
      </c>
      <c r="F54" s="332">
        <v>100</v>
      </c>
      <c r="G54" s="350">
        <v>100</v>
      </c>
      <c r="H54" s="332">
        <v>0</v>
      </c>
      <c r="I54" s="350">
        <v>87.012987012986997</v>
      </c>
      <c r="J54" s="332">
        <v>100</v>
      </c>
      <c r="K54" s="350">
        <v>100</v>
      </c>
    </row>
    <row r="55" spans="1:11" s="1" customFormat="1" ht="17.25" customHeight="1">
      <c r="A55" s="44" t="s">
        <v>153</v>
      </c>
      <c r="B55" s="45" t="s">
        <v>55</v>
      </c>
      <c r="C55" s="345">
        <v>98.959417273673296</v>
      </c>
      <c r="D55" s="332">
        <v>89.387902933719701</v>
      </c>
      <c r="E55" s="350">
        <v>79.684210526315795</v>
      </c>
      <c r="F55" s="332">
        <v>94.117647058823493</v>
      </c>
      <c r="G55" s="350">
        <v>86.781609195402297</v>
      </c>
      <c r="H55" s="332">
        <v>89.677419354838705</v>
      </c>
      <c r="I55" s="350">
        <v>92.672858617131098</v>
      </c>
      <c r="J55" s="332">
        <v>99.251497005988</v>
      </c>
      <c r="K55" s="350">
        <v>89.130434782608702</v>
      </c>
    </row>
    <row r="56" spans="1:11" s="1" customFormat="1" ht="17.25" customHeight="1">
      <c r="A56" s="44" t="s">
        <v>254</v>
      </c>
      <c r="B56" s="45" t="s">
        <v>56</v>
      </c>
      <c r="C56" s="345">
        <v>99.242424242424306</v>
      </c>
      <c r="D56" s="332">
        <v>83.291139240506297</v>
      </c>
      <c r="E56" s="350">
        <v>42.148760330578497</v>
      </c>
      <c r="F56" s="332">
        <v>100</v>
      </c>
      <c r="G56" s="350">
        <v>100</v>
      </c>
      <c r="H56" s="332">
        <v>52.380952380952401</v>
      </c>
      <c r="I56" s="350">
        <v>84.924623115577901</v>
      </c>
      <c r="J56" s="332">
        <v>96.6386554621849</v>
      </c>
      <c r="K56" s="350">
        <v>86.6666666666667</v>
      </c>
    </row>
    <row r="57" spans="1:11" s="1" customFormat="1" ht="17.25" customHeight="1">
      <c r="A57" s="44" t="s">
        <v>241</v>
      </c>
      <c r="B57" s="45" t="s">
        <v>57</v>
      </c>
      <c r="C57" s="345">
        <v>98.855507868383398</v>
      </c>
      <c r="D57" s="332">
        <v>93.477240732050703</v>
      </c>
      <c r="E57" s="350">
        <v>95.696913002806397</v>
      </c>
      <c r="F57" s="332">
        <v>98.523985239852394</v>
      </c>
      <c r="G57" s="350">
        <v>95.8333333333333</v>
      </c>
      <c r="H57" s="332">
        <v>85.294117647058798</v>
      </c>
      <c r="I57" s="350">
        <v>92.902033271719105</v>
      </c>
      <c r="J57" s="332">
        <v>99.113924050632903</v>
      </c>
      <c r="K57" s="350">
        <v>94.4</v>
      </c>
    </row>
    <row r="58" spans="1:11" s="1" customFormat="1" ht="17.25" customHeight="1">
      <c r="A58" s="44" t="s">
        <v>152</v>
      </c>
      <c r="B58" s="45" t="s">
        <v>58</v>
      </c>
      <c r="C58" s="345">
        <v>100</v>
      </c>
      <c r="D58" s="332">
        <v>94.059405940594004</v>
      </c>
      <c r="E58" s="350">
        <v>92.307692307692307</v>
      </c>
      <c r="F58" s="332">
        <v>100</v>
      </c>
      <c r="G58" s="350">
        <v>100</v>
      </c>
      <c r="H58" s="332">
        <v>50</v>
      </c>
      <c r="I58" s="350">
        <v>84.276729559748404</v>
      </c>
      <c r="J58" s="332">
        <v>97.297297297297305</v>
      </c>
      <c r="K58" s="350">
        <v>85.714285714285694</v>
      </c>
    </row>
    <row r="59" spans="1:11" s="1" customFormat="1" ht="17.25" customHeight="1">
      <c r="A59" s="44" t="s">
        <v>154</v>
      </c>
      <c r="B59" s="45" t="s">
        <v>59</v>
      </c>
      <c r="C59" s="345">
        <v>99.141630901287598</v>
      </c>
      <c r="D59" s="332">
        <v>86.4841745081266</v>
      </c>
      <c r="E59" s="350">
        <v>81.114551083591294</v>
      </c>
      <c r="F59" s="332">
        <v>97.142857142857096</v>
      </c>
      <c r="G59" s="350">
        <v>94.285714285714306</v>
      </c>
      <c r="H59" s="332">
        <v>71.052631578947398</v>
      </c>
      <c r="I59" s="350">
        <v>79.598308668076101</v>
      </c>
      <c r="J59" s="332">
        <v>99.686520376175594</v>
      </c>
      <c r="K59" s="350">
        <v>95.652173913043498</v>
      </c>
    </row>
    <row r="60" spans="1:11" s="1" customFormat="1" ht="17.25" customHeight="1">
      <c r="A60" s="44" t="s">
        <v>152</v>
      </c>
      <c r="B60" s="45" t="s">
        <v>60</v>
      </c>
      <c r="C60" s="345">
        <v>98.102466793168901</v>
      </c>
      <c r="D60" s="332">
        <v>90.805168986083501</v>
      </c>
      <c r="E60" s="350">
        <v>87.577639751552795</v>
      </c>
      <c r="F60" s="332">
        <v>91.477272727272705</v>
      </c>
      <c r="G60" s="350">
        <v>83.425414364640901</v>
      </c>
      <c r="H60" s="332">
        <v>91.6666666666667</v>
      </c>
      <c r="I60" s="350">
        <v>90.326086956521706</v>
      </c>
      <c r="J60" s="332">
        <v>99.799196787148603</v>
      </c>
      <c r="K60" s="350">
        <v>97.959183673469397</v>
      </c>
    </row>
    <row r="61" spans="1:11" s="1" customFormat="1" ht="17.25" customHeight="1">
      <c r="A61" s="44" t="s">
        <v>153</v>
      </c>
      <c r="B61" s="45" t="s">
        <v>61</v>
      </c>
      <c r="C61" s="345">
        <v>97.982062780269104</v>
      </c>
      <c r="D61" s="332">
        <v>90.566037735849093</v>
      </c>
      <c r="E61" s="350">
        <v>61.339092872570198</v>
      </c>
      <c r="F61" s="332">
        <v>95.098039215686299</v>
      </c>
      <c r="G61" s="350">
        <v>94.117647058823493</v>
      </c>
      <c r="H61" s="332">
        <v>94.230769230769198</v>
      </c>
      <c r="I61" s="350">
        <v>94.841269841269806</v>
      </c>
      <c r="J61" s="332">
        <v>99.672131147540995</v>
      </c>
      <c r="K61" s="350">
        <v>97.826086956521706</v>
      </c>
    </row>
    <row r="62" spans="1:11" s="1" customFormat="1" ht="17.25" customHeight="1">
      <c r="A62" s="44" t="s">
        <v>254</v>
      </c>
      <c r="B62" s="45" t="s">
        <v>62</v>
      </c>
      <c r="C62" s="345">
        <v>95.977011494252906</v>
      </c>
      <c r="D62" s="332">
        <v>90.270270270270302</v>
      </c>
      <c r="E62" s="350">
        <v>77.7777777777778</v>
      </c>
      <c r="F62" s="332">
        <v>97.727272727272705</v>
      </c>
      <c r="G62" s="350">
        <v>91.304347826086996</v>
      </c>
      <c r="H62" s="332">
        <v>72.727272727272705</v>
      </c>
      <c r="I62" s="350">
        <v>89.183222958057399</v>
      </c>
      <c r="J62" s="332">
        <v>97.580645161290306</v>
      </c>
      <c r="K62" s="350">
        <v>86.956521739130395</v>
      </c>
    </row>
    <row r="63" spans="1:11" s="1" customFormat="1" ht="17.25" customHeight="1">
      <c r="A63" s="44" t="s">
        <v>254</v>
      </c>
      <c r="B63" s="45" t="s">
        <v>63</v>
      </c>
      <c r="C63" s="345">
        <v>100</v>
      </c>
      <c r="D63" s="332">
        <v>82.258064516128997</v>
      </c>
      <c r="E63" s="350">
        <v>83.3333333333333</v>
      </c>
      <c r="F63" s="332">
        <v>100</v>
      </c>
      <c r="G63" s="350">
        <v>100</v>
      </c>
      <c r="H63" s="332">
        <v>78.571428571428598</v>
      </c>
      <c r="I63" s="350">
        <v>99.173553719008297</v>
      </c>
      <c r="J63" s="332">
        <v>100</v>
      </c>
      <c r="K63" s="350">
        <v>100</v>
      </c>
    </row>
    <row r="64" spans="1:11" s="1" customFormat="1" ht="17.25" customHeight="1">
      <c r="A64" s="44" t="s">
        <v>167</v>
      </c>
      <c r="B64" s="45" t="s">
        <v>64</v>
      </c>
      <c r="C64" s="345">
        <v>99.682539682539698</v>
      </c>
      <c r="D64" s="332">
        <v>90.036014405762302</v>
      </c>
      <c r="E64" s="350">
        <v>77.272727272727295</v>
      </c>
      <c r="F64" s="332">
        <v>92</v>
      </c>
      <c r="G64" s="350">
        <v>88.461538461538495</v>
      </c>
      <c r="H64" s="332">
        <v>93.3333333333333</v>
      </c>
      <c r="I64" s="350">
        <v>90.804597701149405</v>
      </c>
      <c r="J64" s="332">
        <v>98.009950248756198</v>
      </c>
      <c r="K64" s="350">
        <v>84.615384615384599</v>
      </c>
    </row>
    <row r="65" spans="1:11" s="1" customFormat="1" ht="17.25" customHeight="1">
      <c r="A65" s="44" t="s">
        <v>153</v>
      </c>
      <c r="B65" s="45" t="s">
        <v>65</v>
      </c>
      <c r="C65" s="345">
        <v>98.987341772151893</v>
      </c>
      <c r="D65" s="332">
        <v>85.828025477707001</v>
      </c>
      <c r="E65" s="350">
        <v>81.424148606811201</v>
      </c>
      <c r="F65" s="332">
        <v>91.6666666666667</v>
      </c>
      <c r="G65" s="350">
        <v>91.6666666666667</v>
      </c>
      <c r="H65" s="332">
        <v>85.714285714285694</v>
      </c>
      <c r="I65" s="350">
        <v>87.563884156729102</v>
      </c>
      <c r="J65" s="332">
        <v>100</v>
      </c>
      <c r="K65" s="350">
        <v>100</v>
      </c>
    </row>
    <row r="66" spans="1:11" s="1" customFormat="1" ht="17.25" customHeight="1">
      <c r="A66" s="44" t="s">
        <v>154</v>
      </c>
      <c r="B66" s="45" t="s">
        <v>66</v>
      </c>
      <c r="C66" s="345">
        <v>97.643405188162205</v>
      </c>
      <c r="D66" s="332">
        <v>84.624486670842899</v>
      </c>
      <c r="E66" s="350">
        <v>22.8798779158491</v>
      </c>
      <c r="F66" s="332">
        <v>78.840579710144894</v>
      </c>
      <c r="G66" s="350">
        <v>56.3106796116505</v>
      </c>
      <c r="H66" s="332">
        <v>77.819548872180505</v>
      </c>
      <c r="I66" s="350">
        <v>78.811040339702799</v>
      </c>
      <c r="J66" s="332">
        <v>99.579424134584301</v>
      </c>
      <c r="K66" s="350">
        <v>97.5332068311195</v>
      </c>
    </row>
    <row r="67" spans="1:11" s="1" customFormat="1" ht="17.25" customHeight="1">
      <c r="A67" s="44" t="s">
        <v>254</v>
      </c>
      <c r="B67" s="45" t="s">
        <v>67</v>
      </c>
      <c r="C67" s="345">
        <v>100</v>
      </c>
      <c r="D67" s="332">
        <v>96.551724137931004</v>
      </c>
      <c r="E67" s="350">
        <v>95.652173913043498</v>
      </c>
      <c r="F67" s="332">
        <v>100</v>
      </c>
      <c r="G67" s="350">
        <v>100</v>
      </c>
      <c r="H67" s="332">
        <v>77.7777777777778</v>
      </c>
      <c r="I67" s="350">
        <v>89.102564102564102</v>
      </c>
      <c r="J67" s="332">
        <v>100</v>
      </c>
      <c r="K67" s="350">
        <v>100</v>
      </c>
    </row>
    <row r="68" spans="1:11" s="1" customFormat="1" ht="17.25" customHeight="1">
      <c r="A68" s="44" t="s">
        <v>154</v>
      </c>
      <c r="B68" s="45" t="s">
        <v>68</v>
      </c>
      <c r="C68" s="345">
        <v>99.543378995433798</v>
      </c>
      <c r="D68" s="332">
        <v>95.381882770870305</v>
      </c>
      <c r="E68" s="350">
        <v>93.3333333333333</v>
      </c>
      <c r="F68" s="332">
        <v>95.8333333333333</v>
      </c>
      <c r="G68" s="350">
        <v>86.363636363636402</v>
      </c>
      <c r="H68" s="332">
        <v>46.153846153846203</v>
      </c>
      <c r="I68" s="350">
        <v>94.306930693069305</v>
      </c>
      <c r="J68" s="332">
        <v>100</v>
      </c>
      <c r="K68" s="350">
        <v>100</v>
      </c>
    </row>
    <row r="69" spans="1:11" s="1" customFormat="1" ht="17.25" customHeight="1">
      <c r="A69" s="44" t="s">
        <v>154</v>
      </c>
      <c r="B69" s="45" t="s">
        <v>69</v>
      </c>
      <c r="C69" s="345">
        <v>100</v>
      </c>
      <c r="D69" s="332">
        <v>96.316964285714306</v>
      </c>
      <c r="E69" s="350">
        <v>98.369565217391298</v>
      </c>
      <c r="F69" s="332">
        <v>100</v>
      </c>
      <c r="G69" s="350">
        <v>90</v>
      </c>
      <c r="H69" s="332">
        <v>83.3333333333333</v>
      </c>
      <c r="I69" s="350">
        <v>99.174236168455806</v>
      </c>
      <c r="J69" s="332">
        <v>100</v>
      </c>
      <c r="K69" s="350">
        <v>100</v>
      </c>
    </row>
    <row r="70" spans="1:11" s="1" customFormat="1" ht="17.25" customHeight="1">
      <c r="A70" s="44" t="s">
        <v>241</v>
      </c>
      <c r="B70" s="45" t="s">
        <v>70</v>
      </c>
      <c r="C70" s="345">
        <v>99.618684461391794</v>
      </c>
      <c r="D70" s="332">
        <v>89.089137847053095</v>
      </c>
      <c r="E70" s="350">
        <v>81.679389312977094</v>
      </c>
      <c r="F70" s="332">
        <v>91.099476439790607</v>
      </c>
      <c r="G70" s="350">
        <v>84.924623115577901</v>
      </c>
      <c r="H70" s="332">
        <v>82.051282051282001</v>
      </c>
      <c r="I70" s="350">
        <v>90.786614515428099</v>
      </c>
      <c r="J70" s="332">
        <v>99.811320754717002</v>
      </c>
      <c r="K70" s="350">
        <v>97.7777777777778</v>
      </c>
    </row>
    <row r="71" spans="1:11" s="1" customFormat="1" ht="17.25" customHeight="1">
      <c r="A71" s="44" t="s">
        <v>152</v>
      </c>
      <c r="B71" s="45" t="s">
        <v>71</v>
      </c>
      <c r="C71" s="345">
        <v>99.238385376999204</v>
      </c>
      <c r="D71" s="332">
        <v>86.798179059180598</v>
      </c>
      <c r="E71" s="350">
        <v>71.314285714285703</v>
      </c>
      <c r="F71" s="332">
        <v>89.320388349514602</v>
      </c>
      <c r="G71" s="350">
        <v>77.064220183486199</v>
      </c>
      <c r="H71" s="332">
        <v>91.578947368421098</v>
      </c>
      <c r="I71" s="350">
        <v>81.947532236549605</v>
      </c>
      <c r="J71" s="332">
        <v>96.423017107309505</v>
      </c>
      <c r="K71" s="350">
        <v>83.571428571428598</v>
      </c>
    </row>
    <row r="72" spans="1:11" s="1" customFormat="1" ht="17.25" customHeight="1">
      <c r="A72" s="44" t="s">
        <v>241</v>
      </c>
      <c r="B72" s="45" t="s">
        <v>72</v>
      </c>
      <c r="C72" s="345">
        <v>98.540145985401494</v>
      </c>
      <c r="D72" s="332">
        <v>85.239361702127695</v>
      </c>
      <c r="E72" s="350">
        <v>28.571428571428601</v>
      </c>
      <c r="F72" s="332">
        <v>90</v>
      </c>
      <c r="G72" s="350">
        <v>72.727272727272705</v>
      </c>
      <c r="H72" s="332">
        <v>64.285714285714306</v>
      </c>
      <c r="I72" s="350">
        <v>86.513157894736906</v>
      </c>
      <c r="J72" s="332">
        <v>100</v>
      </c>
      <c r="K72" s="350">
        <v>100</v>
      </c>
    </row>
    <row r="73" spans="1:11" s="1" customFormat="1" ht="17.25" customHeight="1">
      <c r="A73" s="44" t="s">
        <v>156</v>
      </c>
      <c r="B73" s="45" t="s">
        <v>73</v>
      </c>
      <c r="C73" s="345">
        <v>100</v>
      </c>
      <c r="D73" s="332">
        <v>100</v>
      </c>
      <c r="E73" s="350">
        <v>100</v>
      </c>
      <c r="F73" s="332"/>
      <c r="G73" s="350"/>
      <c r="H73" s="332">
        <v>25</v>
      </c>
      <c r="I73" s="350">
        <v>0</v>
      </c>
      <c r="J73" s="332"/>
      <c r="K73" s="350"/>
    </row>
    <row r="74" spans="1:11" s="1" customFormat="1" ht="17.25" customHeight="1">
      <c r="A74" s="44" t="s">
        <v>152</v>
      </c>
      <c r="B74" s="45" t="s">
        <v>74</v>
      </c>
      <c r="C74" s="345">
        <v>98.126672613737696</v>
      </c>
      <c r="D74" s="332">
        <v>84.899898201560902</v>
      </c>
      <c r="E74" s="350">
        <v>65.054413542926198</v>
      </c>
      <c r="F74" s="332">
        <v>90.265486725663706</v>
      </c>
      <c r="G74" s="350">
        <v>78.059071729957793</v>
      </c>
      <c r="H74" s="332">
        <v>76.223776223776198</v>
      </c>
      <c r="I74" s="350">
        <v>74.155251141552498</v>
      </c>
      <c r="J74" s="332">
        <v>97.596656217345895</v>
      </c>
      <c r="K74" s="350">
        <v>81.451612903225794</v>
      </c>
    </row>
    <row r="75" spans="1:11" s="1" customFormat="1" ht="17.25" customHeight="1">
      <c r="A75" s="44" t="s">
        <v>142</v>
      </c>
      <c r="B75" s="45" t="s">
        <v>75</v>
      </c>
      <c r="C75" s="345">
        <v>99.173553719008297</v>
      </c>
      <c r="D75" s="332">
        <v>93.013100436681199</v>
      </c>
      <c r="E75" s="350">
        <v>89.769820971867006</v>
      </c>
      <c r="F75" s="332">
        <v>93.023255813953497</v>
      </c>
      <c r="G75" s="350">
        <v>80.434782608695699</v>
      </c>
      <c r="H75" s="332">
        <v>75.471698113207594</v>
      </c>
      <c r="I75" s="350">
        <v>90.067340067340098</v>
      </c>
      <c r="J75" s="332">
        <v>98.678414096916299</v>
      </c>
      <c r="K75" s="350">
        <v>91.891891891891902</v>
      </c>
    </row>
    <row r="76" spans="1:11" s="1" customFormat="1" ht="17.25" customHeight="1">
      <c r="A76" s="44" t="s">
        <v>152</v>
      </c>
      <c r="B76" s="45" t="s">
        <v>76</v>
      </c>
      <c r="C76" s="345">
        <v>98.630136986301395</v>
      </c>
      <c r="D76" s="332">
        <v>91.428571428571402</v>
      </c>
      <c r="E76" s="350">
        <v>54.285714285714299</v>
      </c>
      <c r="F76" s="332">
        <v>87.5</v>
      </c>
      <c r="G76" s="350">
        <v>87.5</v>
      </c>
      <c r="H76" s="332">
        <v>60</v>
      </c>
      <c r="I76" s="350">
        <v>92.893401015228406</v>
      </c>
      <c r="J76" s="332">
        <v>100</v>
      </c>
      <c r="K76" s="350">
        <v>100</v>
      </c>
    </row>
    <row r="77" spans="1:11" s="1" customFormat="1" ht="17.25" customHeight="1">
      <c r="A77" s="44" t="s">
        <v>167</v>
      </c>
      <c r="B77" s="45" t="s">
        <v>77</v>
      </c>
      <c r="C77" s="345">
        <v>98.529411764705898</v>
      </c>
      <c r="D77" s="332">
        <v>86.511156186612595</v>
      </c>
      <c r="E77" s="350">
        <v>57.831325301204799</v>
      </c>
      <c r="F77" s="332">
        <v>88.636363636363598</v>
      </c>
      <c r="G77" s="350">
        <v>75.5555555555556</v>
      </c>
      <c r="H77" s="332">
        <v>78.431372549019599</v>
      </c>
      <c r="I77" s="350">
        <v>79.749478079331894</v>
      </c>
      <c r="J77" s="332">
        <v>98.039215686274503</v>
      </c>
      <c r="K77" s="350">
        <v>88.8888888888889</v>
      </c>
    </row>
    <row r="78" spans="1:11" s="1" customFormat="1" ht="17.25" customHeight="1">
      <c r="A78" s="44" t="s">
        <v>152</v>
      </c>
      <c r="B78" s="45" t="s">
        <v>78</v>
      </c>
      <c r="C78" s="345">
        <v>100</v>
      </c>
      <c r="D78" s="332">
        <v>89.156626506024097</v>
      </c>
      <c r="E78" s="350">
        <v>90.118577075098798</v>
      </c>
      <c r="F78" s="332">
        <v>95.348837209302303</v>
      </c>
      <c r="G78" s="350">
        <v>88.095238095238102</v>
      </c>
      <c r="H78" s="332">
        <v>83.3333333333333</v>
      </c>
      <c r="I78" s="350">
        <v>95.639534883720899</v>
      </c>
      <c r="J78" s="332">
        <v>97.3333333333333</v>
      </c>
      <c r="K78" s="350">
        <v>85.365853658536594</v>
      </c>
    </row>
    <row r="79" spans="1:11" s="1" customFormat="1" ht="17.25" customHeight="1">
      <c r="A79" s="44" t="s">
        <v>167</v>
      </c>
      <c r="B79" s="45" t="s">
        <v>79</v>
      </c>
      <c r="C79" s="345">
        <v>96.842105263157904</v>
      </c>
      <c r="D79" s="332">
        <v>89.915966386554601</v>
      </c>
      <c r="E79" s="350">
        <v>86.046511627906995</v>
      </c>
      <c r="F79" s="332">
        <v>100</v>
      </c>
      <c r="G79" s="350">
        <v>100</v>
      </c>
      <c r="H79" s="332">
        <v>85.714285714285694</v>
      </c>
      <c r="I79" s="350">
        <v>84.496124031007795</v>
      </c>
      <c r="J79" s="332">
        <v>100</v>
      </c>
      <c r="K79" s="350">
        <v>100</v>
      </c>
    </row>
    <row r="80" spans="1:11" s="1" customFormat="1" ht="17.25" customHeight="1">
      <c r="A80" s="44" t="s">
        <v>142</v>
      </c>
      <c r="B80" s="45" t="s">
        <v>80</v>
      </c>
      <c r="C80" s="345">
        <v>99.516908212560395</v>
      </c>
      <c r="D80" s="332">
        <v>92.916174734356503</v>
      </c>
      <c r="E80" s="350">
        <v>69.060773480663002</v>
      </c>
      <c r="F80" s="332">
        <v>100</v>
      </c>
      <c r="G80" s="350">
        <v>61.904761904761898</v>
      </c>
      <c r="H80" s="332">
        <v>87.096774193548399</v>
      </c>
      <c r="I80" s="350">
        <v>82.945736434108497</v>
      </c>
      <c r="J80" s="332">
        <v>99.487179487179503</v>
      </c>
      <c r="K80" s="350">
        <v>93.3333333333333</v>
      </c>
    </row>
    <row r="81" spans="1:11" s="1" customFormat="1" ht="17.25" customHeight="1">
      <c r="A81" s="44" t="s">
        <v>241</v>
      </c>
      <c r="B81" s="45" t="s">
        <v>81</v>
      </c>
      <c r="C81" s="345">
        <v>98.402323892520002</v>
      </c>
      <c r="D81" s="332">
        <v>92.953586497890299</v>
      </c>
      <c r="E81" s="350">
        <v>80.030721966205803</v>
      </c>
      <c r="F81" s="332">
        <v>95.991091314031195</v>
      </c>
      <c r="G81" s="350">
        <v>88.986784140969206</v>
      </c>
      <c r="H81" s="332">
        <v>84.615384615384599</v>
      </c>
      <c r="I81" s="350">
        <v>92.639206712433193</v>
      </c>
      <c r="J81" s="332">
        <v>100</v>
      </c>
      <c r="K81" s="350">
        <v>100</v>
      </c>
    </row>
    <row r="82" spans="1:11" s="1" customFormat="1" ht="17.25" customHeight="1">
      <c r="A82" s="44" t="s">
        <v>254</v>
      </c>
      <c r="B82" s="45" t="s">
        <v>82</v>
      </c>
      <c r="C82" s="345">
        <v>98.058252427184499</v>
      </c>
      <c r="D82" s="332">
        <v>91.304347826086996</v>
      </c>
      <c r="E82" s="350">
        <v>77.419354838709694</v>
      </c>
      <c r="F82" s="332">
        <v>100</v>
      </c>
      <c r="G82" s="350">
        <v>100</v>
      </c>
      <c r="H82" s="332">
        <v>85.714285714285694</v>
      </c>
      <c r="I82" s="350">
        <v>90.566037735849093</v>
      </c>
      <c r="J82" s="332">
        <v>100</v>
      </c>
      <c r="K82" s="350">
        <v>100</v>
      </c>
    </row>
    <row r="83" spans="1:11" s="1" customFormat="1" ht="17.25" customHeight="1">
      <c r="A83" s="44" t="s">
        <v>142</v>
      </c>
      <c r="B83" s="45" t="s">
        <v>83</v>
      </c>
      <c r="C83" s="345">
        <v>98.600823045267504</v>
      </c>
      <c r="D83" s="332">
        <v>86.447039199332806</v>
      </c>
      <c r="E83" s="350">
        <v>53.360488798370703</v>
      </c>
      <c r="F83" s="332">
        <v>88.942307692307693</v>
      </c>
      <c r="G83" s="350">
        <v>77.314814814814795</v>
      </c>
      <c r="H83" s="332">
        <v>57.2815533980583</v>
      </c>
      <c r="I83" s="350">
        <v>81.777108433734895</v>
      </c>
      <c r="J83" s="332">
        <v>96.140939597315395</v>
      </c>
      <c r="K83" s="350">
        <v>74.157303370786494</v>
      </c>
    </row>
    <row r="84" spans="1:11" s="1" customFormat="1" ht="17.25" customHeight="1">
      <c r="A84" s="44" t="s">
        <v>154</v>
      </c>
      <c r="B84" s="45" t="s">
        <v>84</v>
      </c>
      <c r="C84" s="345">
        <v>100</v>
      </c>
      <c r="D84" s="332">
        <v>94.088669950738904</v>
      </c>
      <c r="E84" s="350">
        <v>99.368421052631604</v>
      </c>
      <c r="F84" s="332">
        <v>94.8186528497409</v>
      </c>
      <c r="G84" s="350">
        <v>90.769230769230802</v>
      </c>
      <c r="H84" s="332">
        <v>95.384615384615401</v>
      </c>
      <c r="I84" s="350">
        <v>98.7168520102652</v>
      </c>
      <c r="J84" s="332">
        <v>100</v>
      </c>
      <c r="K84" s="350">
        <v>100</v>
      </c>
    </row>
    <row r="85" spans="1:11" s="1" customFormat="1" ht="17.25" customHeight="1">
      <c r="A85" s="44" t="s">
        <v>154</v>
      </c>
      <c r="B85" s="45" t="s">
        <v>85</v>
      </c>
      <c r="C85" s="345">
        <v>98.520084566596196</v>
      </c>
      <c r="D85" s="332">
        <v>89.802731411229104</v>
      </c>
      <c r="E85" s="350">
        <v>86.743295019157102</v>
      </c>
      <c r="F85" s="332">
        <v>90.2356902356902</v>
      </c>
      <c r="G85" s="350">
        <v>89.225589225589204</v>
      </c>
      <c r="H85" s="332">
        <v>85.15625</v>
      </c>
      <c r="I85" s="350">
        <v>75.269099501181401</v>
      </c>
      <c r="J85" s="332">
        <v>98.678414096916299</v>
      </c>
      <c r="K85" s="350">
        <v>90.243902439024396</v>
      </c>
    </row>
    <row r="86" spans="1:11" s="1" customFormat="1" ht="17.25" customHeight="1">
      <c r="A86" s="44" t="s">
        <v>142</v>
      </c>
      <c r="B86" s="45" t="s">
        <v>86</v>
      </c>
      <c r="C86" s="345">
        <v>98.430141287284101</v>
      </c>
      <c r="D86" s="332">
        <v>90.861159929701202</v>
      </c>
      <c r="E86" s="350">
        <v>70.029239766081901</v>
      </c>
      <c r="F86" s="332">
        <v>97.1098265895954</v>
      </c>
      <c r="G86" s="350">
        <v>92.045454545454504</v>
      </c>
      <c r="H86" s="332">
        <v>73.913043478260903</v>
      </c>
      <c r="I86" s="350">
        <v>80.446927374301694</v>
      </c>
      <c r="J86" s="332">
        <v>99.315068493150704</v>
      </c>
      <c r="K86" s="350">
        <v>96.385542168674704</v>
      </c>
    </row>
    <row r="87" spans="1:11" s="1" customFormat="1" ht="17.25" customHeight="1">
      <c r="A87" s="44" t="s">
        <v>154</v>
      </c>
      <c r="B87" s="45" t="s">
        <v>87</v>
      </c>
      <c r="C87" s="345">
        <v>98.824593128390603</v>
      </c>
      <c r="D87" s="332">
        <v>99.868363317244402</v>
      </c>
      <c r="E87" s="350">
        <v>78.886310904872403</v>
      </c>
      <c r="F87" s="332">
        <v>94.672131147540995</v>
      </c>
      <c r="G87" s="350">
        <v>88.8</v>
      </c>
      <c r="H87" s="332">
        <v>83.653846153846203</v>
      </c>
      <c r="I87" s="350">
        <v>85.341859321200204</v>
      </c>
      <c r="J87" s="332">
        <v>99.841772151898695</v>
      </c>
      <c r="K87" s="350">
        <v>98.913043478260903</v>
      </c>
    </row>
    <row r="88" spans="1:11" s="1" customFormat="1" ht="17.25" customHeight="1">
      <c r="A88" s="44" t="s">
        <v>153</v>
      </c>
      <c r="B88" s="45" t="s">
        <v>88</v>
      </c>
      <c r="C88" s="345">
        <v>99.113475177305006</v>
      </c>
      <c r="D88" s="332">
        <v>88.973384030418202</v>
      </c>
      <c r="E88" s="350">
        <v>24.1721854304636</v>
      </c>
      <c r="F88" s="332">
        <v>67.021276595744695</v>
      </c>
      <c r="G88" s="350">
        <v>60.606060606060602</v>
      </c>
      <c r="H88" s="332">
        <v>84.090909090909093</v>
      </c>
      <c r="I88" s="350">
        <v>76.877323420074404</v>
      </c>
      <c r="J88" s="332">
        <v>94.339622641509393</v>
      </c>
      <c r="K88" s="350">
        <v>61.1111111111111</v>
      </c>
    </row>
    <row r="89" spans="1:11" s="1" customFormat="1" ht="17.25" customHeight="1">
      <c r="A89" s="44" t="s">
        <v>152</v>
      </c>
      <c r="B89" s="45" t="s">
        <v>89</v>
      </c>
      <c r="C89" s="345">
        <v>98.525798525798507</v>
      </c>
      <c r="D89" s="332">
        <v>91.573033707865207</v>
      </c>
      <c r="E89" s="350">
        <v>84.367245657568205</v>
      </c>
      <c r="F89" s="332">
        <v>90.178571428571402</v>
      </c>
      <c r="G89" s="350">
        <v>81.25</v>
      </c>
      <c r="H89" s="332">
        <v>87.931034482758605</v>
      </c>
      <c r="I89" s="350">
        <v>89.657534246575295</v>
      </c>
      <c r="J89" s="332">
        <v>98.321342925659494</v>
      </c>
      <c r="K89" s="350">
        <v>86.274509803921603</v>
      </c>
    </row>
    <row r="90" spans="1:11" s="1" customFormat="1" ht="17.25" customHeight="1">
      <c r="A90" s="44" t="s">
        <v>154</v>
      </c>
      <c r="B90" s="45" t="s">
        <v>90</v>
      </c>
      <c r="C90" s="345">
        <v>98.613861386138595</v>
      </c>
      <c r="D90" s="332">
        <v>92.619626926196304</v>
      </c>
      <c r="E90" s="350">
        <v>83.943089430894304</v>
      </c>
      <c r="F90" s="332">
        <v>98.148148148148195</v>
      </c>
      <c r="G90" s="350">
        <v>88.023952095808397</v>
      </c>
      <c r="H90" s="332">
        <v>83.3333333333333</v>
      </c>
      <c r="I90" s="350">
        <v>96.795580110497198</v>
      </c>
      <c r="J90" s="332">
        <v>98.951048951048904</v>
      </c>
      <c r="K90" s="350">
        <v>92.857142857142904</v>
      </c>
    </row>
    <row r="91" spans="1:11" s="1" customFormat="1" ht="17.25" customHeight="1">
      <c r="A91" s="44" t="s">
        <v>154</v>
      </c>
      <c r="B91" s="45" t="s">
        <v>91</v>
      </c>
      <c r="C91" s="345">
        <v>99.784946236559094</v>
      </c>
      <c r="D91" s="332">
        <v>86.706586826347305</v>
      </c>
      <c r="E91" s="350">
        <v>79.356060606060595</v>
      </c>
      <c r="F91" s="332">
        <v>98.765432098765402</v>
      </c>
      <c r="G91" s="350">
        <v>91.463414634146403</v>
      </c>
      <c r="H91" s="332">
        <v>82.352941176470594</v>
      </c>
      <c r="I91" s="350">
        <v>89.669421487603302</v>
      </c>
      <c r="J91" s="332">
        <v>99.593495934959293</v>
      </c>
      <c r="K91" s="350">
        <v>96.875</v>
      </c>
    </row>
    <row r="92" spans="1:11" s="1" customFormat="1" ht="17.25" customHeight="1">
      <c r="A92" s="44" t="s">
        <v>142</v>
      </c>
      <c r="B92" s="45" t="s">
        <v>92</v>
      </c>
      <c r="C92" s="345">
        <v>100</v>
      </c>
      <c r="D92" s="332">
        <v>86.558044806517302</v>
      </c>
      <c r="E92" s="350">
        <v>82.822085889570502</v>
      </c>
      <c r="F92" s="332">
        <v>91.071428571428598</v>
      </c>
      <c r="G92" s="350">
        <v>72.727272727272705</v>
      </c>
      <c r="H92" s="332">
        <v>56.521739130434803</v>
      </c>
      <c r="I92" s="350">
        <v>93.201133144475904</v>
      </c>
      <c r="J92" s="332">
        <v>99.346405228758201</v>
      </c>
      <c r="K92" s="350">
        <v>95.8333333333333</v>
      </c>
    </row>
    <row r="93" spans="1:11" s="1" customFormat="1" ht="17.25" customHeight="1">
      <c r="A93" s="44" t="s">
        <v>142</v>
      </c>
      <c r="B93" s="45" t="s">
        <v>93</v>
      </c>
      <c r="C93" s="345">
        <v>98.907103825136602</v>
      </c>
      <c r="D93" s="332">
        <v>91.4444444444444</v>
      </c>
      <c r="E93" s="350">
        <v>82.933333333333294</v>
      </c>
      <c r="F93" s="332">
        <v>100</v>
      </c>
      <c r="G93" s="350">
        <v>95.384615384615401</v>
      </c>
      <c r="H93" s="332">
        <v>88.235294117647101</v>
      </c>
      <c r="I93" s="350">
        <v>89.164490861618802</v>
      </c>
      <c r="J93" s="332">
        <v>99.275362318840607</v>
      </c>
      <c r="K93" s="350">
        <v>92.592592592592595</v>
      </c>
    </row>
    <row r="94" spans="1:11" s="1" customFormat="1" ht="17.25" customHeight="1">
      <c r="A94" s="44" t="s">
        <v>254</v>
      </c>
      <c r="B94" s="45" t="s">
        <v>94</v>
      </c>
      <c r="C94" s="345">
        <v>97.530864197530903</v>
      </c>
      <c r="D94" s="332">
        <v>91.836734693877602</v>
      </c>
      <c r="E94" s="350">
        <v>81.481481481481495</v>
      </c>
      <c r="F94" s="332">
        <v>100</v>
      </c>
      <c r="G94" s="350">
        <v>100</v>
      </c>
      <c r="H94" s="332">
        <v>63.636363636363598</v>
      </c>
      <c r="I94" s="350">
        <v>88</v>
      </c>
      <c r="J94" s="332">
        <v>96.2264150943396</v>
      </c>
      <c r="K94" s="350">
        <v>77.7777777777778</v>
      </c>
    </row>
    <row r="95" spans="1:11" s="1" customFormat="1" ht="17.25" customHeight="1">
      <c r="A95" s="44" t="s">
        <v>254</v>
      </c>
      <c r="B95" s="45" t="s">
        <v>95</v>
      </c>
      <c r="C95" s="345">
        <v>100</v>
      </c>
      <c r="D95" s="332">
        <v>92.380952380952394</v>
      </c>
      <c r="E95" s="350">
        <v>84.931506849315099</v>
      </c>
      <c r="F95" s="332">
        <v>100</v>
      </c>
      <c r="G95" s="350">
        <v>96.428571428571402</v>
      </c>
      <c r="H95" s="332">
        <v>90.909090909090907</v>
      </c>
      <c r="I95" s="350">
        <v>93.581081081081095</v>
      </c>
      <c r="J95" s="332">
        <v>99.137931034482804</v>
      </c>
      <c r="K95" s="350">
        <v>91.6666666666667</v>
      </c>
    </row>
    <row r="96" spans="1:11" s="1" customFormat="1" ht="17.25" customHeight="1">
      <c r="A96" s="44" t="s">
        <v>156</v>
      </c>
      <c r="B96" s="45" t="s">
        <v>96</v>
      </c>
      <c r="C96" s="345"/>
      <c r="D96" s="332"/>
      <c r="E96" s="350"/>
      <c r="F96" s="332"/>
      <c r="G96" s="350"/>
      <c r="H96" s="332"/>
      <c r="I96" s="350"/>
      <c r="J96" s="332"/>
      <c r="K96" s="350"/>
    </row>
    <row r="97" spans="1:11" s="1" customFormat="1" ht="17.25" customHeight="1">
      <c r="A97" s="44" t="s">
        <v>167</v>
      </c>
      <c r="B97" s="45" t="s">
        <v>97</v>
      </c>
      <c r="C97" s="345">
        <v>100</v>
      </c>
      <c r="D97" s="332">
        <v>95.283018867924497</v>
      </c>
      <c r="E97" s="350">
        <v>46.6666666666667</v>
      </c>
      <c r="F97" s="332">
        <v>100</v>
      </c>
      <c r="G97" s="350">
        <v>100</v>
      </c>
      <c r="H97" s="332">
        <v>100</v>
      </c>
      <c r="I97" s="350">
        <v>80.246913580246897</v>
      </c>
      <c r="J97" s="332">
        <v>100</v>
      </c>
      <c r="K97" s="350">
        <v>100</v>
      </c>
    </row>
    <row r="98" spans="1:11" s="1" customFormat="1" ht="17.25" customHeight="1">
      <c r="A98" s="44" t="s">
        <v>154</v>
      </c>
      <c r="B98" s="45" t="s">
        <v>98</v>
      </c>
      <c r="C98" s="345">
        <v>97.5113122171946</v>
      </c>
      <c r="D98" s="332">
        <v>81.689476168003793</v>
      </c>
      <c r="E98" s="350">
        <v>63.636363636363598</v>
      </c>
      <c r="F98" s="332">
        <v>96.6480446927374</v>
      </c>
      <c r="G98" s="350">
        <v>94.4444444444444</v>
      </c>
      <c r="H98" s="332">
        <v>80.5555555555556</v>
      </c>
      <c r="I98" s="350">
        <v>84.257871064467807</v>
      </c>
      <c r="J98" s="332">
        <v>99.433962264150907</v>
      </c>
      <c r="K98" s="350">
        <v>98.026315789473699</v>
      </c>
    </row>
    <row r="99" spans="1:11" s="1" customFormat="1" ht="17.25" customHeight="1">
      <c r="A99" s="44" t="s">
        <v>241</v>
      </c>
      <c r="B99" s="45" t="s">
        <v>99</v>
      </c>
      <c r="C99" s="345">
        <v>98.25</v>
      </c>
      <c r="D99" s="332">
        <v>91.939252336448604</v>
      </c>
      <c r="E99" s="350">
        <v>86.826347305389206</v>
      </c>
      <c r="F99" s="332">
        <v>100</v>
      </c>
      <c r="G99" s="350">
        <v>98.816568047337299</v>
      </c>
      <c r="H99" s="332">
        <v>90.476190476190496</v>
      </c>
      <c r="I99" s="350">
        <v>92.731446059678703</v>
      </c>
      <c r="J99" s="332">
        <v>100</v>
      </c>
      <c r="K99" s="350">
        <v>100</v>
      </c>
    </row>
    <row r="100" spans="1:11" s="1" customFormat="1" ht="17.25" customHeight="1">
      <c r="A100" s="44" t="s">
        <v>241</v>
      </c>
      <c r="B100" s="45" t="s">
        <v>100</v>
      </c>
      <c r="C100" s="345">
        <v>98.037763791188496</v>
      </c>
      <c r="D100" s="332">
        <v>88.509593931280705</v>
      </c>
      <c r="E100" s="350">
        <v>63.366336633663401</v>
      </c>
      <c r="F100" s="332">
        <v>91.395348837209298</v>
      </c>
      <c r="G100" s="350">
        <v>84.883720930232599</v>
      </c>
      <c r="H100" s="332">
        <v>82.073434125269998</v>
      </c>
      <c r="I100" s="350">
        <v>81.997350115932406</v>
      </c>
      <c r="J100" s="332">
        <v>96.3798977853492</v>
      </c>
      <c r="K100" s="350">
        <v>68.518518518518505</v>
      </c>
    </row>
    <row r="101" spans="1:11" s="1" customFormat="1" ht="17.25" customHeight="1">
      <c r="A101" s="44" t="s">
        <v>241</v>
      </c>
      <c r="B101" s="45" t="s">
        <v>101</v>
      </c>
      <c r="C101" s="345">
        <v>100</v>
      </c>
      <c r="D101" s="332">
        <v>96.420047732696901</v>
      </c>
      <c r="E101" s="350">
        <v>95.283018867924497</v>
      </c>
      <c r="F101" s="332">
        <v>100</v>
      </c>
      <c r="G101" s="350">
        <v>96.2264150943396</v>
      </c>
      <c r="H101" s="332">
        <v>83.3333333333333</v>
      </c>
      <c r="I101" s="350">
        <v>96.341463414634106</v>
      </c>
      <c r="J101" s="332">
        <v>100</v>
      </c>
      <c r="K101" s="350">
        <v>100</v>
      </c>
    </row>
    <row r="102" spans="1:11" s="1" customFormat="1" ht="17.25" customHeight="1">
      <c r="A102" s="44" t="s">
        <v>167</v>
      </c>
      <c r="B102" s="45" t="s">
        <v>102</v>
      </c>
      <c r="C102" s="345">
        <v>100</v>
      </c>
      <c r="D102" s="332">
        <v>89.161554192229005</v>
      </c>
      <c r="E102" s="350">
        <v>21.1864406779661</v>
      </c>
      <c r="F102" s="332">
        <v>80</v>
      </c>
      <c r="G102" s="350">
        <v>66.6666666666667</v>
      </c>
      <c r="H102" s="332">
        <v>36.363636363636402</v>
      </c>
      <c r="I102" s="350">
        <v>76.829268292682897</v>
      </c>
      <c r="J102" s="332">
        <v>98.913043478260903</v>
      </c>
      <c r="K102" s="350">
        <v>92.307692307692307</v>
      </c>
    </row>
    <row r="103" spans="1:11" s="1" customFormat="1" ht="17.25" customHeight="1">
      <c r="A103" s="44" t="s">
        <v>153</v>
      </c>
      <c r="B103" s="45" t="s">
        <v>103</v>
      </c>
      <c r="C103" s="345">
        <v>100</v>
      </c>
      <c r="D103" s="332">
        <v>87.007874015748001</v>
      </c>
      <c r="E103" s="350">
        <v>84.7826086956522</v>
      </c>
      <c r="F103" s="332">
        <v>100</v>
      </c>
      <c r="G103" s="350">
        <v>94.736842105263193</v>
      </c>
      <c r="H103" s="332">
        <v>91.176470588235304</v>
      </c>
      <c r="I103" s="350">
        <v>98.170731707317103</v>
      </c>
      <c r="J103" s="332">
        <v>98.795180722891601</v>
      </c>
      <c r="K103" s="350">
        <v>92.857142857142904</v>
      </c>
    </row>
    <row r="104" spans="1:11" s="1" customFormat="1" ht="17.25" customHeight="1">
      <c r="A104" s="44" t="s">
        <v>241</v>
      </c>
      <c r="B104" s="45" t="s">
        <v>104</v>
      </c>
      <c r="C104" s="345">
        <v>97.686375321336797</v>
      </c>
      <c r="D104" s="332">
        <v>84.756248453353095</v>
      </c>
      <c r="E104" s="350">
        <v>28.221574344023299</v>
      </c>
      <c r="F104" s="332">
        <v>76.6423357664234</v>
      </c>
      <c r="G104" s="350">
        <v>70.068027210884395</v>
      </c>
      <c r="H104" s="332">
        <v>84.615384615384599</v>
      </c>
      <c r="I104" s="350">
        <v>67.190422745978296</v>
      </c>
      <c r="J104" s="332">
        <v>90.401146131805206</v>
      </c>
      <c r="K104" s="350">
        <v>36.792452830188701</v>
      </c>
    </row>
    <row r="105" spans="1:11" s="1" customFormat="1" ht="16.95" customHeight="1">
      <c r="A105" s="44" t="s">
        <v>153</v>
      </c>
      <c r="B105" s="45" t="s">
        <v>105</v>
      </c>
      <c r="C105" s="345">
        <v>99.115044247787594</v>
      </c>
      <c r="D105" s="332">
        <v>89.594356261022895</v>
      </c>
      <c r="E105" s="350">
        <v>70.731707317073202</v>
      </c>
      <c r="F105" s="332">
        <v>93.548387096774206</v>
      </c>
      <c r="G105" s="350">
        <v>85.869565217391298</v>
      </c>
      <c r="H105" s="332">
        <v>65</v>
      </c>
      <c r="I105" s="350">
        <v>99.535243996901599</v>
      </c>
      <c r="J105" s="332">
        <v>100</v>
      </c>
      <c r="K105" s="350">
        <v>100</v>
      </c>
    </row>
    <row r="106" spans="1:11" ht="17.25" customHeight="1">
      <c r="A106" s="44" t="s">
        <v>241</v>
      </c>
      <c r="B106" s="45" t="s">
        <v>106</v>
      </c>
      <c r="C106" s="345">
        <v>98.646616541353396</v>
      </c>
      <c r="D106" s="332">
        <v>91.444092349479405</v>
      </c>
      <c r="E106" s="350">
        <v>94.755244755244803</v>
      </c>
      <c r="F106" s="332">
        <v>96.335078534031396</v>
      </c>
      <c r="G106" s="350">
        <v>95.287958115183301</v>
      </c>
      <c r="H106" s="332">
        <v>94.736842105263193</v>
      </c>
      <c r="I106" s="350">
        <v>95.479009687836395</v>
      </c>
      <c r="J106" s="332">
        <v>99.826989619377201</v>
      </c>
      <c r="K106" s="350">
        <v>98.571428571428598</v>
      </c>
    </row>
    <row r="107" spans="1:11" ht="17.25" customHeight="1">
      <c r="A107" s="44" t="s">
        <v>142</v>
      </c>
      <c r="B107" s="45" t="s">
        <v>107</v>
      </c>
      <c r="C107" s="345">
        <v>99.581589958159</v>
      </c>
      <c r="D107" s="332">
        <v>91.283676703645</v>
      </c>
      <c r="E107" s="350">
        <v>76.595744680851098</v>
      </c>
      <c r="F107" s="332">
        <v>97.959183673469397</v>
      </c>
      <c r="G107" s="350">
        <v>92</v>
      </c>
      <c r="H107" s="332">
        <v>90.909090909090907</v>
      </c>
      <c r="I107" s="350">
        <v>92.090395480225993</v>
      </c>
      <c r="J107" s="332">
        <v>100</v>
      </c>
      <c r="K107" s="350">
        <v>100</v>
      </c>
    </row>
    <row r="108" spans="1:11" ht="17.25" customHeight="1">
      <c r="A108" s="44" t="s">
        <v>254</v>
      </c>
      <c r="B108" s="45" t="s">
        <v>108</v>
      </c>
      <c r="C108" s="345">
        <v>98.148148148148195</v>
      </c>
      <c r="D108" s="332">
        <v>77.235772357723604</v>
      </c>
      <c r="E108" s="350">
        <v>54.9295774647887</v>
      </c>
      <c r="F108" s="332">
        <v>100</v>
      </c>
      <c r="G108" s="350">
        <v>100</v>
      </c>
      <c r="H108" s="332">
        <v>66.6666666666667</v>
      </c>
      <c r="I108" s="350">
        <v>76.086956521739097</v>
      </c>
      <c r="J108" s="332">
        <v>100</v>
      </c>
      <c r="K108" s="350">
        <v>100</v>
      </c>
    </row>
    <row r="109" spans="1:11" ht="13.8">
      <c r="A109" s="47"/>
      <c r="B109" s="47"/>
      <c r="C109" s="48"/>
      <c r="D109" s="47">
        <v>66.153846153846104</v>
      </c>
      <c r="E109" s="47">
        <v>55.652173913043498</v>
      </c>
      <c r="F109" s="47">
        <v>100</v>
      </c>
      <c r="G109" s="47">
        <v>88.8888888888889</v>
      </c>
      <c r="H109" s="47">
        <v>55.5555555555556</v>
      </c>
      <c r="I109" s="47">
        <v>88.700564971751405</v>
      </c>
      <c r="J109" s="47">
        <v>80.952380952381006</v>
      </c>
      <c r="K109" s="47">
        <v>38.461538461538503</v>
      </c>
    </row>
    <row r="110" spans="1:11" ht="17.25" customHeight="1">
      <c r="A110" s="49" t="s">
        <v>241</v>
      </c>
      <c r="B110" s="331" t="s">
        <v>164</v>
      </c>
      <c r="C110" s="364">
        <v>94.207317073170699</v>
      </c>
      <c r="D110" s="358">
        <v>87.1362940275651</v>
      </c>
      <c r="E110" s="365">
        <v>24.926253687315601</v>
      </c>
      <c r="F110" s="359">
        <v>83.3333333333333</v>
      </c>
      <c r="G110" s="364">
        <v>68.571428571428598</v>
      </c>
      <c r="H110" s="358">
        <v>100</v>
      </c>
      <c r="I110" s="364">
        <v>80</v>
      </c>
      <c r="J110" s="359">
        <v>96.649484536082497</v>
      </c>
      <c r="K110" s="364">
        <v>50</v>
      </c>
    </row>
    <row r="111" spans="1:11" ht="17.25" customHeight="1">
      <c r="A111" s="40" t="s">
        <v>142</v>
      </c>
      <c r="B111" s="49" t="s">
        <v>165</v>
      </c>
      <c r="C111" s="365">
        <v>98.658718330849496</v>
      </c>
      <c r="D111" s="359">
        <v>89.157483114112992</v>
      </c>
      <c r="E111" s="365">
        <v>77.865612648221301</v>
      </c>
      <c r="F111" s="359">
        <v>94.299674267100997</v>
      </c>
      <c r="G111" s="365">
        <v>84.304207119741108</v>
      </c>
      <c r="H111" s="359">
        <v>83.979328165374696</v>
      </c>
      <c r="I111" s="365">
        <v>89.608102157639806</v>
      </c>
      <c r="J111" s="359">
        <v>99.011177987962199</v>
      </c>
      <c r="K111" s="365">
        <v>91.385767790262193</v>
      </c>
    </row>
    <row r="112" spans="1:11" ht="17.25" customHeight="1">
      <c r="A112" s="41"/>
      <c r="B112" s="50"/>
      <c r="C112" s="51"/>
      <c r="D112" s="50"/>
      <c r="E112" s="50"/>
      <c r="F112" s="50"/>
      <c r="G112" s="50"/>
      <c r="H112" s="50"/>
      <c r="I112" s="50"/>
      <c r="J112" s="50"/>
      <c r="K112" s="319"/>
    </row>
    <row r="113" spans="1:1">
      <c r="A113" s="353" t="s">
        <v>251</v>
      </c>
    </row>
  </sheetData>
  <autoFilter ref="A4:B4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G3" activePane="bottomRight" state="frozen"/>
      <selection pane="topRight" activeCell="C1" sqref="C1"/>
      <selection pane="bottomLeft" activeCell="A3" sqref="A3"/>
      <selection pane="bottomRight" activeCell="U119" sqref="U119"/>
    </sheetView>
  </sheetViews>
  <sheetFormatPr defaultColWidth="9.21875" defaultRowHeight="13.2"/>
  <cols>
    <col min="1" max="1" width="21.21875" style="3" customWidth="1"/>
    <col min="2" max="2" width="18.44140625" style="3" customWidth="1"/>
    <col min="3" max="3" width="13.21875" style="74" bestFit="1" customWidth="1"/>
    <col min="4" max="4" width="12.44140625" style="74" bestFit="1" customWidth="1"/>
    <col min="5" max="5" width="12.77734375" style="6" bestFit="1" customWidth="1"/>
    <col min="6" max="6" width="13.21875" style="7" bestFit="1" customWidth="1"/>
    <col min="7" max="7" width="10.5546875" style="7" bestFit="1" customWidth="1"/>
    <col min="8" max="8" width="11.5546875" style="6" bestFit="1" customWidth="1"/>
    <col min="9" max="9" width="9" style="6" bestFit="1" customWidth="1"/>
    <col min="10" max="10" width="14.21875" style="7" bestFit="1" customWidth="1"/>
    <col min="11" max="11" width="8.77734375" style="7" bestFit="1" customWidth="1"/>
    <col min="12" max="12" width="10.21875" style="6" bestFit="1" customWidth="1"/>
    <col min="13" max="13" width="8.77734375" style="6" bestFit="1" customWidth="1"/>
    <col min="14" max="15" width="12.5546875" style="8" bestFit="1" customWidth="1"/>
    <col min="16" max="16" width="11.77734375" style="6" bestFit="1" customWidth="1"/>
    <col min="17" max="17" width="8.77734375" style="6" bestFit="1" customWidth="1"/>
    <col min="18" max="18" width="15.77734375" style="7" bestFit="1" customWidth="1"/>
    <col min="19" max="19" width="15.44140625" style="7" bestFit="1" customWidth="1"/>
    <col min="20" max="20" width="9.21875" style="6" bestFit="1" customWidth="1"/>
    <col min="21" max="21" width="9.77734375" style="6" customWidth="1"/>
    <col min="22" max="22" width="10.21875" style="7" customWidth="1"/>
    <col min="23" max="23" width="13.77734375" style="7" customWidth="1"/>
    <col min="24" max="24" width="8.77734375" style="6" customWidth="1"/>
    <col min="25" max="25" width="17.44140625" style="6" hidden="1" customWidth="1"/>
    <col min="26" max="27" width="9.21875" style="7" hidden="1" customWidth="1"/>
    <col min="28" max="28" width="10.77734375" style="6" hidden="1" customWidth="1"/>
    <col min="29" max="29" width="8.77734375" style="7" hidden="1" customWidth="1"/>
    <col min="30" max="30" width="9.21875" style="7" hidden="1" customWidth="1"/>
    <col min="31" max="31" width="9.21875" style="6" hidden="1" customWidth="1"/>
    <col min="32" max="32" width="13.44140625" style="281" hidden="1" customWidth="1"/>
    <col min="33" max="33" width="12.21875" style="281" hidden="1" customWidth="1"/>
    <col min="34" max="34" width="10.5546875" style="6" hidden="1" customWidth="1"/>
    <col min="35" max="35" width="9.21875" style="7" hidden="1" customWidth="1"/>
    <col min="36" max="36" width="11" style="7" hidden="1" customWidth="1"/>
    <col min="37" max="37" width="8.77734375" style="6" hidden="1" customWidth="1"/>
    <col min="38" max="38" width="9.21875" style="3" customWidth="1"/>
    <col min="39" max="16384" width="9.21875" style="3"/>
  </cols>
  <sheetData>
    <row r="1" spans="1:38" ht="27.6">
      <c r="A1" s="299" t="s">
        <v>327</v>
      </c>
      <c r="B1" s="52" t="s">
        <v>157</v>
      </c>
      <c r="C1" s="523" t="s">
        <v>252</v>
      </c>
      <c r="D1" s="523"/>
      <c r="E1" s="523"/>
      <c r="F1" s="519" t="s">
        <v>158</v>
      </c>
      <c r="G1" s="519"/>
      <c r="H1" s="519"/>
      <c r="I1" s="519"/>
      <c r="J1" s="518" t="s">
        <v>159</v>
      </c>
      <c r="K1" s="518"/>
      <c r="L1" s="518"/>
      <c r="M1" s="518"/>
      <c r="N1" s="524" t="s">
        <v>160</v>
      </c>
      <c r="O1" s="519"/>
      <c r="P1" s="525"/>
      <c r="Q1" s="519"/>
      <c r="R1" s="518" t="s">
        <v>161</v>
      </c>
      <c r="S1" s="518"/>
      <c r="T1" s="518"/>
      <c r="U1" s="518"/>
      <c r="V1" s="519" t="s">
        <v>162</v>
      </c>
      <c r="W1" s="519"/>
      <c r="X1" s="519"/>
      <c r="Y1" s="272"/>
      <c r="Z1" s="271"/>
      <c r="AA1" s="272"/>
      <c r="AB1" s="273"/>
      <c r="AC1" s="271"/>
      <c r="AD1" s="272"/>
      <c r="AE1" s="273"/>
      <c r="AF1" s="274"/>
      <c r="AG1" s="275"/>
      <c r="AH1" s="273"/>
      <c r="AI1" s="271"/>
      <c r="AJ1" s="272"/>
      <c r="AK1" s="273"/>
      <c r="AL1" s="9"/>
    </row>
    <row r="2" spans="1:38" s="4" customFormat="1" ht="15.6">
      <c r="A2" s="53" t="s">
        <v>109</v>
      </c>
      <c r="B2" s="53" t="s">
        <v>110</v>
      </c>
      <c r="C2" s="300" t="s">
        <v>111</v>
      </c>
      <c r="D2" s="300" t="s">
        <v>112</v>
      </c>
      <c r="E2" s="301" t="s">
        <v>113</v>
      </c>
      <c r="F2" s="53" t="s">
        <v>114</v>
      </c>
      <c r="G2" s="53" t="s">
        <v>115</v>
      </c>
      <c r="H2" s="54" t="s">
        <v>116</v>
      </c>
      <c r="I2" s="54" t="s">
        <v>112</v>
      </c>
      <c r="J2" s="304" t="s">
        <v>117</v>
      </c>
      <c r="K2" s="304" t="s">
        <v>118</v>
      </c>
      <c r="L2" s="303" t="s">
        <v>119</v>
      </c>
      <c r="M2" s="303" t="s">
        <v>112</v>
      </c>
      <c r="N2" s="55" t="s">
        <v>120</v>
      </c>
      <c r="O2" s="55" t="s">
        <v>121</v>
      </c>
      <c r="P2" s="54" t="s">
        <v>122</v>
      </c>
      <c r="Q2" s="54" t="s">
        <v>112</v>
      </c>
      <c r="R2" s="304" t="s">
        <v>123</v>
      </c>
      <c r="S2" s="304" t="s">
        <v>124</v>
      </c>
      <c r="T2" s="303" t="s">
        <v>125</v>
      </c>
      <c r="U2" s="303" t="s">
        <v>112</v>
      </c>
      <c r="V2" s="56" t="s">
        <v>126</v>
      </c>
      <c r="W2" s="56" t="s">
        <v>127</v>
      </c>
      <c r="X2" s="54" t="s">
        <v>128</v>
      </c>
      <c r="Y2" s="282" t="s">
        <v>1</v>
      </c>
      <c r="Z2" s="266" t="s">
        <v>129</v>
      </c>
      <c r="AA2" s="267" t="s">
        <v>130</v>
      </c>
      <c r="AB2" s="268" t="s">
        <v>131</v>
      </c>
      <c r="AC2" s="266" t="s">
        <v>132</v>
      </c>
      <c r="AD2" s="267" t="s">
        <v>133</v>
      </c>
      <c r="AE2" s="268" t="s">
        <v>134</v>
      </c>
      <c r="AF2" s="269" t="s">
        <v>135</v>
      </c>
      <c r="AG2" s="270" t="s">
        <v>136</v>
      </c>
      <c r="AH2" s="268" t="s">
        <v>137</v>
      </c>
      <c r="AI2" s="266" t="s">
        <v>138</v>
      </c>
      <c r="AJ2" s="267" t="s">
        <v>139</v>
      </c>
      <c r="AK2" s="268" t="s">
        <v>140</v>
      </c>
      <c r="AL2" s="10" t="s">
        <v>141</v>
      </c>
    </row>
    <row r="3" spans="1:38" ht="13.8">
      <c r="A3" s="57" t="s">
        <v>142</v>
      </c>
      <c r="B3" s="57" t="s">
        <v>5</v>
      </c>
      <c r="C3" s="302">
        <v>2549726.29</v>
      </c>
      <c r="D3" s="302">
        <v>10507571.300000001</v>
      </c>
      <c r="E3" s="303">
        <v>0.242656101700685</v>
      </c>
      <c r="F3" s="58">
        <v>4761</v>
      </c>
      <c r="G3" s="58">
        <v>3993</v>
      </c>
      <c r="H3" s="59">
        <v>0.8387</v>
      </c>
      <c r="I3" s="54">
        <v>0.90569999999999995</v>
      </c>
      <c r="J3" s="305">
        <v>6074</v>
      </c>
      <c r="K3" s="305">
        <v>4987</v>
      </c>
      <c r="L3" s="306">
        <v>0.82099999999999995</v>
      </c>
      <c r="M3" s="303">
        <v>0.82779999999999998</v>
      </c>
      <c r="N3" s="60">
        <v>3122634.78</v>
      </c>
      <c r="O3" s="60">
        <v>1988851.46</v>
      </c>
      <c r="P3" s="59">
        <v>0.63690000000000002</v>
      </c>
      <c r="Q3" s="59">
        <v>0.65169999999999995</v>
      </c>
      <c r="R3" s="305">
        <v>4010</v>
      </c>
      <c r="S3" s="305">
        <v>1747</v>
      </c>
      <c r="T3" s="306">
        <v>0.43569999999999998</v>
      </c>
      <c r="U3" s="306">
        <v>0.67059999999999997</v>
      </c>
      <c r="V3" s="58">
        <v>3455</v>
      </c>
      <c r="W3" s="58">
        <v>2825</v>
      </c>
      <c r="X3" s="59">
        <v>0.81769999999999998</v>
      </c>
      <c r="Y3" s="283"/>
      <c r="Z3" s="271">
        <v>4654</v>
      </c>
      <c r="AA3" s="272">
        <v>4816</v>
      </c>
      <c r="AB3" s="273">
        <v>1.0347999999999999</v>
      </c>
      <c r="AC3" s="271">
        <v>6433</v>
      </c>
      <c r="AD3" s="272">
        <v>5312</v>
      </c>
      <c r="AE3" s="273">
        <v>0.82569999999999999</v>
      </c>
      <c r="AF3" s="274">
        <v>12240226.41</v>
      </c>
      <c r="AG3" s="275">
        <v>8173147.7199999997</v>
      </c>
      <c r="AH3" s="273">
        <v>0.66769999999999996</v>
      </c>
      <c r="AI3" s="271">
        <v>4843</v>
      </c>
      <c r="AJ3" s="272">
        <v>3326</v>
      </c>
      <c r="AK3" s="273">
        <v>0.68679999999999997</v>
      </c>
      <c r="AL3" s="9" t="s">
        <v>166</v>
      </c>
    </row>
    <row r="4" spans="1:38" ht="13.8">
      <c r="A4" s="57" t="s">
        <v>153</v>
      </c>
      <c r="B4" s="57" t="s">
        <v>6</v>
      </c>
      <c r="C4" s="302">
        <v>389940.11</v>
      </c>
      <c r="D4" s="302">
        <v>1722235.69</v>
      </c>
      <c r="E4" s="303">
        <v>0.22641506749868801</v>
      </c>
      <c r="F4" s="58">
        <v>831</v>
      </c>
      <c r="G4" s="58">
        <v>797</v>
      </c>
      <c r="H4" s="59">
        <v>0.95909999999999995</v>
      </c>
      <c r="I4" s="54">
        <v>1</v>
      </c>
      <c r="J4" s="305">
        <v>1129</v>
      </c>
      <c r="K4" s="305">
        <v>1025</v>
      </c>
      <c r="L4" s="306">
        <v>0.90790000000000004</v>
      </c>
      <c r="M4" s="303">
        <v>0.9</v>
      </c>
      <c r="N4" s="60">
        <v>517665.92</v>
      </c>
      <c r="O4" s="60">
        <v>309396.24</v>
      </c>
      <c r="P4" s="59">
        <v>0.59770000000000001</v>
      </c>
      <c r="Q4" s="59">
        <v>0.62519999999999998</v>
      </c>
      <c r="R4" s="305">
        <v>745</v>
      </c>
      <c r="S4" s="305">
        <v>301</v>
      </c>
      <c r="T4" s="306">
        <v>0.40400000000000003</v>
      </c>
      <c r="U4" s="306">
        <v>0.62960000000000005</v>
      </c>
      <c r="V4" s="58">
        <v>728</v>
      </c>
      <c r="W4" s="58">
        <v>615</v>
      </c>
      <c r="X4" s="59">
        <v>0.8448</v>
      </c>
      <c r="Y4" s="283"/>
      <c r="Z4" s="271">
        <v>932</v>
      </c>
      <c r="AA4" s="272">
        <v>1055</v>
      </c>
      <c r="AB4" s="273">
        <v>1.1319999999999999</v>
      </c>
      <c r="AC4" s="271">
        <v>1357</v>
      </c>
      <c r="AD4" s="272">
        <v>1212</v>
      </c>
      <c r="AE4" s="273">
        <v>0.8931</v>
      </c>
      <c r="AF4" s="274">
        <v>2330160</v>
      </c>
      <c r="AG4" s="275">
        <v>1640929.57</v>
      </c>
      <c r="AH4" s="273">
        <v>0.70420000000000005</v>
      </c>
      <c r="AI4" s="271">
        <v>1010</v>
      </c>
      <c r="AJ4" s="272">
        <v>671</v>
      </c>
      <c r="AK4" s="273">
        <v>0.66439999999999999</v>
      </c>
      <c r="AL4" s="9" t="s">
        <v>166</v>
      </c>
    </row>
    <row r="5" spans="1:38" ht="13.8">
      <c r="A5" s="57" t="s">
        <v>153</v>
      </c>
      <c r="B5" s="57" t="s">
        <v>7</v>
      </c>
      <c r="C5" s="302">
        <v>114545.17</v>
      </c>
      <c r="D5" s="302">
        <v>481497.15</v>
      </c>
      <c r="E5" s="303">
        <v>0.23789376531096801</v>
      </c>
      <c r="F5" s="58">
        <v>221</v>
      </c>
      <c r="G5" s="58">
        <v>214</v>
      </c>
      <c r="H5" s="59">
        <v>0.96830000000000005</v>
      </c>
      <c r="I5" s="54">
        <v>1</v>
      </c>
      <c r="J5" s="305">
        <v>331</v>
      </c>
      <c r="K5" s="305">
        <v>288</v>
      </c>
      <c r="L5" s="306">
        <v>0.87009999999999998</v>
      </c>
      <c r="M5" s="303">
        <v>0.87229999999999996</v>
      </c>
      <c r="N5" s="60">
        <v>144798.60999999999</v>
      </c>
      <c r="O5" s="60">
        <v>88432.77</v>
      </c>
      <c r="P5" s="59">
        <v>0.61070000000000002</v>
      </c>
      <c r="Q5" s="59">
        <v>0.63109999999999999</v>
      </c>
      <c r="R5" s="305">
        <v>244</v>
      </c>
      <c r="S5" s="305">
        <v>107</v>
      </c>
      <c r="T5" s="306">
        <v>0.4385</v>
      </c>
      <c r="U5" s="306">
        <v>0.59450000000000003</v>
      </c>
      <c r="V5" s="58">
        <v>157</v>
      </c>
      <c r="W5" s="58">
        <v>135</v>
      </c>
      <c r="X5" s="59">
        <v>0.8599</v>
      </c>
      <c r="Y5" s="283"/>
      <c r="Z5" s="271">
        <v>200</v>
      </c>
      <c r="AA5" s="272">
        <v>216</v>
      </c>
      <c r="AB5" s="273">
        <v>1.08</v>
      </c>
      <c r="AC5" s="271">
        <v>390</v>
      </c>
      <c r="AD5" s="272">
        <v>340</v>
      </c>
      <c r="AE5" s="273">
        <v>0.87180000000000002</v>
      </c>
      <c r="AF5" s="274">
        <v>634979.81999999995</v>
      </c>
      <c r="AG5" s="275">
        <v>397345.08</v>
      </c>
      <c r="AH5" s="273">
        <v>0.62580000000000002</v>
      </c>
      <c r="AI5" s="271">
        <v>315</v>
      </c>
      <c r="AJ5" s="272">
        <v>186</v>
      </c>
      <c r="AK5" s="273">
        <v>0.59050000000000002</v>
      </c>
      <c r="AL5" s="9" t="s">
        <v>166</v>
      </c>
    </row>
    <row r="6" spans="1:38" ht="13.8">
      <c r="A6" s="57" t="s">
        <v>154</v>
      </c>
      <c r="B6" s="57" t="s">
        <v>8</v>
      </c>
      <c r="C6" s="302">
        <v>681917.26</v>
      </c>
      <c r="D6" s="302">
        <v>3054553.84</v>
      </c>
      <c r="E6" s="303">
        <v>0.223246109160086</v>
      </c>
      <c r="F6" s="58">
        <v>1690</v>
      </c>
      <c r="G6" s="58">
        <v>1605</v>
      </c>
      <c r="H6" s="59">
        <v>0.94969999999999999</v>
      </c>
      <c r="I6" s="54">
        <v>1</v>
      </c>
      <c r="J6" s="305">
        <v>1903</v>
      </c>
      <c r="K6" s="305">
        <v>1811</v>
      </c>
      <c r="L6" s="306">
        <v>0.95169999999999999</v>
      </c>
      <c r="M6" s="303">
        <v>0.9</v>
      </c>
      <c r="N6" s="60">
        <v>867144.55</v>
      </c>
      <c r="O6" s="60">
        <v>537028.42000000004</v>
      </c>
      <c r="P6" s="59">
        <v>0.61929999999999996</v>
      </c>
      <c r="Q6" s="59">
        <v>0.63790000000000002</v>
      </c>
      <c r="R6" s="305">
        <v>1327</v>
      </c>
      <c r="S6" s="305">
        <v>619</v>
      </c>
      <c r="T6" s="306">
        <v>0.46650000000000003</v>
      </c>
      <c r="U6" s="306">
        <v>0.7</v>
      </c>
      <c r="V6" s="58">
        <v>1319</v>
      </c>
      <c r="W6" s="58">
        <v>1199</v>
      </c>
      <c r="X6" s="59">
        <v>0.90900000000000003</v>
      </c>
      <c r="Y6" s="283"/>
      <c r="Z6" s="271">
        <v>1772</v>
      </c>
      <c r="AA6" s="272">
        <v>1756</v>
      </c>
      <c r="AB6" s="273">
        <v>0.99099999999999999</v>
      </c>
      <c r="AC6" s="271">
        <v>2085</v>
      </c>
      <c r="AD6" s="272">
        <v>1876</v>
      </c>
      <c r="AE6" s="273">
        <v>0.89980000000000004</v>
      </c>
      <c r="AF6" s="274">
        <v>3482669.87</v>
      </c>
      <c r="AG6" s="275">
        <v>2367007.67</v>
      </c>
      <c r="AH6" s="273">
        <v>0.67969999999999997</v>
      </c>
      <c r="AI6" s="271">
        <v>1604</v>
      </c>
      <c r="AJ6" s="272">
        <v>1173</v>
      </c>
      <c r="AK6" s="273">
        <v>0.73129999999999995</v>
      </c>
      <c r="AL6" s="9" t="s">
        <v>166</v>
      </c>
    </row>
    <row r="7" spans="1:38" ht="13.8">
      <c r="A7" s="57" t="s">
        <v>153</v>
      </c>
      <c r="B7" s="57" t="s">
        <v>9</v>
      </c>
      <c r="C7" s="302">
        <v>367835.74</v>
      </c>
      <c r="D7" s="302">
        <v>1287145.1100000001</v>
      </c>
      <c r="E7" s="303">
        <v>0.28577643432914901</v>
      </c>
      <c r="F7" s="58">
        <v>557</v>
      </c>
      <c r="G7" s="58">
        <v>487</v>
      </c>
      <c r="H7" s="59">
        <v>0.87429999999999997</v>
      </c>
      <c r="I7" s="54">
        <v>0.97570000000000001</v>
      </c>
      <c r="J7" s="305">
        <v>859</v>
      </c>
      <c r="K7" s="305">
        <v>786</v>
      </c>
      <c r="L7" s="306">
        <v>0.91500000000000004</v>
      </c>
      <c r="M7" s="303">
        <v>0.9</v>
      </c>
      <c r="N7" s="60">
        <v>351139.26</v>
      </c>
      <c r="O7" s="60">
        <v>255262.39</v>
      </c>
      <c r="P7" s="59">
        <v>0.72699999999999998</v>
      </c>
      <c r="Q7" s="59">
        <v>0.7</v>
      </c>
      <c r="R7" s="305">
        <v>572</v>
      </c>
      <c r="S7" s="305">
        <v>299</v>
      </c>
      <c r="T7" s="306">
        <v>0.52270000000000005</v>
      </c>
      <c r="U7" s="306">
        <v>0.7</v>
      </c>
      <c r="V7" s="58">
        <v>587</v>
      </c>
      <c r="W7" s="58">
        <v>493</v>
      </c>
      <c r="X7" s="59">
        <v>0.83989999999999998</v>
      </c>
      <c r="Y7" s="283"/>
      <c r="Z7" s="271">
        <v>569</v>
      </c>
      <c r="AA7" s="272">
        <v>587</v>
      </c>
      <c r="AB7" s="273">
        <v>1.0316000000000001</v>
      </c>
      <c r="AC7" s="271">
        <v>1064</v>
      </c>
      <c r="AD7" s="272">
        <v>977</v>
      </c>
      <c r="AE7" s="273">
        <v>0.91820000000000002</v>
      </c>
      <c r="AF7" s="274">
        <v>1519368.44</v>
      </c>
      <c r="AG7" s="275">
        <v>1012460.17</v>
      </c>
      <c r="AH7" s="273">
        <v>0.66639999999999999</v>
      </c>
      <c r="AI7" s="271">
        <v>802</v>
      </c>
      <c r="AJ7" s="272">
        <v>530</v>
      </c>
      <c r="AK7" s="273">
        <v>0.66080000000000005</v>
      </c>
      <c r="AL7" s="9" t="s">
        <v>166</v>
      </c>
    </row>
    <row r="8" spans="1:38" ht="13.8">
      <c r="A8" s="57" t="s">
        <v>153</v>
      </c>
      <c r="B8" s="57" t="s">
        <v>10</v>
      </c>
      <c r="C8" s="302">
        <v>150010.56</v>
      </c>
      <c r="D8" s="302">
        <v>526735.5</v>
      </c>
      <c r="E8" s="303">
        <v>0.28479295585735198</v>
      </c>
      <c r="F8" s="58">
        <v>162</v>
      </c>
      <c r="G8" s="58">
        <v>154</v>
      </c>
      <c r="H8" s="59">
        <v>0.9506</v>
      </c>
      <c r="I8" s="54">
        <v>1</v>
      </c>
      <c r="J8" s="305">
        <v>269</v>
      </c>
      <c r="K8" s="305">
        <v>242</v>
      </c>
      <c r="L8" s="306">
        <v>0.89959999999999996</v>
      </c>
      <c r="M8" s="303">
        <v>0.88449999999999995</v>
      </c>
      <c r="N8" s="60">
        <v>163703.28</v>
      </c>
      <c r="O8" s="60">
        <v>124702.07</v>
      </c>
      <c r="P8" s="59">
        <v>0.76180000000000003</v>
      </c>
      <c r="Q8" s="59">
        <v>0.7</v>
      </c>
      <c r="R8" s="305">
        <v>177</v>
      </c>
      <c r="S8" s="305">
        <v>78</v>
      </c>
      <c r="T8" s="306">
        <v>0.44069999999999998</v>
      </c>
      <c r="U8" s="306">
        <v>0.64270000000000005</v>
      </c>
      <c r="V8" s="58">
        <v>179</v>
      </c>
      <c r="W8" s="58">
        <v>83</v>
      </c>
      <c r="X8" s="59">
        <v>0.4637</v>
      </c>
      <c r="Y8" s="283"/>
      <c r="Z8" s="271">
        <v>193</v>
      </c>
      <c r="AA8" s="272">
        <v>202</v>
      </c>
      <c r="AB8" s="273">
        <v>1.0466</v>
      </c>
      <c r="AC8" s="271">
        <v>338</v>
      </c>
      <c r="AD8" s="272">
        <v>289</v>
      </c>
      <c r="AE8" s="273">
        <v>0.85499999999999998</v>
      </c>
      <c r="AF8" s="274">
        <v>664596.23</v>
      </c>
      <c r="AG8" s="275">
        <v>391250.49</v>
      </c>
      <c r="AH8" s="273">
        <v>0.5887</v>
      </c>
      <c r="AI8" s="271">
        <v>259</v>
      </c>
      <c r="AJ8" s="272">
        <v>160</v>
      </c>
      <c r="AK8" s="273">
        <v>0.61780000000000002</v>
      </c>
      <c r="AL8" s="9" t="s">
        <v>166</v>
      </c>
    </row>
    <row r="9" spans="1:38" ht="13.8">
      <c r="A9" s="57" t="s">
        <v>167</v>
      </c>
      <c r="B9" s="57" t="s">
        <v>11</v>
      </c>
      <c r="C9" s="302">
        <v>888216.91</v>
      </c>
      <c r="D9" s="302">
        <v>3944154.35</v>
      </c>
      <c r="E9" s="303">
        <v>0.22519831405685201</v>
      </c>
      <c r="F9" s="58">
        <v>1993</v>
      </c>
      <c r="G9" s="58">
        <v>1751</v>
      </c>
      <c r="H9" s="59">
        <v>0.87860000000000005</v>
      </c>
      <c r="I9" s="54">
        <v>0.95569999999999999</v>
      </c>
      <c r="J9" s="305">
        <v>2679</v>
      </c>
      <c r="K9" s="305">
        <v>2418</v>
      </c>
      <c r="L9" s="306">
        <v>0.90259999999999996</v>
      </c>
      <c r="M9" s="303">
        <v>0.9</v>
      </c>
      <c r="N9" s="60">
        <v>1127165.54</v>
      </c>
      <c r="O9" s="60">
        <v>698711.41</v>
      </c>
      <c r="P9" s="59">
        <v>0.61990000000000001</v>
      </c>
      <c r="Q9" s="59">
        <v>0.63639999999999997</v>
      </c>
      <c r="R9" s="305">
        <v>1849</v>
      </c>
      <c r="S9" s="305">
        <v>717</v>
      </c>
      <c r="T9" s="306">
        <v>0.38779999999999998</v>
      </c>
      <c r="U9" s="306">
        <v>0.63280000000000003</v>
      </c>
      <c r="V9" s="58">
        <v>1559</v>
      </c>
      <c r="W9" s="58">
        <v>1324</v>
      </c>
      <c r="X9" s="59">
        <v>0.84930000000000005</v>
      </c>
      <c r="Y9" s="283"/>
      <c r="Z9" s="271">
        <v>1985</v>
      </c>
      <c r="AA9" s="272">
        <v>1930</v>
      </c>
      <c r="AB9" s="273">
        <v>0.97230000000000005</v>
      </c>
      <c r="AC9" s="271">
        <v>2647</v>
      </c>
      <c r="AD9" s="272">
        <v>2341</v>
      </c>
      <c r="AE9" s="273">
        <v>0.88439999999999996</v>
      </c>
      <c r="AF9" s="274">
        <v>4867421.97</v>
      </c>
      <c r="AG9" s="275">
        <v>3282523.27</v>
      </c>
      <c r="AH9" s="273">
        <v>0.6744</v>
      </c>
      <c r="AI9" s="271">
        <v>2145</v>
      </c>
      <c r="AJ9" s="272">
        <v>1434</v>
      </c>
      <c r="AK9" s="273">
        <v>0.66849999999999998</v>
      </c>
      <c r="AL9" s="9" t="s">
        <v>166</v>
      </c>
    </row>
    <row r="10" spans="1:38" ht="13.8">
      <c r="A10" s="57" t="s">
        <v>167</v>
      </c>
      <c r="B10" s="57" t="s">
        <v>12</v>
      </c>
      <c r="C10" s="302">
        <v>498431.64</v>
      </c>
      <c r="D10" s="302">
        <v>2053089.31</v>
      </c>
      <c r="E10" s="303">
        <v>0.24277153340202201</v>
      </c>
      <c r="F10" s="58">
        <v>1070</v>
      </c>
      <c r="G10" s="58">
        <v>977</v>
      </c>
      <c r="H10" s="59">
        <v>0.91310000000000002</v>
      </c>
      <c r="I10" s="54">
        <v>0.96850000000000003</v>
      </c>
      <c r="J10" s="305">
        <v>1322</v>
      </c>
      <c r="K10" s="305">
        <v>1236</v>
      </c>
      <c r="L10" s="306">
        <v>0.93489999999999995</v>
      </c>
      <c r="M10" s="303">
        <v>0.9</v>
      </c>
      <c r="N10" s="60">
        <v>559683.37</v>
      </c>
      <c r="O10" s="60">
        <v>368981.24</v>
      </c>
      <c r="P10" s="59">
        <v>0.6593</v>
      </c>
      <c r="Q10" s="59">
        <v>0.67459999999999998</v>
      </c>
      <c r="R10" s="305">
        <v>929</v>
      </c>
      <c r="S10" s="305">
        <v>427</v>
      </c>
      <c r="T10" s="306">
        <v>0.45960000000000001</v>
      </c>
      <c r="U10" s="306">
        <v>0.7</v>
      </c>
      <c r="V10" s="58">
        <v>822</v>
      </c>
      <c r="W10" s="58">
        <v>702</v>
      </c>
      <c r="X10" s="59">
        <v>0.85399999999999998</v>
      </c>
      <c r="Y10" s="283"/>
      <c r="Z10" s="271">
        <v>1498</v>
      </c>
      <c r="AA10" s="272">
        <v>1473</v>
      </c>
      <c r="AB10" s="273">
        <v>0.98329999999999995</v>
      </c>
      <c r="AC10" s="271">
        <v>1702</v>
      </c>
      <c r="AD10" s="272">
        <v>1560</v>
      </c>
      <c r="AE10" s="273">
        <v>0.91659999999999997</v>
      </c>
      <c r="AF10" s="274">
        <v>2664049</v>
      </c>
      <c r="AG10" s="275">
        <v>1900128.98</v>
      </c>
      <c r="AH10" s="273">
        <v>0.71319999999999995</v>
      </c>
      <c r="AI10" s="271">
        <v>1314</v>
      </c>
      <c r="AJ10" s="272">
        <v>917</v>
      </c>
      <c r="AK10" s="273">
        <v>0.69789999999999996</v>
      </c>
      <c r="AL10" s="9" t="s">
        <v>166</v>
      </c>
    </row>
    <row r="11" spans="1:38" ht="13.8">
      <c r="A11" s="57" t="s">
        <v>152</v>
      </c>
      <c r="B11" s="57" t="s">
        <v>13</v>
      </c>
      <c r="C11" s="302">
        <v>1000995.11</v>
      </c>
      <c r="D11" s="302">
        <v>3994519.35</v>
      </c>
      <c r="E11" s="303">
        <v>0.25059212943855202</v>
      </c>
      <c r="F11" s="58">
        <v>1626</v>
      </c>
      <c r="G11" s="58">
        <v>1469</v>
      </c>
      <c r="H11" s="59">
        <v>0.90339999999999998</v>
      </c>
      <c r="I11" s="54">
        <v>1</v>
      </c>
      <c r="J11" s="305">
        <v>2035</v>
      </c>
      <c r="K11" s="305">
        <v>1764</v>
      </c>
      <c r="L11" s="306">
        <v>0.86680000000000001</v>
      </c>
      <c r="M11" s="303">
        <v>0.86619999999999997</v>
      </c>
      <c r="N11" s="60">
        <v>1156094.3700000001</v>
      </c>
      <c r="O11" s="60">
        <v>825235.67</v>
      </c>
      <c r="P11" s="59">
        <v>0.71379999999999999</v>
      </c>
      <c r="Q11" s="59">
        <v>0.69820000000000004</v>
      </c>
      <c r="R11" s="305">
        <v>1504</v>
      </c>
      <c r="S11" s="305">
        <v>792</v>
      </c>
      <c r="T11" s="306">
        <v>0.52659999999999996</v>
      </c>
      <c r="U11" s="306">
        <v>0.7</v>
      </c>
      <c r="V11" s="58">
        <v>1278</v>
      </c>
      <c r="W11" s="58">
        <v>1134</v>
      </c>
      <c r="X11" s="59">
        <v>0.88729999999999998</v>
      </c>
      <c r="Y11" s="283"/>
      <c r="Z11" s="271">
        <v>1693</v>
      </c>
      <c r="AA11" s="272">
        <v>1758</v>
      </c>
      <c r="AB11" s="273">
        <v>1.0384</v>
      </c>
      <c r="AC11" s="271">
        <v>2131</v>
      </c>
      <c r="AD11" s="272">
        <v>1911</v>
      </c>
      <c r="AE11" s="273">
        <v>0.89680000000000004</v>
      </c>
      <c r="AF11" s="274">
        <v>3939368.3</v>
      </c>
      <c r="AG11" s="275">
        <v>2658573.13</v>
      </c>
      <c r="AH11" s="273">
        <v>0.67490000000000006</v>
      </c>
      <c r="AI11" s="271">
        <v>1813</v>
      </c>
      <c r="AJ11" s="272">
        <v>1314</v>
      </c>
      <c r="AK11" s="273">
        <v>0.7248</v>
      </c>
      <c r="AL11" s="9" t="s">
        <v>166</v>
      </c>
    </row>
    <row r="12" spans="1:38" ht="15" customHeight="1">
      <c r="A12" s="57" t="s">
        <v>152</v>
      </c>
      <c r="B12" s="57" t="s">
        <v>14</v>
      </c>
      <c r="C12" s="302">
        <v>1632860.46</v>
      </c>
      <c r="D12" s="302">
        <v>6316195.8200000003</v>
      </c>
      <c r="E12" s="303">
        <v>0.25851960682245001</v>
      </c>
      <c r="F12" s="58">
        <v>2733</v>
      </c>
      <c r="G12" s="58">
        <v>2599</v>
      </c>
      <c r="H12" s="59">
        <v>0.95099999999999996</v>
      </c>
      <c r="I12" s="54">
        <v>1</v>
      </c>
      <c r="J12" s="305">
        <v>3437</v>
      </c>
      <c r="K12" s="305">
        <v>3024</v>
      </c>
      <c r="L12" s="306">
        <v>0.87980000000000003</v>
      </c>
      <c r="M12" s="303">
        <v>0.88800000000000001</v>
      </c>
      <c r="N12" s="60">
        <v>1839861.75</v>
      </c>
      <c r="O12" s="60">
        <v>1322224.72</v>
      </c>
      <c r="P12" s="59">
        <v>0.71870000000000001</v>
      </c>
      <c r="Q12" s="59">
        <v>0.7</v>
      </c>
      <c r="R12" s="305">
        <v>1979</v>
      </c>
      <c r="S12" s="305">
        <v>1013</v>
      </c>
      <c r="T12" s="306">
        <v>0.51190000000000002</v>
      </c>
      <c r="U12" s="306">
        <v>0.7</v>
      </c>
      <c r="V12" s="58">
        <v>2471</v>
      </c>
      <c r="W12" s="58">
        <v>2122</v>
      </c>
      <c r="X12" s="59">
        <v>0.85880000000000001</v>
      </c>
      <c r="Y12" s="283"/>
      <c r="Z12" s="271">
        <v>2364</v>
      </c>
      <c r="AA12" s="272">
        <v>2494</v>
      </c>
      <c r="AB12" s="273">
        <v>1.0549999999999999</v>
      </c>
      <c r="AC12" s="271">
        <v>3418</v>
      </c>
      <c r="AD12" s="272">
        <v>2866</v>
      </c>
      <c r="AE12" s="273">
        <v>0.83850000000000002</v>
      </c>
      <c r="AF12" s="274">
        <v>7201929.4199999999</v>
      </c>
      <c r="AG12" s="275">
        <v>4997438.4000000004</v>
      </c>
      <c r="AH12" s="273">
        <v>0.69389999999999996</v>
      </c>
      <c r="AI12" s="271">
        <v>2384</v>
      </c>
      <c r="AJ12" s="272">
        <v>1714</v>
      </c>
      <c r="AK12" s="273">
        <v>0.71899999999999997</v>
      </c>
      <c r="AL12" s="9" t="s">
        <v>166</v>
      </c>
    </row>
    <row r="13" spans="1:38" ht="13.8">
      <c r="A13" s="57" t="s">
        <v>254</v>
      </c>
      <c r="B13" s="57" t="s">
        <v>15</v>
      </c>
      <c r="C13" s="302">
        <v>2704657.35</v>
      </c>
      <c r="D13" s="302">
        <v>11341706.67</v>
      </c>
      <c r="E13" s="303">
        <v>0.238470049411003</v>
      </c>
      <c r="F13" s="58">
        <v>4171</v>
      </c>
      <c r="G13" s="58">
        <v>3928</v>
      </c>
      <c r="H13" s="59">
        <v>0.94169999999999998</v>
      </c>
      <c r="I13" s="54">
        <v>1</v>
      </c>
      <c r="J13" s="305">
        <v>5829</v>
      </c>
      <c r="K13" s="305">
        <v>5512</v>
      </c>
      <c r="L13" s="306">
        <v>0.9456</v>
      </c>
      <c r="M13" s="303">
        <v>0.9</v>
      </c>
      <c r="N13" s="60">
        <v>2998513.63</v>
      </c>
      <c r="O13" s="60">
        <v>2097462.38</v>
      </c>
      <c r="P13" s="59">
        <v>0.69950000000000001</v>
      </c>
      <c r="Q13" s="59">
        <v>0.7</v>
      </c>
      <c r="R13" s="305">
        <v>4074</v>
      </c>
      <c r="S13" s="305">
        <v>2144</v>
      </c>
      <c r="T13" s="306">
        <v>0.52629999999999999</v>
      </c>
      <c r="U13" s="306">
        <v>0.7</v>
      </c>
      <c r="V13" s="58">
        <v>3635</v>
      </c>
      <c r="W13" s="58">
        <v>2887</v>
      </c>
      <c r="X13" s="59">
        <v>0.79420000000000002</v>
      </c>
      <c r="Y13" s="283"/>
      <c r="Z13" s="271">
        <v>4430</v>
      </c>
      <c r="AA13" s="272">
        <v>4888</v>
      </c>
      <c r="AB13" s="273">
        <v>1.1033999999999999</v>
      </c>
      <c r="AC13" s="271">
        <v>6770</v>
      </c>
      <c r="AD13" s="272">
        <v>6298</v>
      </c>
      <c r="AE13" s="273">
        <v>0.93030000000000002</v>
      </c>
      <c r="AF13" s="274">
        <v>13974667.890000001</v>
      </c>
      <c r="AG13" s="275">
        <v>9780606.1500000004</v>
      </c>
      <c r="AH13" s="273">
        <v>0.69989999999999997</v>
      </c>
      <c r="AI13" s="271">
        <v>5797</v>
      </c>
      <c r="AJ13" s="272">
        <v>4222</v>
      </c>
      <c r="AK13" s="273">
        <v>0.72829999999999995</v>
      </c>
      <c r="AL13" s="9" t="s">
        <v>166</v>
      </c>
    </row>
    <row r="14" spans="1:38" ht="13.8">
      <c r="A14" s="57" t="s">
        <v>153</v>
      </c>
      <c r="B14" s="57" t="s">
        <v>16</v>
      </c>
      <c r="C14" s="302">
        <v>936769.29</v>
      </c>
      <c r="D14" s="302">
        <v>4001379.69</v>
      </c>
      <c r="E14" s="303">
        <v>0.234111572151255</v>
      </c>
      <c r="F14" s="58">
        <v>1500</v>
      </c>
      <c r="G14" s="58">
        <v>1394</v>
      </c>
      <c r="H14" s="59">
        <v>0.92930000000000001</v>
      </c>
      <c r="I14" s="54">
        <v>1</v>
      </c>
      <c r="J14" s="305">
        <v>2465</v>
      </c>
      <c r="K14" s="305">
        <v>2147</v>
      </c>
      <c r="L14" s="306">
        <v>0.871</v>
      </c>
      <c r="M14" s="303">
        <v>0.871</v>
      </c>
      <c r="N14" s="60">
        <v>1052202.33</v>
      </c>
      <c r="O14" s="60">
        <v>681050.08</v>
      </c>
      <c r="P14" s="59">
        <v>0.64729999999999999</v>
      </c>
      <c r="Q14" s="59">
        <v>0.66610000000000003</v>
      </c>
      <c r="R14" s="305">
        <v>1896</v>
      </c>
      <c r="S14" s="305">
        <v>848</v>
      </c>
      <c r="T14" s="306">
        <v>0.44729999999999998</v>
      </c>
      <c r="U14" s="306">
        <v>0.67410000000000003</v>
      </c>
      <c r="V14" s="58">
        <v>1341</v>
      </c>
      <c r="W14" s="58">
        <v>1019</v>
      </c>
      <c r="X14" s="59">
        <v>0.75990000000000002</v>
      </c>
      <c r="Y14" s="283"/>
      <c r="Z14" s="271">
        <v>2411</v>
      </c>
      <c r="AA14" s="272">
        <v>1999</v>
      </c>
      <c r="AB14" s="273">
        <v>0.82909999999999995</v>
      </c>
      <c r="AC14" s="271">
        <v>4001</v>
      </c>
      <c r="AD14" s="272">
        <v>2636</v>
      </c>
      <c r="AE14" s="273">
        <v>0.65880000000000005</v>
      </c>
      <c r="AF14" s="274">
        <v>4565267.5</v>
      </c>
      <c r="AG14" s="275">
        <v>2749578.24</v>
      </c>
      <c r="AH14" s="273">
        <v>0.60229999999999995</v>
      </c>
      <c r="AI14" s="271">
        <v>2426</v>
      </c>
      <c r="AJ14" s="272">
        <v>1390</v>
      </c>
      <c r="AK14" s="273">
        <v>0.57299999999999995</v>
      </c>
      <c r="AL14" s="9" t="s">
        <v>166</v>
      </c>
    </row>
    <row r="15" spans="1:38" ht="13.8">
      <c r="A15" s="57" t="s">
        <v>154</v>
      </c>
      <c r="B15" s="57" t="s">
        <v>17</v>
      </c>
      <c r="C15" s="302">
        <v>2978696.95</v>
      </c>
      <c r="D15" s="302">
        <v>12165121.810000001</v>
      </c>
      <c r="E15" s="303">
        <v>0.244855497258683</v>
      </c>
      <c r="F15" s="58">
        <v>3799</v>
      </c>
      <c r="G15" s="58">
        <v>3657</v>
      </c>
      <c r="H15" s="59">
        <v>0.96260000000000001</v>
      </c>
      <c r="I15" s="54">
        <v>1</v>
      </c>
      <c r="J15" s="305">
        <v>4755</v>
      </c>
      <c r="K15" s="305">
        <v>4126</v>
      </c>
      <c r="L15" s="306">
        <v>0.86770000000000003</v>
      </c>
      <c r="M15" s="303">
        <v>0.88900000000000001</v>
      </c>
      <c r="N15" s="60">
        <v>3244578.19</v>
      </c>
      <c r="O15" s="60">
        <v>2433921.2200000002</v>
      </c>
      <c r="P15" s="59">
        <v>0.75019999999999998</v>
      </c>
      <c r="Q15" s="59">
        <v>0.7</v>
      </c>
      <c r="R15" s="305">
        <v>3192</v>
      </c>
      <c r="S15" s="305">
        <v>1721</v>
      </c>
      <c r="T15" s="306">
        <v>0.53920000000000001</v>
      </c>
      <c r="U15" s="306">
        <v>0.7</v>
      </c>
      <c r="V15" s="58">
        <v>2844</v>
      </c>
      <c r="W15" s="58">
        <v>2296</v>
      </c>
      <c r="X15" s="59">
        <v>0.80730000000000002</v>
      </c>
      <c r="Y15" s="283"/>
      <c r="Z15" s="271">
        <v>3920</v>
      </c>
      <c r="AA15" s="272">
        <v>4485</v>
      </c>
      <c r="AB15" s="273">
        <v>1.1440999999999999</v>
      </c>
      <c r="AC15" s="271">
        <v>5006</v>
      </c>
      <c r="AD15" s="272">
        <v>4513</v>
      </c>
      <c r="AE15" s="273">
        <v>0.90149999999999997</v>
      </c>
      <c r="AF15" s="274">
        <v>12460607.65</v>
      </c>
      <c r="AG15" s="275">
        <v>9289444.0899999999</v>
      </c>
      <c r="AH15" s="273">
        <v>0.74550000000000005</v>
      </c>
      <c r="AI15" s="271">
        <v>4255</v>
      </c>
      <c r="AJ15" s="272">
        <v>3202</v>
      </c>
      <c r="AK15" s="273">
        <v>0.75249999999999995</v>
      </c>
      <c r="AL15" s="9" t="s">
        <v>166</v>
      </c>
    </row>
    <row r="16" spans="1:38" ht="13.8">
      <c r="A16" s="57" t="s">
        <v>153</v>
      </c>
      <c r="B16" s="57" t="s">
        <v>18</v>
      </c>
      <c r="C16" s="302">
        <v>1312031.93</v>
      </c>
      <c r="D16" s="302">
        <v>5123954.09</v>
      </c>
      <c r="E16" s="303">
        <v>0.25605848665985997</v>
      </c>
      <c r="F16" s="58">
        <v>1864</v>
      </c>
      <c r="G16" s="58">
        <v>1757</v>
      </c>
      <c r="H16" s="59">
        <v>0.94259999999999999</v>
      </c>
      <c r="I16" s="54">
        <v>1</v>
      </c>
      <c r="J16" s="305">
        <v>2660</v>
      </c>
      <c r="K16" s="305">
        <v>2468</v>
      </c>
      <c r="L16" s="306">
        <v>0.92779999999999996</v>
      </c>
      <c r="M16" s="303">
        <v>0.9</v>
      </c>
      <c r="N16" s="60">
        <v>1470335.12</v>
      </c>
      <c r="O16" s="60">
        <v>1016152.01</v>
      </c>
      <c r="P16" s="59">
        <v>0.69110000000000005</v>
      </c>
      <c r="Q16" s="59">
        <v>0.67249999999999999</v>
      </c>
      <c r="R16" s="305">
        <v>1910</v>
      </c>
      <c r="S16" s="305">
        <v>886</v>
      </c>
      <c r="T16" s="306">
        <v>0.46389999999999998</v>
      </c>
      <c r="U16" s="306">
        <v>0.7</v>
      </c>
      <c r="V16" s="58">
        <v>1712</v>
      </c>
      <c r="W16" s="58">
        <v>1483</v>
      </c>
      <c r="X16" s="59">
        <v>0.86619999999999997</v>
      </c>
      <c r="Y16" s="283"/>
      <c r="Z16" s="271">
        <v>2496</v>
      </c>
      <c r="AA16" s="272">
        <v>2585</v>
      </c>
      <c r="AB16" s="273">
        <v>1.0357000000000001</v>
      </c>
      <c r="AC16" s="271">
        <v>3506</v>
      </c>
      <c r="AD16" s="272">
        <v>3141</v>
      </c>
      <c r="AE16" s="273">
        <v>0.89590000000000003</v>
      </c>
      <c r="AF16" s="274">
        <v>6173007.6100000003</v>
      </c>
      <c r="AG16" s="275">
        <v>4235994.26</v>
      </c>
      <c r="AH16" s="273">
        <v>0.68620000000000003</v>
      </c>
      <c r="AI16" s="271">
        <v>2762</v>
      </c>
      <c r="AJ16" s="272">
        <v>1828</v>
      </c>
      <c r="AK16" s="273">
        <v>0.66180000000000005</v>
      </c>
      <c r="AL16" s="9" t="s">
        <v>166</v>
      </c>
    </row>
    <row r="17" spans="1:38" ht="13.8">
      <c r="A17" s="57" t="s">
        <v>167</v>
      </c>
      <c r="B17" s="57" t="s">
        <v>19</v>
      </c>
      <c r="C17" s="302">
        <v>232672.84</v>
      </c>
      <c r="D17" s="302">
        <v>899168.35</v>
      </c>
      <c r="E17" s="303">
        <v>0.25876449054284401</v>
      </c>
      <c r="F17" s="58">
        <v>186</v>
      </c>
      <c r="G17" s="58">
        <v>174</v>
      </c>
      <c r="H17" s="59">
        <v>0.9355</v>
      </c>
      <c r="I17" s="54">
        <v>1</v>
      </c>
      <c r="J17" s="305">
        <v>271</v>
      </c>
      <c r="K17" s="305">
        <v>251</v>
      </c>
      <c r="L17" s="306">
        <v>0.92620000000000002</v>
      </c>
      <c r="M17" s="303">
        <v>0.9</v>
      </c>
      <c r="N17" s="60">
        <v>240327.37</v>
      </c>
      <c r="O17" s="60">
        <v>176686.73</v>
      </c>
      <c r="P17" s="59">
        <v>0.73519999999999996</v>
      </c>
      <c r="Q17" s="59">
        <v>0.7</v>
      </c>
      <c r="R17" s="305">
        <v>205</v>
      </c>
      <c r="S17" s="305">
        <v>114</v>
      </c>
      <c r="T17" s="306">
        <v>0.55610000000000004</v>
      </c>
      <c r="U17" s="306">
        <v>0.7</v>
      </c>
      <c r="V17" s="58">
        <v>166</v>
      </c>
      <c r="W17" s="58">
        <v>104</v>
      </c>
      <c r="X17" s="59">
        <v>0.62649999999999995</v>
      </c>
      <c r="Y17" s="283"/>
      <c r="Z17" s="271">
        <v>223</v>
      </c>
      <c r="AA17" s="272">
        <v>224</v>
      </c>
      <c r="AB17" s="273">
        <v>1.0044999999999999</v>
      </c>
      <c r="AC17" s="271">
        <v>324</v>
      </c>
      <c r="AD17" s="272">
        <v>295</v>
      </c>
      <c r="AE17" s="273">
        <v>0.91049999999999998</v>
      </c>
      <c r="AF17" s="274">
        <v>1028891.12</v>
      </c>
      <c r="AG17" s="275">
        <v>840387.32</v>
      </c>
      <c r="AH17" s="273">
        <v>0.81679999999999997</v>
      </c>
      <c r="AI17" s="271">
        <v>271</v>
      </c>
      <c r="AJ17" s="272">
        <v>195</v>
      </c>
      <c r="AK17" s="273">
        <v>0.71960000000000002</v>
      </c>
      <c r="AL17" s="9" t="s">
        <v>166</v>
      </c>
    </row>
    <row r="18" spans="1:38" ht="13.8">
      <c r="A18" s="57" t="s">
        <v>152</v>
      </c>
      <c r="B18" s="57" t="s">
        <v>20</v>
      </c>
      <c r="C18" s="302">
        <v>975444.94</v>
      </c>
      <c r="D18" s="302">
        <v>4372610.51</v>
      </c>
      <c r="E18" s="303">
        <v>0.22308068321411001</v>
      </c>
      <c r="F18" s="58">
        <v>1335</v>
      </c>
      <c r="G18" s="58">
        <v>1222</v>
      </c>
      <c r="H18" s="59">
        <v>0.91539999999999999</v>
      </c>
      <c r="I18" s="54">
        <v>0.98760000000000003</v>
      </c>
      <c r="J18" s="305">
        <v>2000</v>
      </c>
      <c r="K18" s="305">
        <v>1670</v>
      </c>
      <c r="L18" s="306">
        <v>0.83499999999999996</v>
      </c>
      <c r="M18" s="303">
        <v>0.83379999999999999</v>
      </c>
      <c r="N18" s="60">
        <v>1148869.6000000001</v>
      </c>
      <c r="O18" s="60">
        <v>778535.23</v>
      </c>
      <c r="P18" s="59">
        <v>0.67769999999999997</v>
      </c>
      <c r="Q18" s="59">
        <v>0.69030000000000002</v>
      </c>
      <c r="R18" s="305">
        <v>1210</v>
      </c>
      <c r="S18" s="305">
        <v>525</v>
      </c>
      <c r="T18" s="306">
        <v>0.43390000000000001</v>
      </c>
      <c r="U18" s="306">
        <v>0.67479999999999996</v>
      </c>
      <c r="V18" s="58">
        <v>1178</v>
      </c>
      <c r="W18" s="58">
        <v>892</v>
      </c>
      <c r="X18" s="59">
        <v>0.75719999999999998</v>
      </c>
      <c r="Y18" s="283"/>
      <c r="Z18" s="271">
        <v>1555</v>
      </c>
      <c r="AA18" s="272">
        <v>1631</v>
      </c>
      <c r="AB18" s="273">
        <v>1.0488999999999999</v>
      </c>
      <c r="AC18" s="271">
        <v>2320</v>
      </c>
      <c r="AD18" s="272">
        <v>2093</v>
      </c>
      <c r="AE18" s="273">
        <v>0.9022</v>
      </c>
      <c r="AF18" s="274">
        <v>5751731.7800000003</v>
      </c>
      <c r="AG18" s="275">
        <v>4131524.66</v>
      </c>
      <c r="AH18" s="273">
        <v>0.71830000000000005</v>
      </c>
      <c r="AI18" s="271">
        <v>1752</v>
      </c>
      <c r="AJ18" s="272">
        <v>1230</v>
      </c>
      <c r="AK18" s="273">
        <v>0.70209999999999995</v>
      </c>
      <c r="AL18" s="9" t="s">
        <v>166</v>
      </c>
    </row>
    <row r="19" spans="1:38" ht="13.8">
      <c r="A19" s="57" t="s">
        <v>142</v>
      </c>
      <c r="B19" s="57" t="s">
        <v>21</v>
      </c>
      <c r="C19" s="302">
        <v>298971.82</v>
      </c>
      <c r="D19" s="302">
        <v>1273762.44</v>
      </c>
      <c r="E19" s="303">
        <v>0.23471552513355601</v>
      </c>
      <c r="F19" s="58">
        <v>626</v>
      </c>
      <c r="G19" s="58">
        <v>580</v>
      </c>
      <c r="H19" s="59">
        <v>0.92649999999999999</v>
      </c>
      <c r="I19" s="54">
        <v>0.99419999999999997</v>
      </c>
      <c r="J19" s="305">
        <v>855</v>
      </c>
      <c r="K19" s="305">
        <v>773</v>
      </c>
      <c r="L19" s="306">
        <v>0.90410000000000001</v>
      </c>
      <c r="M19" s="303">
        <v>0.9</v>
      </c>
      <c r="N19" s="60">
        <v>312851.28999999998</v>
      </c>
      <c r="O19" s="60">
        <v>234007.01</v>
      </c>
      <c r="P19" s="59">
        <v>0.748</v>
      </c>
      <c r="Q19" s="59">
        <v>0.7</v>
      </c>
      <c r="R19" s="305">
        <v>543</v>
      </c>
      <c r="S19" s="305">
        <v>259</v>
      </c>
      <c r="T19" s="306">
        <v>0.47699999999999998</v>
      </c>
      <c r="U19" s="306">
        <v>0.7</v>
      </c>
      <c r="V19" s="58">
        <v>474</v>
      </c>
      <c r="W19" s="58">
        <v>387</v>
      </c>
      <c r="X19" s="59">
        <v>0.8165</v>
      </c>
      <c r="Y19" s="283"/>
      <c r="Z19" s="271">
        <v>835</v>
      </c>
      <c r="AA19" s="272">
        <v>848</v>
      </c>
      <c r="AB19" s="273">
        <v>1.0156000000000001</v>
      </c>
      <c r="AC19" s="271">
        <v>1118</v>
      </c>
      <c r="AD19" s="272">
        <v>1014</v>
      </c>
      <c r="AE19" s="273">
        <v>0.90700000000000003</v>
      </c>
      <c r="AF19" s="274">
        <v>1582565.37</v>
      </c>
      <c r="AG19" s="275">
        <v>1083718.03</v>
      </c>
      <c r="AH19" s="273">
        <v>0.68479999999999996</v>
      </c>
      <c r="AI19" s="271">
        <v>860</v>
      </c>
      <c r="AJ19" s="272">
        <v>554</v>
      </c>
      <c r="AK19" s="273">
        <v>0.64419999999999999</v>
      </c>
      <c r="AL19" s="9" t="s">
        <v>166</v>
      </c>
    </row>
    <row r="20" spans="1:38" ht="13.8">
      <c r="A20" s="57" t="s">
        <v>153</v>
      </c>
      <c r="B20" s="57" t="s">
        <v>22</v>
      </c>
      <c r="C20" s="302">
        <v>2482707.2200000002</v>
      </c>
      <c r="D20" s="302">
        <v>10358119.390000001</v>
      </c>
      <c r="E20" s="303">
        <v>0.23968706350274999</v>
      </c>
      <c r="F20" s="58">
        <v>3639</v>
      </c>
      <c r="G20" s="58">
        <v>3455</v>
      </c>
      <c r="H20" s="59">
        <v>0.94940000000000002</v>
      </c>
      <c r="I20" s="54">
        <v>1</v>
      </c>
      <c r="J20" s="305">
        <v>4975</v>
      </c>
      <c r="K20" s="305">
        <v>4656</v>
      </c>
      <c r="L20" s="306">
        <v>0.93589999999999995</v>
      </c>
      <c r="M20" s="303">
        <v>0.9</v>
      </c>
      <c r="N20" s="60">
        <v>2772071.88</v>
      </c>
      <c r="O20" s="60">
        <v>1919448.26</v>
      </c>
      <c r="P20" s="59">
        <v>0.69240000000000002</v>
      </c>
      <c r="Q20" s="59">
        <v>0.6966</v>
      </c>
      <c r="R20" s="305">
        <v>3966</v>
      </c>
      <c r="S20" s="305">
        <v>1916</v>
      </c>
      <c r="T20" s="306">
        <v>0.48309999999999997</v>
      </c>
      <c r="U20" s="306">
        <v>0.7</v>
      </c>
      <c r="V20" s="58">
        <v>3098</v>
      </c>
      <c r="W20" s="58">
        <v>2542</v>
      </c>
      <c r="X20" s="59">
        <v>0.82050000000000001</v>
      </c>
      <c r="Y20" s="283"/>
      <c r="Z20" s="271">
        <v>4467</v>
      </c>
      <c r="AA20" s="272">
        <v>4636</v>
      </c>
      <c r="AB20" s="273">
        <v>1.0378000000000001</v>
      </c>
      <c r="AC20" s="271">
        <v>6499</v>
      </c>
      <c r="AD20" s="272">
        <v>5826</v>
      </c>
      <c r="AE20" s="273">
        <v>0.89639999999999997</v>
      </c>
      <c r="AF20" s="274">
        <v>12358019.140000001</v>
      </c>
      <c r="AG20" s="275">
        <v>8601483.5600000005</v>
      </c>
      <c r="AH20" s="273">
        <v>0.69599999999999995</v>
      </c>
      <c r="AI20" s="271">
        <v>5390</v>
      </c>
      <c r="AJ20" s="272">
        <v>3733</v>
      </c>
      <c r="AK20" s="273">
        <v>0.69259999999999999</v>
      </c>
      <c r="AL20" s="9" t="s">
        <v>166</v>
      </c>
    </row>
    <row r="21" spans="1:38" ht="13.8">
      <c r="A21" s="57" t="s">
        <v>142</v>
      </c>
      <c r="B21" s="57" t="s">
        <v>23</v>
      </c>
      <c r="C21" s="302">
        <v>618041.05000000005</v>
      </c>
      <c r="D21" s="302">
        <v>2479601.2799999998</v>
      </c>
      <c r="E21" s="303">
        <v>0.24925017380213599</v>
      </c>
      <c r="F21" s="58">
        <v>1065</v>
      </c>
      <c r="G21" s="58">
        <v>960</v>
      </c>
      <c r="H21" s="59">
        <v>0.90139999999999998</v>
      </c>
      <c r="I21" s="54">
        <v>0.97760000000000002</v>
      </c>
      <c r="J21" s="305">
        <v>1441</v>
      </c>
      <c r="K21" s="305">
        <v>1168</v>
      </c>
      <c r="L21" s="306">
        <v>0.8105</v>
      </c>
      <c r="M21" s="303">
        <v>0.81379999999999997</v>
      </c>
      <c r="N21" s="60">
        <v>706397.7</v>
      </c>
      <c r="O21" s="60">
        <v>479670.41</v>
      </c>
      <c r="P21" s="59">
        <v>0.67900000000000005</v>
      </c>
      <c r="Q21" s="59">
        <v>0.7</v>
      </c>
      <c r="R21" s="305">
        <v>896</v>
      </c>
      <c r="S21" s="305">
        <v>415</v>
      </c>
      <c r="T21" s="306">
        <v>0.4632</v>
      </c>
      <c r="U21" s="306">
        <v>0.69399999999999995</v>
      </c>
      <c r="V21" s="58">
        <v>859</v>
      </c>
      <c r="W21" s="58">
        <v>651</v>
      </c>
      <c r="X21" s="59">
        <v>0.75790000000000002</v>
      </c>
      <c r="Y21" s="283"/>
      <c r="Z21" s="271">
        <v>1131</v>
      </c>
      <c r="AA21" s="272">
        <v>1161</v>
      </c>
      <c r="AB21" s="273">
        <v>1.0265</v>
      </c>
      <c r="AC21" s="271">
        <v>1578</v>
      </c>
      <c r="AD21" s="272">
        <v>1345</v>
      </c>
      <c r="AE21" s="273">
        <v>0.85229999999999995</v>
      </c>
      <c r="AF21" s="274">
        <v>2786907.61</v>
      </c>
      <c r="AG21" s="275">
        <v>1973869.75</v>
      </c>
      <c r="AH21" s="273">
        <v>0.70830000000000004</v>
      </c>
      <c r="AI21" s="271">
        <v>1205</v>
      </c>
      <c r="AJ21" s="272">
        <v>819</v>
      </c>
      <c r="AK21" s="273">
        <v>0.67969999999999997</v>
      </c>
      <c r="AL21" s="9" t="s">
        <v>166</v>
      </c>
    </row>
    <row r="22" spans="1:38" ht="13.8">
      <c r="A22" s="57" t="s">
        <v>254</v>
      </c>
      <c r="B22" s="57" t="s">
        <v>24</v>
      </c>
      <c r="C22" s="302">
        <v>246748.03</v>
      </c>
      <c r="D22" s="302">
        <v>1032924.7</v>
      </c>
      <c r="E22" s="303">
        <v>0.238882882750311</v>
      </c>
      <c r="F22" s="58">
        <v>410</v>
      </c>
      <c r="G22" s="58">
        <v>344</v>
      </c>
      <c r="H22" s="59">
        <v>0.83899999999999997</v>
      </c>
      <c r="I22" s="54">
        <v>1</v>
      </c>
      <c r="J22" s="305">
        <v>654</v>
      </c>
      <c r="K22" s="305">
        <v>566</v>
      </c>
      <c r="L22" s="306">
        <v>0.86539999999999995</v>
      </c>
      <c r="M22" s="303">
        <v>0.87109999999999999</v>
      </c>
      <c r="N22" s="60">
        <v>301018.94</v>
      </c>
      <c r="O22" s="60">
        <v>193932.57</v>
      </c>
      <c r="P22" s="59">
        <v>0.64429999999999998</v>
      </c>
      <c r="Q22" s="59">
        <v>0.62270000000000003</v>
      </c>
      <c r="R22" s="305">
        <v>459</v>
      </c>
      <c r="S22" s="305">
        <v>184</v>
      </c>
      <c r="T22" s="306">
        <v>0.40089999999999998</v>
      </c>
      <c r="U22" s="306">
        <v>0.66779999999999995</v>
      </c>
      <c r="V22" s="58">
        <v>404</v>
      </c>
      <c r="W22" s="58">
        <v>292</v>
      </c>
      <c r="X22" s="59">
        <v>0.7228</v>
      </c>
      <c r="Y22" s="283"/>
      <c r="Z22" s="271">
        <v>479</v>
      </c>
      <c r="AA22" s="272">
        <v>483</v>
      </c>
      <c r="AB22" s="273">
        <v>1.0084</v>
      </c>
      <c r="AC22" s="271">
        <v>795</v>
      </c>
      <c r="AD22" s="272">
        <v>681</v>
      </c>
      <c r="AE22" s="273">
        <v>0.85660000000000003</v>
      </c>
      <c r="AF22" s="274">
        <v>1467916.46</v>
      </c>
      <c r="AG22" s="275">
        <v>974339.09</v>
      </c>
      <c r="AH22" s="273">
        <v>0.66379999999999995</v>
      </c>
      <c r="AI22" s="271">
        <v>624</v>
      </c>
      <c r="AJ22" s="272">
        <v>430</v>
      </c>
      <c r="AK22" s="273">
        <v>0.68910000000000005</v>
      </c>
      <c r="AL22" s="9" t="s">
        <v>166</v>
      </c>
    </row>
    <row r="23" spans="1:38" ht="13.8">
      <c r="A23" s="57" t="s">
        <v>167</v>
      </c>
      <c r="B23" s="57" t="s">
        <v>25</v>
      </c>
      <c r="C23" s="302">
        <v>358402.13</v>
      </c>
      <c r="D23" s="302">
        <v>1472760.57</v>
      </c>
      <c r="E23" s="303">
        <v>0.243353968934679</v>
      </c>
      <c r="F23" s="58">
        <v>635</v>
      </c>
      <c r="G23" s="58">
        <v>592</v>
      </c>
      <c r="H23" s="59">
        <v>0.93230000000000002</v>
      </c>
      <c r="I23" s="54">
        <v>0.96750000000000003</v>
      </c>
      <c r="J23" s="305">
        <v>911</v>
      </c>
      <c r="K23" s="305">
        <v>855</v>
      </c>
      <c r="L23" s="306">
        <v>0.9385</v>
      </c>
      <c r="M23" s="303">
        <v>0.9</v>
      </c>
      <c r="N23" s="60">
        <v>399370.05</v>
      </c>
      <c r="O23" s="60">
        <v>265312.23</v>
      </c>
      <c r="P23" s="59">
        <v>0.6643</v>
      </c>
      <c r="Q23" s="59">
        <v>0.64649999999999996</v>
      </c>
      <c r="R23" s="305">
        <v>670</v>
      </c>
      <c r="S23" s="305">
        <v>309</v>
      </c>
      <c r="T23" s="306">
        <v>0.4612</v>
      </c>
      <c r="U23" s="306">
        <v>0.68579999999999997</v>
      </c>
      <c r="V23" s="58">
        <v>532</v>
      </c>
      <c r="W23" s="58">
        <v>425</v>
      </c>
      <c r="X23" s="59">
        <v>0.79890000000000005</v>
      </c>
      <c r="Y23" s="283"/>
      <c r="Z23" s="271">
        <v>899</v>
      </c>
      <c r="AA23" s="272">
        <v>905</v>
      </c>
      <c r="AB23" s="273">
        <v>1.0066999999999999</v>
      </c>
      <c r="AC23" s="271">
        <v>1160</v>
      </c>
      <c r="AD23" s="272">
        <v>1105</v>
      </c>
      <c r="AE23" s="273">
        <v>0.9526</v>
      </c>
      <c r="AF23" s="274">
        <v>2050773.32</v>
      </c>
      <c r="AG23" s="275">
        <v>1346239.29</v>
      </c>
      <c r="AH23" s="273">
        <v>0.65649999999999997</v>
      </c>
      <c r="AI23" s="271">
        <v>1031</v>
      </c>
      <c r="AJ23" s="272">
        <v>713</v>
      </c>
      <c r="AK23" s="273">
        <v>0.69159999999999999</v>
      </c>
      <c r="AL23" s="9" t="s">
        <v>166</v>
      </c>
    </row>
    <row r="24" spans="1:38" ht="13.8">
      <c r="A24" s="57" t="s">
        <v>254</v>
      </c>
      <c r="B24" s="57" t="s">
        <v>26</v>
      </c>
      <c r="C24" s="302">
        <v>119011.29</v>
      </c>
      <c r="D24" s="302">
        <v>524686.93999999994</v>
      </c>
      <c r="E24" s="303">
        <v>0.226823427318393</v>
      </c>
      <c r="F24" s="58">
        <v>153</v>
      </c>
      <c r="G24" s="58">
        <v>152</v>
      </c>
      <c r="H24" s="59">
        <v>0.99350000000000005</v>
      </c>
      <c r="I24" s="54">
        <v>0.98770000000000002</v>
      </c>
      <c r="J24" s="305">
        <v>229</v>
      </c>
      <c r="K24" s="305">
        <v>212</v>
      </c>
      <c r="L24" s="306">
        <v>0.92579999999999996</v>
      </c>
      <c r="M24" s="303">
        <v>0.9</v>
      </c>
      <c r="N24" s="60">
        <v>135535.34</v>
      </c>
      <c r="O24" s="60">
        <v>96599.75</v>
      </c>
      <c r="P24" s="59">
        <v>0.7127</v>
      </c>
      <c r="Q24" s="59">
        <v>0.68740000000000001</v>
      </c>
      <c r="R24" s="305">
        <v>179</v>
      </c>
      <c r="S24" s="305">
        <v>92</v>
      </c>
      <c r="T24" s="306">
        <v>0.51400000000000001</v>
      </c>
      <c r="U24" s="306">
        <v>0.7</v>
      </c>
      <c r="V24" s="58">
        <v>146</v>
      </c>
      <c r="W24" s="58">
        <v>112</v>
      </c>
      <c r="X24" s="59">
        <v>0.7671</v>
      </c>
      <c r="Y24" s="283"/>
      <c r="Z24" s="271">
        <v>189</v>
      </c>
      <c r="AA24" s="272">
        <v>206</v>
      </c>
      <c r="AB24" s="273">
        <v>1.0899000000000001</v>
      </c>
      <c r="AC24" s="271">
        <v>310</v>
      </c>
      <c r="AD24" s="272">
        <v>269</v>
      </c>
      <c r="AE24" s="273">
        <v>0.86770000000000003</v>
      </c>
      <c r="AF24" s="274">
        <v>560121.86</v>
      </c>
      <c r="AG24" s="275">
        <v>354611.55</v>
      </c>
      <c r="AH24" s="273">
        <v>0.6331</v>
      </c>
      <c r="AI24" s="271">
        <v>254</v>
      </c>
      <c r="AJ24" s="272">
        <v>173</v>
      </c>
      <c r="AK24" s="273">
        <v>0.68110000000000004</v>
      </c>
      <c r="AL24" s="9" t="s">
        <v>166</v>
      </c>
    </row>
    <row r="25" spans="1:38" ht="13.8">
      <c r="A25" s="57" t="s">
        <v>153</v>
      </c>
      <c r="B25" s="57" t="s">
        <v>27</v>
      </c>
      <c r="C25" s="302">
        <v>2101655.5</v>
      </c>
      <c r="D25" s="302">
        <v>8776000.6400000006</v>
      </c>
      <c r="E25" s="303">
        <v>0.23947759192506199</v>
      </c>
      <c r="F25" s="58">
        <v>4720</v>
      </c>
      <c r="G25" s="58">
        <v>4319</v>
      </c>
      <c r="H25" s="59">
        <v>0.91500000000000004</v>
      </c>
      <c r="I25" s="54">
        <v>0.95799999999999996</v>
      </c>
      <c r="J25" s="305">
        <v>6109</v>
      </c>
      <c r="K25" s="305">
        <v>5568</v>
      </c>
      <c r="L25" s="306">
        <v>0.91139999999999999</v>
      </c>
      <c r="M25" s="303">
        <v>0.9</v>
      </c>
      <c r="N25" s="60">
        <v>2570410.5299999998</v>
      </c>
      <c r="O25" s="60">
        <v>1588060.26</v>
      </c>
      <c r="P25" s="59">
        <v>0.61780000000000002</v>
      </c>
      <c r="Q25" s="59">
        <v>0.62270000000000003</v>
      </c>
      <c r="R25" s="305">
        <v>4220</v>
      </c>
      <c r="S25" s="305">
        <v>1732</v>
      </c>
      <c r="T25" s="306">
        <v>0.41039999999999999</v>
      </c>
      <c r="U25" s="306">
        <v>0.63929999999999998</v>
      </c>
      <c r="V25" s="58">
        <v>3654</v>
      </c>
      <c r="W25" s="58">
        <v>3114</v>
      </c>
      <c r="X25" s="59">
        <v>0.85219999999999996</v>
      </c>
      <c r="Y25" s="283"/>
      <c r="Z25" s="271">
        <v>5332</v>
      </c>
      <c r="AA25" s="272">
        <v>5240</v>
      </c>
      <c r="AB25" s="273">
        <v>0.98270000000000002</v>
      </c>
      <c r="AC25" s="271">
        <v>7603</v>
      </c>
      <c r="AD25" s="272">
        <v>6484</v>
      </c>
      <c r="AE25" s="273">
        <v>0.8528</v>
      </c>
      <c r="AF25" s="274">
        <v>10788858.869999999</v>
      </c>
      <c r="AG25" s="275">
        <v>6838084.1799999997</v>
      </c>
      <c r="AH25" s="273">
        <v>0.63380000000000003</v>
      </c>
      <c r="AI25" s="271">
        <v>5608</v>
      </c>
      <c r="AJ25" s="272">
        <v>3602</v>
      </c>
      <c r="AK25" s="273">
        <v>0.64229999999999998</v>
      </c>
      <c r="AL25" s="9" t="s">
        <v>166</v>
      </c>
    </row>
    <row r="26" spans="1:38" ht="13.8">
      <c r="A26" s="57" t="s">
        <v>152</v>
      </c>
      <c r="B26" s="57" t="s">
        <v>28</v>
      </c>
      <c r="C26" s="302">
        <v>1063715.68</v>
      </c>
      <c r="D26" s="302">
        <v>4593314.3099999996</v>
      </c>
      <c r="E26" s="303">
        <v>0.23157911873877399</v>
      </c>
      <c r="F26" s="58">
        <v>2799</v>
      </c>
      <c r="G26" s="58">
        <v>2469</v>
      </c>
      <c r="H26" s="59">
        <v>0.8821</v>
      </c>
      <c r="I26" s="54">
        <v>0.98360000000000003</v>
      </c>
      <c r="J26" s="305">
        <v>3789</v>
      </c>
      <c r="K26" s="305">
        <v>2957</v>
      </c>
      <c r="L26" s="306">
        <v>0.78039999999999998</v>
      </c>
      <c r="M26" s="303">
        <v>0.76829999999999998</v>
      </c>
      <c r="N26" s="60">
        <v>1292201.81</v>
      </c>
      <c r="O26" s="60">
        <v>808690.39</v>
      </c>
      <c r="P26" s="59">
        <v>0.62580000000000002</v>
      </c>
      <c r="Q26" s="59">
        <v>0.64239999999999997</v>
      </c>
      <c r="R26" s="305">
        <v>2221</v>
      </c>
      <c r="S26" s="305">
        <v>901</v>
      </c>
      <c r="T26" s="306">
        <v>0.40570000000000001</v>
      </c>
      <c r="U26" s="306">
        <v>0.67520000000000002</v>
      </c>
      <c r="V26" s="58">
        <v>1986</v>
      </c>
      <c r="W26" s="58">
        <v>1726</v>
      </c>
      <c r="X26" s="59">
        <v>0.86909999999999998</v>
      </c>
      <c r="Y26" s="283"/>
      <c r="Z26" s="271">
        <v>3019</v>
      </c>
      <c r="AA26" s="272">
        <v>3097</v>
      </c>
      <c r="AB26" s="273">
        <v>1.0258</v>
      </c>
      <c r="AC26" s="271">
        <v>4017</v>
      </c>
      <c r="AD26" s="272">
        <v>3602</v>
      </c>
      <c r="AE26" s="273">
        <v>0.89670000000000005</v>
      </c>
      <c r="AF26" s="274">
        <v>5783039.7599999998</v>
      </c>
      <c r="AG26" s="275">
        <v>3780966.96</v>
      </c>
      <c r="AH26" s="273">
        <v>0.65380000000000005</v>
      </c>
      <c r="AI26" s="271">
        <v>3064</v>
      </c>
      <c r="AJ26" s="272">
        <v>1927</v>
      </c>
      <c r="AK26" s="273">
        <v>0.62890000000000001</v>
      </c>
      <c r="AL26" s="9" t="s">
        <v>166</v>
      </c>
    </row>
    <row r="27" spans="1:38" ht="13.8">
      <c r="A27" s="57" t="s">
        <v>152</v>
      </c>
      <c r="B27" s="57" t="s">
        <v>29</v>
      </c>
      <c r="C27" s="302">
        <v>1800511.63</v>
      </c>
      <c r="D27" s="302">
        <v>7739824.5599999996</v>
      </c>
      <c r="E27" s="303">
        <v>0.23262951453773001</v>
      </c>
      <c r="F27" s="58">
        <v>3044</v>
      </c>
      <c r="G27" s="58">
        <v>2746</v>
      </c>
      <c r="H27" s="59">
        <v>0.90210000000000001</v>
      </c>
      <c r="I27" s="54">
        <v>0.9849</v>
      </c>
      <c r="J27" s="305">
        <v>4051</v>
      </c>
      <c r="K27" s="305">
        <v>3556</v>
      </c>
      <c r="L27" s="306">
        <v>0.87780000000000002</v>
      </c>
      <c r="M27" s="303">
        <v>0.83679999999999999</v>
      </c>
      <c r="N27" s="60">
        <v>2138784.58</v>
      </c>
      <c r="O27" s="60">
        <v>1439622.3</v>
      </c>
      <c r="P27" s="59">
        <v>0.67310000000000003</v>
      </c>
      <c r="Q27" s="59">
        <v>0.68589999999999995</v>
      </c>
      <c r="R27" s="305">
        <v>2575</v>
      </c>
      <c r="S27" s="305">
        <v>1124</v>
      </c>
      <c r="T27" s="306">
        <v>0.4365</v>
      </c>
      <c r="U27" s="306">
        <v>0.67800000000000005</v>
      </c>
      <c r="V27" s="58">
        <v>2522</v>
      </c>
      <c r="W27" s="58">
        <v>1944</v>
      </c>
      <c r="X27" s="59">
        <v>0.77080000000000004</v>
      </c>
      <c r="Y27" s="283"/>
      <c r="Z27" s="271">
        <v>3456</v>
      </c>
      <c r="AA27" s="272">
        <v>3519</v>
      </c>
      <c r="AB27" s="273">
        <v>1.0182</v>
      </c>
      <c r="AC27" s="271">
        <v>4884</v>
      </c>
      <c r="AD27" s="272">
        <v>4140</v>
      </c>
      <c r="AE27" s="273">
        <v>0.84770000000000001</v>
      </c>
      <c r="AF27" s="274">
        <v>10605205.050000001</v>
      </c>
      <c r="AG27" s="275">
        <v>7628507.4400000004</v>
      </c>
      <c r="AH27" s="273">
        <v>0.71930000000000005</v>
      </c>
      <c r="AI27" s="271">
        <v>3632</v>
      </c>
      <c r="AJ27" s="272">
        <v>2521</v>
      </c>
      <c r="AK27" s="273">
        <v>0.69410000000000005</v>
      </c>
      <c r="AL27" s="9" t="s">
        <v>166</v>
      </c>
    </row>
    <row r="28" spans="1:38" ht="13.8">
      <c r="A28" s="57" t="s">
        <v>152</v>
      </c>
      <c r="B28" s="57" t="s">
        <v>30</v>
      </c>
      <c r="C28" s="302">
        <v>9007802.3599999994</v>
      </c>
      <c r="D28" s="302">
        <v>37148736.07</v>
      </c>
      <c r="E28" s="303">
        <v>0.24247937649955201</v>
      </c>
      <c r="F28" s="58">
        <v>13499</v>
      </c>
      <c r="G28" s="58">
        <v>11964</v>
      </c>
      <c r="H28" s="59">
        <v>0.88629999999999998</v>
      </c>
      <c r="I28" s="54">
        <v>0.96160000000000001</v>
      </c>
      <c r="J28" s="305">
        <v>18214</v>
      </c>
      <c r="K28" s="305">
        <v>14652</v>
      </c>
      <c r="L28" s="306">
        <v>0.8044</v>
      </c>
      <c r="M28" s="303">
        <v>0.81799999999999995</v>
      </c>
      <c r="N28" s="60">
        <v>10420757.91</v>
      </c>
      <c r="O28" s="60">
        <v>6958416.5700000003</v>
      </c>
      <c r="P28" s="59">
        <v>0.66769999999999996</v>
      </c>
      <c r="Q28" s="59">
        <v>0.67359999999999998</v>
      </c>
      <c r="R28" s="305">
        <v>11889</v>
      </c>
      <c r="S28" s="305">
        <v>5299</v>
      </c>
      <c r="T28" s="306">
        <v>0.44569999999999999</v>
      </c>
      <c r="U28" s="306">
        <v>0.66020000000000001</v>
      </c>
      <c r="V28" s="58">
        <v>9950</v>
      </c>
      <c r="W28" s="58">
        <v>7541</v>
      </c>
      <c r="X28" s="59">
        <v>0.75790000000000002</v>
      </c>
      <c r="Y28" s="283"/>
      <c r="Z28" s="271">
        <v>14134</v>
      </c>
      <c r="AA28" s="272">
        <v>14254</v>
      </c>
      <c r="AB28" s="273">
        <v>1.0085</v>
      </c>
      <c r="AC28" s="271">
        <v>19714</v>
      </c>
      <c r="AD28" s="272">
        <v>16480</v>
      </c>
      <c r="AE28" s="273">
        <v>0.83599999999999997</v>
      </c>
      <c r="AF28" s="274">
        <v>46636288.689999998</v>
      </c>
      <c r="AG28" s="275">
        <v>31502301.789999999</v>
      </c>
      <c r="AH28" s="273">
        <v>0.67549999999999999</v>
      </c>
      <c r="AI28" s="271">
        <v>15456</v>
      </c>
      <c r="AJ28" s="272">
        <v>9817</v>
      </c>
      <c r="AK28" s="273">
        <v>0.63519999999999999</v>
      </c>
      <c r="AL28" s="9" t="s">
        <v>166</v>
      </c>
    </row>
    <row r="29" spans="1:38" ht="13.8">
      <c r="A29" s="57" t="s">
        <v>167</v>
      </c>
      <c r="B29" s="57" t="s">
        <v>31</v>
      </c>
      <c r="C29" s="302">
        <v>512697.09</v>
      </c>
      <c r="D29" s="302">
        <v>2107977.02</v>
      </c>
      <c r="E29" s="303">
        <v>0.24321758972495799</v>
      </c>
      <c r="F29" s="58">
        <v>468</v>
      </c>
      <c r="G29" s="58">
        <v>438</v>
      </c>
      <c r="H29" s="59">
        <v>0.93589999999999995</v>
      </c>
      <c r="I29" s="54">
        <v>0.98629999999999995</v>
      </c>
      <c r="J29" s="305">
        <v>734</v>
      </c>
      <c r="K29" s="305">
        <v>679</v>
      </c>
      <c r="L29" s="306">
        <v>0.92510000000000003</v>
      </c>
      <c r="M29" s="303">
        <v>0.9</v>
      </c>
      <c r="N29" s="60">
        <v>571391.4</v>
      </c>
      <c r="O29" s="60">
        <v>401450.91</v>
      </c>
      <c r="P29" s="59">
        <v>0.7026</v>
      </c>
      <c r="Q29" s="59">
        <v>0.7</v>
      </c>
      <c r="R29" s="305">
        <v>578</v>
      </c>
      <c r="S29" s="305">
        <v>309</v>
      </c>
      <c r="T29" s="306">
        <v>0.53459999999999996</v>
      </c>
      <c r="U29" s="306">
        <v>0.7</v>
      </c>
      <c r="V29" s="58">
        <v>406</v>
      </c>
      <c r="W29" s="58">
        <v>280</v>
      </c>
      <c r="X29" s="59">
        <v>0.68969999999999998</v>
      </c>
      <c r="Y29" s="283"/>
      <c r="Z29" s="271">
        <v>619</v>
      </c>
      <c r="AA29" s="272">
        <v>663</v>
      </c>
      <c r="AB29" s="273">
        <v>1.0710999999999999</v>
      </c>
      <c r="AC29" s="271">
        <v>958</v>
      </c>
      <c r="AD29" s="272">
        <v>897</v>
      </c>
      <c r="AE29" s="273">
        <v>0.93630000000000002</v>
      </c>
      <c r="AF29" s="274">
        <v>2509079.5499999998</v>
      </c>
      <c r="AG29" s="275">
        <v>1647518.68</v>
      </c>
      <c r="AH29" s="273">
        <v>0.65659999999999996</v>
      </c>
      <c r="AI29" s="271">
        <v>855</v>
      </c>
      <c r="AJ29" s="272">
        <v>622</v>
      </c>
      <c r="AK29" s="273">
        <v>0.72750000000000004</v>
      </c>
      <c r="AL29" s="9" t="s">
        <v>166</v>
      </c>
    </row>
    <row r="30" spans="1:38" ht="13.8">
      <c r="A30" s="57" t="s">
        <v>167</v>
      </c>
      <c r="B30" s="57" t="s">
        <v>32</v>
      </c>
      <c r="C30" s="302">
        <v>496455.14</v>
      </c>
      <c r="D30" s="302">
        <v>2218151.21</v>
      </c>
      <c r="E30" s="303">
        <v>0.22381483181212</v>
      </c>
      <c r="F30" s="58">
        <v>482</v>
      </c>
      <c r="G30" s="58">
        <v>461</v>
      </c>
      <c r="H30" s="59">
        <v>0.95640000000000003</v>
      </c>
      <c r="I30" s="54">
        <v>1</v>
      </c>
      <c r="J30" s="305">
        <v>767</v>
      </c>
      <c r="K30" s="305">
        <v>701</v>
      </c>
      <c r="L30" s="306">
        <v>0.91400000000000003</v>
      </c>
      <c r="M30" s="303">
        <v>0.9</v>
      </c>
      <c r="N30" s="60">
        <v>547518.5</v>
      </c>
      <c r="O30" s="60">
        <v>387347</v>
      </c>
      <c r="P30" s="59">
        <v>0.70750000000000002</v>
      </c>
      <c r="Q30" s="59">
        <v>0.7</v>
      </c>
      <c r="R30" s="305">
        <v>566</v>
      </c>
      <c r="S30" s="305">
        <v>319</v>
      </c>
      <c r="T30" s="306">
        <v>0.56359999999999999</v>
      </c>
      <c r="U30" s="306">
        <v>0.7</v>
      </c>
      <c r="V30" s="58">
        <v>434</v>
      </c>
      <c r="W30" s="58">
        <v>309</v>
      </c>
      <c r="X30" s="59">
        <v>0.71199999999999997</v>
      </c>
      <c r="Y30" s="283"/>
      <c r="Z30" s="271">
        <v>716</v>
      </c>
      <c r="AA30" s="272">
        <v>772</v>
      </c>
      <c r="AB30" s="273">
        <v>1.0782</v>
      </c>
      <c r="AC30" s="271">
        <v>1087</v>
      </c>
      <c r="AD30" s="272">
        <v>1014</v>
      </c>
      <c r="AE30" s="273">
        <v>0.93279999999999996</v>
      </c>
      <c r="AF30" s="274">
        <v>3032884.52</v>
      </c>
      <c r="AG30" s="275">
        <v>2196211.0299999998</v>
      </c>
      <c r="AH30" s="273">
        <v>0.72409999999999997</v>
      </c>
      <c r="AI30" s="271">
        <v>959</v>
      </c>
      <c r="AJ30" s="272">
        <v>721</v>
      </c>
      <c r="AK30" s="273">
        <v>0.75180000000000002</v>
      </c>
      <c r="AL30" s="9" t="s">
        <v>166</v>
      </c>
    </row>
    <row r="31" spans="1:38" ht="13.8">
      <c r="A31" s="57" t="s">
        <v>142</v>
      </c>
      <c r="B31" s="57" t="s">
        <v>33</v>
      </c>
      <c r="C31" s="302">
        <v>2840051.17</v>
      </c>
      <c r="D31" s="302">
        <v>12124358.140000001</v>
      </c>
      <c r="E31" s="303">
        <v>0.23424342445232299</v>
      </c>
      <c r="F31" s="58">
        <v>3471</v>
      </c>
      <c r="G31" s="58">
        <v>3280</v>
      </c>
      <c r="H31" s="59">
        <v>0.94499999999999995</v>
      </c>
      <c r="I31" s="54">
        <v>1</v>
      </c>
      <c r="J31" s="305">
        <v>4759</v>
      </c>
      <c r="K31" s="305">
        <v>4156</v>
      </c>
      <c r="L31" s="306">
        <v>0.87329999999999997</v>
      </c>
      <c r="M31" s="303">
        <v>0.8871</v>
      </c>
      <c r="N31" s="60">
        <v>3327591.45</v>
      </c>
      <c r="O31" s="60">
        <v>2264761.29</v>
      </c>
      <c r="P31" s="59">
        <v>0.68059999999999998</v>
      </c>
      <c r="Q31" s="59">
        <v>0.69550000000000001</v>
      </c>
      <c r="R31" s="305">
        <v>3577</v>
      </c>
      <c r="S31" s="305">
        <v>1624</v>
      </c>
      <c r="T31" s="306">
        <v>0.45400000000000001</v>
      </c>
      <c r="U31" s="306">
        <v>0.7</v>
      </c>
      <c r="V31" s="58">
        <v>2841</v>
      </c>
      <c r="W31" s="58">
        <v>2368</v>
      </c>
      <c r="X31" s="59">
        <v>0.83350000000000002</v>
      </c>
      <c r="Y31" s="283"/>
      <c r="Z31" s="271">
        <v>4244</v>
      </c>
      <c r="AA31" s="272">
        <v>4549</v>
      </c>
      <c r="AB31" s="273">
        <v>1.0719000000000001</v>
      </c>
      <c r="AC31" s="271">
        <v>5985</v>
      </c>
      <c r="AD31" s="272">
        <v>5214</v>
      </c>
      <c r="AE31" s="273">
        <v>0.87119999999999997</v>
      </c>
      <c r="AF31" s="274">
        <v>13958043.609999999</v>
      </c>
      <c r="AG31" s="275">
        <v>10104344.050000001</v>
      </c>
      <c r="AH31" s="273">
        <v>0.72389999999999999</v>
      </c>
      <c r="AI31" s="271">
        <v>5160</v>
      </c>
      <c r="AJ31" s="272">
        <v>3716</v>
      </c>
      <c r="AK31" s="273">
        <v>0.72019999999999995</v>
      </c>
      <c r="AL31" s="9" t="s">
        <v>166</v>
      </c>
    </row>
    <row r="32" spans="1:38" ht="13.8">
      <c r="A32" s="57" t="s">
        <v>142</v>
      </c>
      <c r="B32" s="57" t="s">
        <v>34</v>
      </c>
      <c r="C32" s="302">
        <v>564229.87</v>
      </c>
      <c r="D32" s="302">
        <v>2133664.42</v>
      </c>
      <c r="E32" s="303">
        <v>0.26444171103532799</v>
      </c>
      <c r="F32" s="58">
        <v>859</v>
      </c>
      <c r="G32" s="58">
        <v>804</v>
      </c>
      <c r="H32" s="59">
        <v>0.93600000000000005</v>
      </c>
      <c r="I32" s="54">
        <v>1</v>
      </c>
      <c r="J32" s="305">
        <v>1139</v>
      </c>
      <c r="K32" s="305">
        <v>915</v>
      </c>
      <c r="L32" s="306">
        <v>0.80330000000000001</v>
      </c>
      <c r="M32" s="303">
        <v>0.81100000000000005</v>
      </c>
      <c r="N32" s="60">
        <v>609081.67000000004</v>
      </c>
      <c r="O32" s="60">
        <v>441477.68</v>
      </c>
      <c r="P32" s="59">
        <v>0.7248</v>
      </c>
      <c r="Q32" s="59">
        <v>0.7</v>
      </c>
      <c r="R32" s="305">
        <v>684</v>
      </c>
      <c r="S32" s="305">
        <v>371</v>
      </c>
      <c r="T32" s="306">
        <v>0.54239999999999999</v>
      </c>
      <c r="U32" s="306">
        <v>0.7</v>
      </c>
      <c r="V32" s="58">
        <v>683</v>
      </c>
      <c r="W32" s="58">
        <v>555</v>
      </c>
      <c r="X32" s="59">
        <v>0.81259999999999999</v>
      </c>
      <c r="Y32" s="283"/>
      <c r="Z32" s="271">
        <v>834</v>
      </c>
      <c r="AA32" s="272">
        <v>860</v>
      </c>
      <c r="AB32" s="273">
        <v>1.0311999999999999</v>
      </c>
      <c r="AC32" s="271">
        <v>1234</v>
      </c>
      <c r="AD32" s="272">
        <v>1039</v>
      </c>
      <c r="AE32" s="273">
        <v>0.84199999999999997</v>
      </c>
      <c r="AF32" s="274">
        <v>2629292.1800000002</v>
      </c>
      <c r="AG32" s="275">
        <v>1788035.59</v>
      </c>
      <c r="AH32" s="273">
        <v>0.68</v>
      </c>
      <c r="AI32" s="271">
        <v>981</v>
      </c>
      <c r="AJ32" s="272">
        <v>665</v>
      </c>
      <c r="AK32" s="273">
        <v>0.67789999999999995</v>
      </c>
      <c r="AL32" s="9" t="s">
        <v>166</v>
      </c>
    </row>
    <row r="33" spans="1:38" ht="13.8">
      <c r="A33" s="57" t="s">
        <v>152</v>
      </c>
      <c r="B33" s="57" t="s">
        <v>35</v>
      </c>
      <c r="C33" s="302">
        <v>1282544</v>
      </c>
      <c r="D33" s="302">
        <v>5219889.92</v>
      </c>
      <c r="E33" s="303">
        <v>0.24570326571178</v>
      </c>
      <c r="F33" s="58">
        <v>1951</v>
      </c>
      <c r="G33" s="58">
        <v>1787</v>
      </c>
      <c r="H33" s="59">
        <v>0.91590000000000005</v>
      </c>
      <c r="I33" s="54">
        <v>0.96870000000000001</v>
      </c>
      <c r="J33" s="305">
        <v>2445</v>
      </c>
      <c r="K33" s="305">
        <v>2157</v>
      </c>
      <c r="L33" s="306">
        <v>0.88219999999999998</v>
      </c>
      <c r="M33" s="303">
        <v>0.88870000000000005</v>
      </c>
      <c r="N33" s="60">
        <v>1511704.68</v>
      </c>
      <c r="O33" s="60">
        <v>997235.81</v>
      </c>
      <c r="P33" s="59">
        <v>0.65969999999999995</v>
      </c>
      <c r="Q33" s="59">
        <v>0.6512</v>
      </c>
      <c r="R33" s="305">
        <v>1757</v>
      </c>
      <c r="S33" s="305">
        <v>841</v>
      </c>
      <c r="T33" s="306">
        <v>0.47870000000000001</v>
      </c>
      <c r="U33" s="306">
        <v>0.7</v>
      </c>
      <c r="V33" s="58">
        <v>1553</v>
      </c>
      <c r="W33" s="58">
        <v>1308</v>
      </c>
      <c r="X33" s="59">
        <v>0.84219999999999995</v>
      </c>
      <c r="Y33" s="283"/>
      <c r="Z33" s="271">
        <v>2221</v>
      </c>
      <c r="AA33" s="272">
        <v>2172</v>
      </c>
      <c r="AB33" s="273">
        <v>0.97789999999999999</v>
      </c>
      <c r="AC33" s="271">
        <v>2962</v>
      </c>
      <c r="AD33" s="272">
        <v>2708</v>
      </c>
      <c r="AE33" s="273">
        <v>0.91420000000000001</v>
      </c>
      <c r="AF33" s="274">
        <v>6912578.6600000001</v>
      </c>
      <c r="AG33" s="275">
        <v>4640563.4000000004</v>
      </c>
      <c r="AH33" s="273">
        <v>0.67130000000000001</v>
      </c>
      <c r="AI33" s="271">
        <v>2478</v>
      </c>
      <c r="AJ33" s="272">
        <v>1802</v>
      </c>
      <c r="AK33" s="273">
        <v>0.72719999999999996</v>
      </c>
      <c r="AL33" s="9" t="s">
        <v>166</v>
      </c>
    </row>
    <row r="34" spans="1:38" ht="13.8">
      <c r="A34" s="57" t="s">
        <v>142</v>
      </c>
      <c r="B34" s="57" t="s">
        <v>36</v>
      </c>
      <c r="C34" s="302">
        <v>3677288.36</v>
      </c>
      <c r="D34" s="302">
        <v>15420585.52</v>
      </c>
      <c r="E34" s="303">
        <v>0.23846619541331099</v>
      </c>
      <c r="F34" s="58">
        <v>6392</v>
      </c>
      <c r="G34" s="58">
        <v>5881</v>
      </c>
      <c r="H34" s="59">
        <v>0.92010000000000003</v>
      </c>
      <c r="I34" s="54">
        <v>0.97199999999999998</v>
      </c>
      <c r="J34" s="305">
        <v>7830</v>
      </c>
      <c r="K34" s="305">
        <v>7084</v>
      </c>
      <c r="L34" s="306">
        <v>0.90469999999999995</v>
      </c>
      <c r="M34" s="303">
        <v>0.9</v>
      </c>
      <c r="N34" s="60">
        <v>4089322.4</v>
      </c>
      <c r="O34" s="60">
        <v>2823097.17</v>
      </c>
      <c r="P34" s="59">
        <v>0.69040000000000001</v>
      </c>
      <c r="Q34" s="59">
        <v>0.69650000000000001</v>
      </c>
      <c r="R34" s="305">
        <v>5242</v>
      </c>
      <c r="S34" s="305">
        <v>2632</v>
      </c>
      <c r="T34" s="306">
        <v>0.50209999999999999</v>
      </c>
      <c r="U34" s="306">
        <v>0.7</v>
      </c>
      <c r="V34" s="58">
        <v>4979</v>
      </c>
      <c r="W34" s="58">
        <v>3925</v>
      </c>
      <c r="X34" s="59">
        <v>0.7883</v>
      </c>
      <c r="Y34" s="283"/>
      <c r="Z34" s="271">
        <v>8273</v>
      </c>
      <c r="AA34" s="272">
        <v>8290</v>
      </c>
      <c r="AB34" s="273">
        <v>1.0021</v>
      </c>
      <c r="AC34" s="271">
        <v>9910</v>
      </c>
      <c r="AD34" s="272">
        <v>8772</v>
      </c>
      <c r="AE34" s="273">
        <v>0.88519999999999999</v>
      </c>
      <c r="AF34" s="274">
        <v>17704322.739999998</v>
      </c>
      <c r="AG34" s="275">
        <v>12777651.18</v>
      </c>
      <c r="AH34" s="273">
        <v>0.72170000000000001</v>
      </c>
      <c r="AI34" s="271">
        <v>7393</v>
      </c>
      <c r="AJ34" s="272">
        <v>5232</v>
      </c>
      <c r="AK34" s="273">
        <v>0.7077</v>
      </c>
      <c r="AL34" s="9" t="s">
        <v>166</v>
      </c>
    </row>
    <row r="35" spans="1:38" ht="13.8">
      <c r="A35" s="57" t="s">
        <v>241</v>
      </c>
      <c r="B35" s="57" t="s">
        <v>143</v>
      </c>
      <c r="C35" s="302">
        <v>627792.98</v>
      </c>
      <c r="D35" s="302">
        <v>2708740.75</v>
      </c>
      <c r="E35" s="303">
        <v>0.23176562024254299</v>
      </c>
      <c r="F35" s="58">
        <v>1570</v>
      </c>
      <c r="G35" s="58">
        <v>1185</v>
      </c>
      <c r="H35" s="59">
        <v>0.75480000000000003</v>
      </c>
      <c r="I35" s="54">
        <v>0.80559999999999998</v>
      </c>
      <c r="J35" s="305">
        <v>2167</v>
      </c>
      <c r="K35" s="305">
        <v>1594</v>
      </c>
      <c r="L35" s="306">
        <v>0.73560000000000003</v>
      </c>
      <c r="M35" s="303">
        <v>0.76580000000000004</v>
      </c>
      <c r="N35" s="60">
        <v>727946.84</v>
      </c>
      <c r="O35" s="60">
        <v>458360.53</v>
      </c>
      <c r="P35" s="59">
        <v>0.62970000000000004</v>
      </c>
      <c r="Q35" s="59">
        <v>0.63870000000000005</v>
      </c>
      <c r="R35" s="305">
        <v>1347</v>
      </c>
      <c r="S35" s="305">
        <v>552</v>
      </c>
      <c r="T35" s="306">
        <v>0.4098</v>
      </c>
      <c r="U35" s="306">
        <v>0.68540000000000001</v>
      </c>
      <c r="V35" s="58">
        <v>936</v>
      </c>
      <c r="W35" s="58">
        <v>751</v>
      </c>
      <c r="X35" s="59">
        <v>0.8024</v>
      </c>
      <c r="Y35" s="283"/>
      <c r="Z35" s="271">
        <v>2071</v>
      </c>
      <c r="AA35" s="272">
        <v>1632</v>
      </c>
      <c r="AB35" s="273">
        <v>0.78800000000000003</v>
      </c>
      <c r="AC35" s="271">
        <v>2450</v>
      </c>
      <c r="AD35" s="272">
        <v>1925</v>
      </c>
      <c r="AE35" s="273">
        <v>0.78569999999999995</v>
      </c>
      <c r="AF35" s="274">
        <v>3014070.75</v>
      </c>
      <c r="AG35" s="275">
        <v>1912141.41</v>
      </c>
      <c r="AH35" s="273">
        <v>0.63439999999999996</v>
      </c>
      <c r="AI35" s="271">
        <v>1861</v>
      </c>
      <c r="AJ35" s="272">
        <v>1173</v>
      </c>
      <c r="AK35" s="273">
        <v>0.63029999999999997</v>
      </c>
      <c r="AL35" s="9" t="s">
        <v>166</v>
      </c>
    </row>
    <row r="36" spans="1:38" ht="13.8">
      <c r="A36" s="57" t="s">
        <v>241</v>
      </c>
      <c r="B36" s="57" t="s">
        <v>144</v>
      </c>
      <c r="C36" s="302">
        <v>593870.38</v>
      </c>
      <c r="D36" s="302">
        <v>2934602.15</v>
      </c>
      <c r="E36" s="303">
        <v>0.20236827673557001</v>
      </c>
      <c r="F36" s="58">
        <v>1505</v>
      </c>
      <c r="G36" s="58">
        <v>1192</v>
      </c>
      <c r="H36" s="59">
        <v>0.79200000000000004</v>
      </c>
      <c r="I36" s="54">
        <v>0.86670000000000003</v>
      </c>
      <c r="J36" s="305">
        <v>2578</v>
      </c>
      <c r="K36" s="305">
        <v>1572</v>
      </c>
      <c r="L36" s="306">
        <v>0.60980000000000001</v>
      </c>
      <c r="M36" s="303">
        <v>0.6462</v>
      </c>
      <c r="N36" s="60">
        <v>728610.62</v>
      </c>
      <c r="O36" s="60">
        <v>433551.85</v>
      </c>
      <c r="P36" s="59">
        <v>0.59499999999999997</v>
      </c>
      <c r="Q36" s="59">
        <v>0.64739999999999998</v>
      </c>
      <c r="R36" s="305">
        <v>1296</v>
      </c>
      <c r="S36" s="305">
        <v>510</v>
      </c>
      <c r="T36" s="306">
        <v>0.39350000000000002</v>
      </c>
      <c r="U36" s="306">
        <v>0.7</v>
      </c>
      <c r="V36" s="58">
        <v>995</v>
      </c>
      <c r="W36" s="58">
        <v>794</v>
      </c>
      <c r="X36" s="59">
        <v>0.79800000000000004</v>
      </c>
      <c r="Y36" s="283"/>
      <c r="Z36" s="271">
        <v>1661</v>
      </c>
      <c r="AA36" s="272">
        <v>1563</v>
      </c>
      <c r="AB36" s="273">
        <v>0.94099999999999995</v>
      </c>
      <c r="AC36" s="271">
        <v>2230</v>
      </c>
      <c r="AD36" s="272">
        <v>2018</v>
      </c>
      <c r="AE36" s="273">
        <v>0.90490000000000004</v>
      </c>
      <c r="AF36" s="274">
        <v>3571770.62</v>
      </c>
      <c r="AG36" s="275">
        <v>2242614.73</v>
      </c>
      <c r="AH36" s="273">
        <v>0.62790000000000001</v>
      </c>
      <c r="AI36" s="271">
        <v>1802</v>
      </c>
      <c r="AJ36" s="272">
        <v>1073</v>
      </c>
      <c r="AK36" s="273">
        <v>0.59540000000000004</v>
      </c>
      <c r="AL36" s="9" t="s">
        <v>166</v>
      </c>
    </row>
    <row r="37" spans="1:38" ht="13.8">
      <c r="A37" s="57" t="s">
        <v>142</v>
      </c>
      <c r="B37" s="57" t="s">
        <v>39</v>
      </c>
      <c r="C37" s="302">
        <v>5398961.0599999996</v>
      </c>
      <c r="D37" s="302">
        <v>22716952.82</v>
      </c>
      <c r="E37" s="303">
        <v>0.23766220332362301</v>
      </c>
      <c r="F37" s="58">
        <v>10323</v>
      </c>
      <c r="G37" s="58">
        <v>9672</v>
      </c>
      <c r="H37" s="59">
        <v>0.93689999999999996</v>
      </c>
      <c r="I37" s="54">
        <v>1</v>
      </c>
      <c r="J37" s="305">
        <v>12471</v>
      </c>
      <c r="K37" s="305">
        <v>11175</v>
      </c>
      <c r="L37" s="306">
        <v>0.89610000000000001</v>
      </c>
      <c r="M37" s="303">
        <v>0.89380000000000004</v>
      </c>
      <c r="N37" s="60">
        <v>6611942.5</v>
      </c>
      <c r="O37" s="60">
        <v>4220817.67</v>
      </c>
      <c r="P37" s="59">
        <v>0.63839999999999997</v>
      </c>
      <c r="Q37" s="59">
        <v>0.6492</v>
      </c>
      <c r="R37" s="305">
        <v>8694</v>
      </c>
      <c r="S37" s="305">
        <v>3700</v>
      </c>
      <c r="T37" s="306">
        <v>0.42559999999999998</v>
      </c>
      <c r="U37" s="306">
        <v>0.67559999999999998</v>
      </c>
      <c r="V37" s="58">
        <v>8233</v>
      </c>
      <c r="W37" s="58">
        <v>6380</v>
      </c>
      <c r="X37" s="59">
        <v>0.77490000000000003</v>
      </c>
      <c r="Y37" s="283"/>
      <c r="Z37" s="271">
        <v>12135</v>
      </c>
      <c r="AA37" s="272">
        <v>12377</v>
      </c>
      <c r="AB37" s="273">
        <v>1.0199</v>
      </c>
      <c r="AC37" s="271">
        <v>14524</v>
      </c>
      <c r="AD37" s="272">
        <v>12937</v>
      </c>
      <c r="AE37" s="273">
        <v>0.89070000000000005</v>
      </c>
      <c r="AF37" s="274">
        <v>27749250.690000001</v>
      </c>
      <c r="AG37" s="275">
        <v>18433419</v>
      </c>
      <c r="AH37" s="273">
        <v>0.6643</v>
      </c>
      <c r="AI37" s="271">
        <v>11490</v>
      </c>
      <c r="AJ37" s="272">
        <v>7519</v>
      </c>
      <c r="AK37" s="273">
        <v>0.65439999999999998</v>
      </c>
      <c r="AL37" s="9" t="s">
        <v>166</v>
      </c>
    </row>
    <row r="38" spans="1:38" ht="13.8">
      <c r="A38" s="57" t="s">
        <v>241</v>
      </c>
      <c r="B38" s="57" t="s">
        <v>40</v>
      </c>
      <c r="C38" s="302">
        <v>1330924.72</v>
      </c>
      <c r="D38" s="302">
        <v>5275374.21</v>
      </c>
      <c r="E38" s="303">
        <v>0.25229010625958997</v>
      </c>
      <c r="F38" s="58">
        <v>1929</v>
      </c>
      <c r="G38" s="58">
        <v>1824</v>
      </c>
      <c r="H38" s="59">
        <v>0.9456</v>
      </c>
      <c r="I38" s="54">
        <v>1</v>
      </c>
      <c r="J38" s="305">
        <v>2627</v>
      </c>
      <c r="K38" s="305">
        <v>2406</v>
      </c>
      <c r="L38" s="306">
        <v>0.91590000000000005</v>
      </c>
      <c r="M38" s="303">
        <v>0.89759999999999995</v>
      </c>
      <c r="N38" s="60">
        <v>1423970.04</v>
      </c>
      <c r="O38" s="60">
        <v>991887.47</v>
      </c>
      <c r="P38" s="59">
        <v>0.6966</v>
      </c>
      <c r="Q38" s="59">
        <v>0.7</v>
      </c>
      <c r="R38" s="305">
        <v>1786</v>
      </c>
      <c r="S38" s="305">
        <v>868</v>
      </c>
      <c r="T38" s="306">
        <v>0.48599999999999999</v>
      </c>
      <c r="U38" s="306">
        <v>0.69930000000000003</v>
      </c>
      <c r="V38" s="58">
        <v>1589</v>
      </c>
      <c r="W38" s="58">
        <v>1401</v>
      </c>
      <c r="X38" s="59">
        <v>0.88170000000000004</v>
      </c>
      <c r="Y38" s="283"/>
      <c r="Z38" s="271">
        <v>2082</v>
      </c>
      <c r="AA38" s="272">
        <v>2172</v>
      </c>
      <c r="AB38" s="273">
        <v>1.0431999999999999</v>
      </c>
      <c r="AC38" s="271">
        <v>3014</v>
      </c>
      <c r="AD38" s="272">
        <v>2732</v>
      </c>
      <c r="AE38" s="273">
        <v>0.90639999999999998</v>
      </c>
      <c r="AF38" s="274">
        <v>6020116.0899999999</v>
      </c>
      <c r="AG38" s="275">
        <v>4009091.16</v>
      </c>
      <c r="AH38" s="273">
        <v>0.66590000000000005</v>
      </c>
      <c r="AI38" s="271">
        <v>2396</v>
      </c>
      <c r="AJ38" s="272">
        <v>1622</v>
      </c>
      <c r="AK38" s="273">
        <v>0.67700000000000005</v>
      </c>
      <c r="AL38" s="9" t="s">
        <v>166</v>
      </c>
    </row>
    <row r="39" spans="1:38" ht="13.8">
      <c r="A39" s="57" t="s">
        <v>153</v>
      </c>
      <c r="B39" s="57" t="s">
        <v>41</v>
      </c>
      <c r="C39" s="302">
        <v>3427864.99</v>
      </c>
      <c r="D39" s="302">
        <v>14302148.9</v>
      </c>
      <c r="E39" s="303">
        <v>0.239674821872397</v>
      </c>
      <c r="F39" s="58">
        <v>6256</v>
      </c>
      <c r="G39" s="58">
        <v>5852</v>
      </c>
      <c r="H39" s="59">
        <v>0.93540000000000001</v>
      </c>
      <c r="I39" s="54">
        <v>1</v>
      </c>
      <c r="J39" s="305">
        <v>8227</v>
      </c>
      <c r="K39" s="305">
        <v>7076</v>
      </c>
      <c r="L39" s="306">
        <v>0.86009999999999998</v>
      </c>
      <c r="M39" s="303">
        <v>0.86380000000000001</v>
      </c>
      <c r="N39" s="60">
        <v>3964155.61</v>
      </c>
      <c r="O39" s="60">
        <v>2758546.46</v>
      </c>
      <c r="P39" s="59">
        <v>0.69589999999999996</v>
      </c>
      <c r="Q39" s="59">
        <v>0.69679999999999997</v>
      </c>
      <c r="R39" s="305">
        <v>5479</v>
      </c>
      <c r="S39" s="305">
        <v>2496</v>
      </c>
      <c r="T39" s="306">
        <v>0.4556</v>
      </c>
      <c r="U39" s="306">
        <v>0.6794</v>
      </c>
      <c r="V39" s="58">
        <v>5152</v>
      </c>
      <c r="W39" s="58">
        <v>4335</v>
      </c>
      <c r="X39" s="59">
        <v>0.84140000000000004</v>
      </c>
      <c r="Y39" s="283"/>
      <c r="Z39" s="271">
        <v>7386</v>
      </c>
      <c r="AA39" s="272">
        <v>8041</v>
      </c>
      <c r="AB39" s="273">
        <v>1.0887</v>
      </c>
      <c r="AC39" s="271">
        <v>9896</v>
      </c>
      <c r="AD39" s="272">
        <v>8250</v>
      </c>
      <c r="AE39" s="273">
        <v>0.8337</v>
      </c>
      <c r="AF39" s="274">
        <v>16783229.829999998</v>
      </c>
      <c r="AG39" s="275">
        <v>11432784.390000001</v>
      </c>
      <c r="AH39" s="273">
        <v>0.68120000000000003</v>
      </c>
      <c r="AI39" s="271">
        <v>7545</v>
      </c>
      <c r="AJ39" s="272">
        <v>5031</v>
      </c>
      <c r="AK39" s="273">
        <v>0.66679999999999995</v>
      </c>
      <c r="AL39" s="9" t="s">
        <v>166</v>
      </c>
    </row>
    <row r="40" spans="1:38" ht="13.8">
      <c r="A40" s="57" t="s">
        <v>167</v>
      </c>
      <c r="B40" s="57" t="s">
        <v>42</v>
      </c>
      <c r="C40" s="302">
        <v>259109.43</v>
      </c>
      <c r="D40" s="302">
        <v>1156402.1000000001</v>
      </c>
      <c r="E40" s="303">
        <v>0.22406516729777601</v>
      </c>
      <c r="F40" s="58">
        <v>305</v>
      </c>
      <c r="G40" s="58">
        <v>276</v>
      </c>
      <c r="H40" s="59">
        <v>0.90490000000000004</v>
      </c>
      <c r="I40" s="54">
        <v>0.98370000000000002</v>
      </c>
      <c r="J40" s="305">
        <v>424</v>
      </c>
      <c r="K40" s="305">
        <v>398</v>
      </c>
      <c r="L40" s="306">
        <v>0.93869999999999998</v>
      </c>
      <c r="M40" s="303">
        <v>0.9</v>
      </c>
      <c r="N40" s="60">
        <v>286711.32</v>
      </c>
      <c r="O40" s="60">
        <v>195950.87</v>
      </c>
      <c r="P40" s="59">
        <v>0.68340000000000001</v>
      </c>
      <c r="Q40" s="59">
        <v>0.69969999999999999</v>
      </c>
      <c r="R40" s="305">
        <v>333</v>
      </c>
      <c r="S40" s="305">
        <v>166</v>
      </c>
      <c r="T40" s="306">
        <v>0.4985</v>
      </c>
      <c r="U40" s="306">
        <v>0.7</v>
      </c>
      <c r="V40" s="58">
        <v>241</v>
      </c>
      <c r="W40" s="58">
        <v>162</v>
      </c>
      <c r="X40" s="59">
        <v>0.67220000000000002</v>
      </c>
      <c r="Y40" s="283"/>
      <c r="Z40" s="271">
        <v>427</v>
      </c>
      <c r="AA40" s="272">
        <v>432</v>
      </c>
      <c r="AB40" s="273">
        <v>1.0117</v>
      </c>
      <c r="AC40" s="271">
        <v>562</v>
      </c>
      <c r="AD40" s="272">
        <v>515</v>
      </c>
      <c r="AE40" s="273">
        <v>0.91639999999999999</v>
      </c>
      <c r="AF40" s="274">
        <v>1438643.35</v>
      </c>
      <c r="AG40" s="275">
        <v>990159.52</v>
      </c>
      <c r="AH40" s="273">
        <v>0.68830000000000002</v>
      </c>
      <c r="AI40" s="271">
        <v>487</v>
      </c>
      <c r="AJ40" s="272">
        <v>328</v>
      </c>
      <c r="AK40" s="273">
        <v>0.67349999999999999</v>
      </c>
      <c r="AL40" s="9" t="s">
        <v>166</v>
      </c>
    </row>
    <row r="41" spans="1:38" ht="13.8">
      <c r="A41" s="57" t="s">
        <v>254</v>
      </c>
      <c r="B41" s="57" t="s">
        <v>43</v>
      </c>
      <c r="C41" s="302">
        <v>130387.42</v>
      </c>
      <c r="D41" s="302">
        <v>550588.72</v>
      </c>
      <c r="E41" s="303">
        <v>0.23681455006924201</v>
      </c>
      <c r="F41" s="58">
        <v>162</v>
      </c>
      <c r="G41" s="58">
        <v>146</v>
      </c>
      <c r="H41" s="59">
        <v>0.9012</v>
      </c>
      <c r="I41" s="54">
        <v>1</v>
      </c>
      <c r="J41" s="305">
        <v>233</v>
      </c>
      <c r="K41" s="305">
        <v>213</v>
      </c>
      <c r="L41" s="306">
        <v>0.91420000000000001</v>
      </c>
      <c r="M41" s="303">
        <v>0.89300000000000002</v>
      </c>
      <c r="N41" s="60">
        <v>156305.20000000001</v>
      </c>
      <c r="O41" s="60">
        <v>106036.35</v>
      </c>
      <c r="P41" s="59">
        <v>0.6784</v>
      </c>
      <c r="Q41" s="59">
        <v>0.66690000000000005</v>
      </c>
      <c r="R41" s="305">
        <v>156</v>
      </c>
      <c r="S41" s="305">
        <v>65</v>
      </c>
      <c r="T41" s="306">
        <v>0.41670000000000001</v>
      </c>
      <c r="U41" s="306">
        <v>0.65139999999999998</v>
      </c>
      <c r="V41" s="58">
        <v>151</v>
      </c>
      <c r="W41" s="58">
        <v>113</v>
      </c>
      <c r="X41" s="59">
        <v>0.74829999999999997</v>
      </c>
      <c r="Y41" s="283"/>
      <c r="Z41" s="271">
        <v>127</v>
      </c>
      <c r="AA41" s="272">
        <v>142</v>
      </c>
      <c r="AB41" s="273">
        <v>1.1181000000000001</v>
      </c>
      <c r="AC41" s="271">
        <v>247</v>
      </c>
      <c r="AD41" s="272">
        <v>218</v>
      </c>
      <c r="AE41" s="273">
        <v>0.88260000000000005</v>
      </c>
      <c r="AF41" s="274">
        <v>645042.30000000005</v>
      </c>
      <c r="AG41" s="275">
        <v>431340.81</v>
      </c>
      <c r="AH41" s="273">
        <v>0.66869999999999996</v>
      </c>
      <c r="AI41" s="271">
        <v>216</v>
      </c>
      <c r="AJ41" s="272">
        <v>155</v>
      </c>
      <c r="AK41" s="273">
        <v>0.71760000000000002</v>
      </c>
      <c r="AL41" s="9" t="s">
        <v>166</v>
      </c>
    </row>
    <row r="42" spans="1:38" ht="13.8">
      <c r="A42" s="57" t="s">
        <v>241</v>
      </c>
      <c r="B42" s="57" t="s">
        <v>44</v>
      </c>
      <c r="C42" s="302">
        <v>898102.23</v>
      </c>
      <c r="D42" s="302">
        <v>3793289.09</v>
      </c>
      <c r="E42" s="303">
        <v>0.236760818564451</v>
      </c>
      <c r="F42" s="58">
        <v>1616</v>
      </c>
      <c r="G42" s="58">
        <v>1457</v>
      </c>
      <c r="H42" s="59">
        <v>0.90159999999999996</v>
      </c>
      <c r="I42" s="54">
        <v>0.9466</v>
      </c>
      <c r="J42" s="305">
        <v>2267</v>
      </c>
      <c r="K42" s="305">
        <v>2041</v>
      </c>
      <c r="L42" s="306">
        <v>0.90029999999999999</v>
      </c>
      <c r="M42" s="303">
        <v>0.89749999999999996</v>
      </c>
      <c r="N42" s="60">
        <v>1046300.14</v>
      </c>
      <c r="O42" s="60">
        <v>731099.51</v>
      </c>
      <c r="P42" s="59">
        <v>0.69869999999999999</v>
      </c>
      <c r="Q42" s="59">
        <v>0.7</v>
      </c>
      <c r="R42" s="305">
        <v>1466</v>
      </c>
      <c r="S42" s="305">
        <v>625</v>
      </c>
      <c r="T42" s="306">
        <v>0.42630000000000001</v>
      </c>
      <c r="U42" s="306">
        <v>0.67859999999999998</v>
      </c>
      <c r="V42" s="58">
        <v>1361</v>
      </c>
      <c r="W42" s="58">
        <v>1096</v>
      </c>
      <c r="X42" s="59">
        <v>0.80530000000000002</v>
      </c>
      <c r="Y42" s="283"/>
      <c r="Z42" s="271">
        <v>1840</v>
      </c>
      <c r="AA42" s="272">
        <v>1911</v>
      </c>
      <c r="AB42" s="273">
        <v>1.0386</v>
      </c>
      <c r="AC42" s="271">
        <v>2674</v>
      </c>
      <c r="AD42" s="272">
        <v>2367</v>
      </c>
      <c r="AE42" s="273">
        <v>0.88519999999999999</v>
      </c>
      <c r="AF42" s="274">
        <v>4803088.0599999996</v>
      </c>
      <c r="AG42" s="275">
        <v>3395055.27</v>
      </c>
      <c r="AH42" s="273">
        <v>0.70679999999999998</v>
      </c>
      <c r="AI42" s="271">
        <v>2079</v>
      </c>
      <c r="AJ42" s="272">
        <v>1346</v>
      </c>
      <c r="AK42" s="273">
        <v>0.64739999999999998</v>
      </c>
      <c r="AL42" s="9" t="s">
        <v>166</v>
      </c>
    </row>
    <row r="43" spans="1:38" ht="13.8">
      <c r="A43" s="57" t="s">
        <v>241</v>
      </c>
      <c r="B43" s="57" t="s">
        <v>45</v>
      </c>
      <c r="C43" s="302">
        <v>436178.27</v>
      </c>
      <c r="D43" s="302">
        <v>1763250.21</v>
      </c>
      <c r="E43" s="303">
        <v>0.24737173858042499</v>
      </c>
      <c r="F43" s="58">
        <v>933</v>
      </c>
      <c r="G43" s="58">
        <v>873</v>
      </c>
      <c r="H43" s="59">
        <v>0.93569999999999998</v>
      </c>
      <c r="I43" s="54">
        <v>1</v>
      </c>
      <c r="J43" s="305">
        <v>1201</v>
      </c>
      <c r="K43" s="305">
        <v>1118</v>
      </c>
      <c r="L43" s="306">
        <v>0.93089999999999995</v>
      </c>
      <c r="M43" s="303">
        <v>0.9</v>
      </c>
      <c r="N43" s="60">
        <v>532791.71</v>
      </c>
      <c r="O43" s="60">
        <v>340806.74</v>
      </c>
      <c r="P43" s="59">
        <v>0.63970000000000005</v>
      </c>
      <c r="Q43" s="59">
        <v>0.64080000000000004</v>
      </c>
      <c r="R43" s="305">
        <v>862</v>
      </c>
      <c r="S43" s="305">
        <v>373</v>
      </c>
      <c r="T43" s="306">
        <v>0.43269999999999997</v>
      </c>
      <c r="U43" s="306">
        <v>0.6583</v>
      </c>
      <c r="V43" s="58">
        <v>753</v>
      </c>
      <c r="W43" s="58">
        <v>668</v>
      </c>
      <c r="X43" s="59">
        <v>0.8871</v>
      </c>
      <c r="Y43" s="283"/>
      <c r="Z43" s="271">
        <v>978</v>
      </c>
      <c r="AA43" s="272">
        <v>1011</v>
      </c>
      <c r="AB43" s="273">
        <v>1.0337000000000001</v>
      </c>
      <c r="AC43" s="271">
        <v>1256</v>
      </c>
      <c r="AD43" s="272">
        <v>1182</v>
      </c>
      <c r="AE43" s="273">
        <v>0.94110000000000005</v>
      </c>
      <c r="AF43" s="274">
        <v>2248640.37</v>
      </c>
      <c r="AG43" s="275">
        <v>1489040.44</v>
      </c>
      <c r="AH43" s="273">
        <v>0.66220000000000001</v>
      </c>
      <c r="AI43" s="271">
        <v>1073</v>
      </c>
      <c r="AJ43" s="272">
        <v>748</v>
      </c>
      <c r="AK43" s="273">
        <v>0.69710000000000005</v>
      </c>
      <c r="AL43" s="9" t="s">
        <v>166</v>
      </c>
    </row>
    <row r="44" spans="1:38" ht="13.8">
      <c r="A44" s="57" t="s">
        <v>142</v>
      </c>
      <c r="B44" s="57" t="s">
        <v>145</v>
      </c>
      <c r="C44" s="302">
        <v>5913190.1200000001</v>
      </c>
      <c r="D44" s="302">
        <v>25006475.149999999</v>
      </c>
      <c r="E44" s="303">
        <v>0.23646635859432599</v>
      </c>
      <c r="F44" s="58">
        <v>11023</v>
      </c>
      <c r="G44" s="58">
        <v>9991</v>
      </c>
      <c r="H44" s="59">
        <v>0.90639999999999998</v>
      </c>
      <c r="I44" s="54">
        <v>1</v>
      </c>
      <c r="J44" s="305">
        <v>13586</v>
      </c>
      <c r="K44" s="305">
        <v>10894</v>
      </c>
      <c r="L44" s="306">
        <v>0.80189999999999995</v>
      </c>
      <c r="M44" s="303">
        <v>0.81499999999999995</v>
      </c>
      <c r="N44" s="60">
        <v>6548532.29</v>
      </c>
      <c r="O44" s="60">
        <v>4747053.9400000004</v>
      </c>
      <c r="P44" s="59">
        <v>0.72489999999999999</v>
      </c>
      <c r="Q44" s="59">
        <v>0.7</v>
      </c>
      <c r="R44" s="305">
        <v>8546</v>
      </c>
      <c r="S44" s="305">
        <v>4253</v>
      </c>
      <c r="T44" s="306">
        <v>0.49769999999999998</v>
      </c>
      <c r="U44" s="306">
        <v>0.7</v>
      </c>
      <c r="V44" s="58">
        <v>7525</v>
      </c>
      <c r="W44" s="58">
        <v>6160</v>
      </c>
      <c r="X44" s="59">
        <v>0.81859999999999999</v>
      </c>
      <c r="Y44" s="283"/>
      <c r="Z44" s="271">
        <v>11255</v>
      </c>
      <c r="AA44" s="272">
        <v>11733</v>
      </c>
      <c r="AB44" s="273">
        <v>1.0425</v>
      </c>
      <c r="AC44" s="271">
        <v>15098</v>
      </c>
      <c r="AD44" s="272">
        <v>12057</v>
      </c>
      <c r="AE44" s="273">
        <v>0.79859999999999998</v>
      </c>
      <c r="AF44" s="274">
        <v>25829201.149999999</v>
      </c>
      <c r="AG44" s="275">
        <v>19383910.690000001</v>
      </c>
      <c r="AH44" s="273">
        <v>0.75049999999999994</v>
      </c>
      <c r="AI44" s="271">
        <v>11011</v>
      </c>
      <c r="AJ44" s="272">
        <v>7762</v>
      </c>
      <c r="AK44" s="273">
        <v>0.70489999999999997</v>
      </c>
      <c r="AL44" s="9" t="s">
        <v>166</v>
      </c>
    </row>
    <row r="45" spans="1:38" ht="13.8">
      <c r="A45" s="57" t="s">
        <v>142</v>
      </c>
      <c r="B45" s="57" t="s">
        <v>146</v>
      </c>
      <c r="C45" s="302">
        <v>2101044.8199999998</v>
      </c>
      <c r="D45" s="302">
        <v>8367759.5899999999</v>
      </c>
      <c r="E45" s="303">
        <v>0.25108809561293799</v>
      </c>
      <c r="F45" s="58">
        <v>4305</v>
      </c>
      <c r="G45" s="58">
        <v>3795</v>
      </c>
      <c r="H45" s="59">
        <v>0.88149999999999995</v>
      </c>
      <c r="I45" s="54">
        <v>0.95450000000000002</v>
      </c>
      <c r="J45" s="305">
        <v>5099</v>
      </c>
      <c r="K45" s="305">
        <v>4290</v>
      </c>
      <c r="L45" s="306">
        <v>0.84130000000000005</v>
      </c>
      <c r="M45" s="303">
        <v>0.85470000000000002</v>
      </c>
      <c r="N45" s="60">
        <v>2330240.8199999998</v>
      </c>
      <c r="O45" s="60">
        <v>1647366.96</v>
      </c>
      <c r="P45" s="59">
        <v>0.70699999999999996</v>
      </c>
      <c r="Q45" s="59">
        <v>0.7</v>
      </c>
      <c r="R45" s="305">
        <v>3459</v>
      </c>
      <c r="S45" s="305">
        <v>1718</v>
      </c>
      <c r="T45" s="306">
        <v>0.49669999999999997</v>
      </c>
      <c r="U45" s="306">
        <v>0.7</v>
      </c>
      <c r="V45" s="58">
        <v>2918</v>
      </c>
      <c r="W45" s="58">
        <v>2494</v>
      </c>
      <c r="X45" s="59">
        <v>0.85470000000000002</v>
      </c>
      <c r="Y45" s="283"/>
      <c r="Z45" s="271">
        <v>4370</v>
      </c>
      <c r="AA45" s="272">
        <v>4448</v>
      </c>
      <c r="AB45" s="273">
        <v>1.0178</v>
      </c>
      <c r="AC45" s="271">
        <v>5808</v>
      </c>
      <c r="AD45" s="272">
        <v>5025</v>
      </c>
      <c r="AE45" s="273">
        <v>0.86519999999999997</v>
      </c>
      <c r="AF45" s="274">
        <v>9468270.1199999992</v>
      </c>
      <c r="AG45" s="275">
        <v>7040756.6600000001</v>
      </c>
      <c r="AH45" s="273">
        <v>0.74360000000000004</v>
      </c>
      <c r="AI45" s="271">
        <v>4706</v>
      </c>
      <c r="AJ45" s="272">
        <v>3190</v>
      </c>
      <c r="AK45" s="273">
        <v>0.67789999999999995</v>
      </c>
      <c r="AL45" s="9" t="s">
        <v>166</v>
      </c>
    </row>
    <row r="46" spans="1:38" ht="13.8">
      <c r="A46" s="57" t="s">
        <v>241</v>
      </c>
      <c r="B46" s="57" t="s">
        <v>48</v>
      </c>
      <c r="C46" s="302">
        <v>1313111.58</v>
      </c>
      <c r="D46" s="302">
        <v>5736954.7699999996</v>
      </c>
      <c r="E46" s="303">
        <v>0.22888651429964099</v>
      </c>
      <c r="F46" s="58">
        <v>3012</v>
      </c>
      <c r="G46" s="58">
        <v>2570</v>
      </c>
      <c r="H46" s="59">
        <v>0.85329999999999995</v>
      </c>
      <c r="I46" s="54">
        <v>0.9446</v>
      </c>
      <c r="J46" s="305">
        <v>3547</v>
      </c>
      <c r="K46" s="305">
        <v>2867</v>
      </c>
      <c r="L46" s="306">
        <v>0.80830000000000002</v>
      </c>
      <c r="M46" s="303">
        <v>0.81510000000000005</v>
      </c>
      <c r="N46" s="60">
        <v>1537023.86</v>
      </c>
      <c r="O46" s="60">
        <v>1026425.15</v>
      </c>
      <c r="P46" s="59">
        <v>0.66779999999999995</v>
      </c>
      <c r="Q46" s="59">
        <v>0.67530000000000001</v>
      </c>
      <c r="R46" s="305">
        <v>2244</v>
      </c>
      <c r="S46" s="305">
        <v>1058</v>
      </c>
      <c r="T46" s="306">
        <v>0.47149999999999997</v>
      </c>
      <c r="U46" s="306">
        <v>0.7</v>
      </c>
      <c r="V46" s="58">
        <v>1892</v>
      </c>
      <c r="W46" s="58">
        <v>1565</v>
      </c>
      <c r="X46" s="59">
        <v>0.82720000000000005</v>
      </c>
      <c r="Y46" s="283"/>
      <c r="Z46" s="271">
        <v>3327</v>
      </c>
      <c r="AA46" s="272">
        <v>3365</v>
      </c>
      <c r="AB46" s="273">
        <v>1.0114000000000001</v>
      </c>
      <c r="AC46" s="271">
        <v>4204</v>
      </c>
      <c r="AD46" s="272">
        <v>3795</v>
      </c>
      <c r="AE46" s="273">
        <v>0.90269999999999995</v>
      </c>
      <c r="AF46" s="274">
        <v>7343860.6799999997</v>
      </c>
      <c r="AG46" s="275">
        <v>5095623.7699999996</v>
      </c>
      <c r="AH46" s="273">
        <v>0.69389999999999996</v>
      </c>
      <c r="AI46" s="271">
        <v>3286</v>
      </c>
      <c r="AJ46" s="272">
        <v>2271</v>
      </c>
      <c r="AK46" s="273">
        <v>0.69110000000000005</v>
      </c>
      <c r="AL46" s="9" t="s">
        <v>166</v>
      </c>
    </row>
    <row r="47" spans="1:38" ht="13.8">
      <c r="A47" s="57" t="s">
        <v>154</v>
      </c>
      <c r="B47" s="57" t="s">
        <v>49</v>
      </c>
      <c r="C47" s="302">
        <v>2253505.5</v>
      </c>
      <c r="D47" s="302">
        <v>9313095.4100000001</v>
      </c>
      <c r="E47" s="303">
        <v>0.241971696926919</v>
      </c>
      <c r="F47" s="58">
        <v>3301</v>
      </c>
      <c r="G47" s="58">
        <v>3026</v>
      </c>
      <c r="H47" s="59">
        <v>0.91669999999999996</v>
      </c>
      <c r="I47" s="54">
        <v>1</v>
      </c>
      <c r="J47" s="305">
        <v>4382</v>
      </c>
      <c r="K47" s="305">
        <v>3713</v>
      </c>
      <c r="L47" s="306">
        <v>0.84730000000000005</v>
      </c>
      <c r="M47" s="303">
        <v>0.86240000000000006</v>
      </c>
      <c r="N47" s="60">
        <v>2620757.56</v>
      </c>
      <c r="O47" s="60">
        <v>1854139.45</v>
      </c>
      <c r="P47" s="59">
        <v>0.70750000000000002</v>
      </c>
      <c r="Q47" s="59">
        <v>0.7</v>
      </c>
      <c r="R47" s="305">
        <v>2927</v>
      </c>
      <c r="S47" s="305">
        <v>1337</v>
      </c>
      <c r="T47" s="306">
        <v>0.45679999999999998</v>
      </c>
      <c r="U47" s="306">
        <v>0.7</v>
      </c>
      <c r="V47" s="58">
        <v>2544</v>
      </c>
      <c r="W47" s="58">
        <v>2077</v>
      </c>
      <c r="X47" s="59">
        <v>0.81640000000000001</v>
      </c>
      <c r="Y47" s="283"/>
      <c r="Z47" s="271">
        <v>3289</v>
      </c>
      <c r="AA47" s="272">
        <v>3605</v>
      </c>
      <c r="AB47" s="273">
        <v>1.0961000000000001</v>
      </c>
      <c r="AC47" s="271">
        <v>4462</v>
      </c>
      <c r="AD47" s="272">
        <v>4027</v>
      </c>
      <c r="AE47" s="273">
        <v>0.90249999999999997</v>
      </c>
      <c r="AF47" s="274">
        <v>10602758.33</v>
      </c>
      <c r="AG47" s="275">
        <v>7349482.2400000002</v>
      </c>
      <c r="AH47" s="273">
        <v>0.69320000000000004</v>
      </c>
      <c r="AI47" s="271">
        <v>3743</v>
      </c>
      <c r="AJ47" s="272">
        <v>2578</v>
      </c>
      <c r="AK47" s="273">
        <v>0.68879999999999997</v>
      </c>
      <c r="AL47" s="9" t="s">
        <v>166</v>
      </c>
    </row>
    <row r="48" spans="1:38" ht="13.8">
      <c r="A48" s="57" t="s">
        <v>254</v>
      </c>
      <c r="B48" s="57" t="s">
        <v>50</v>
      </c>
      <c r="C48" s="302">
        <v>764991.9</v>
      </c>
      <c r="D48" s="302">
        <v>3092881.62</v>
      </c>
      <c r="E48" s="303">
        <v>0.247339534450077</v>
      </c>
      <c r="F48" s="58">
        <v>876</v>
      </c>
      <c r="G48" s="58">
        <v>843</v>
      </c>
      <c r="H48" s="59">
        <v>0.96230000000000004</v>
      </c>
      <c r="I48" s="54">
        <v>1</v>
      </c>
      <c r="J48" s="305">
        <v>1219</v>
      </c>
      <c r="K48" s="305">
        <v>1140</v>
      </c>
      <c r="L48" s="306">
        <v>0.93520000000000003</v>
      </c>
      <c r="M48" s="303">
        <v>0.9</v>
      </c>
      <c r="N48" s="60">
        <v>808146.52</v>
      </c>
      <c r="O48" s="60">
        <v>636660.18000000005</v>
      </c>
      <c r="P48" s="59">
        <v>0.78779999999999994</v>
      </c>
      <c r="Q48" s="59">
        <v>0.7</v>
      </c>
      <c r="R48" s="305">
        <v>798</v>
      </c>
      <c r="S48" s="305">
        <v>414</v>
      </c>
      <c r="T48" s="306">
        <v>0.51880000000000004</v>
      </c>
      <c r="U48" s="306">
        <v>0.7</v>
      </c>
      <c r="V48" s="58">
        <v>963</v>
      </c>
      <c r="W48" s="58">
        <v>766</v>
      </c>
      <c r="X48" s="59">
        <v>0.7954</v>
      </c>
      <c r="Y48" s="283"/>
      <c r="Z48" s="271">
        <v>1066</v>
      </c>
      <c r="AA48" s="272">
        <v>1151</v>
      </c>
      <c r="AB48" s="273">
        <v>1.0797000000000001</v>
      </c>
      <c r="AC48" s="271">
        <v>1556</v>
      </c>
      <c r="AD48" s="272">
        <v>1405</v>
      </c>
      <c r="AE48" s="273">
        <v>0.90300000000000002</v>
      </c>
      <c r="AF48" s="274">
        <v>3891837.41</v>
      </c>
      <c r="AG48" s="275">
        <v>2918225.78</v>
      </c>
      <c r="AH48" s="273">
        <v>0.74980000000000002</v>
      </c>
      <c r="AI48" s="271">
        <v>1281</v>
      </c>
      <c r="AJ48" s="272">
        <v>934</v>
      </c>
      <c r="AK48" s="273">
        <v>0.72909999999999997</v>
      </c>
      <c r="AL48" s="9" t="s">
        <v>166</v>
      </c>
    </row>
    <row r="49" spans="1:38" ht="13.8">
      <c r="A49" s="57" t="s">
        <v>254</v>
      </c>
      <c r="B49" s="57" t="s">
        <v>51</v>
      </c>
      <c r="C49" s="302">
        <v>878522.97</v>
      </c>
      <c r="D49" s="302">
        <v>3875670.46</v>
      </c>
      <c r="E49" s="303">
        <v>0.226676385174399</v>
      </c>
      <c r="F49" s="58">
        <v>1337</v>
      </c>
      <c r="G49" s="58">
        <v>1248</v>
      </c>
      <c r="H49" s="59">
        <v>0.93340000000000001</v>
      </c>
      <c r="I49" s="54">
        <v>1</v>
      </c>
      <c r="J49" s="305">
        <v>1955</v>
      </c>
      <c r="K49" s="305">
        <v>1755</v>
      </c>
      <c r="L49" s="306">
        <v>0.89770000000000005</v>
      </c>
      <c r="M49" s="303">
        <v>0.9</v>
      </c>
      <c r="N49" s="60">
        <v>991885.96</v>
      </c>
      <c r="O49" s="60">
        <v>739894.46</v>
      </c>
      <c r="P49" s="59">
        <v>0.74590000000000001</v>
      </c>
      <c r="Q49" s="59">
        <v>0.7</v>
      </c>
      <c r="R49" s="305">
        <v>1199</v>
      </c>
      <c r="S49" s="305">
        <v>626</v>
      </c>
      <c r="T49" s="306">
        <v>0.52210000000000001</v>
      </c>
      <c r="U49" s="306">
        <v>0.7</v>
      </c>
      <c r="V49" s="58">
        <v>1216</v>
      </c>
      <c r="W49" s="58">
        <v>970</v>
      </c>
      <c r="X49" s="59">
        <v>0.79769999999999996</v>
      </c>
      <c r="Y49" s="283"/>
      <c r="Z49" s="271">
        <v>1695</v>
      </c>
      <c r="AA49" s="272">
        <v>1750</v>
      </c>
      <c r="AB49" s="273">
        <v>1.0324</v>
      </c>
      <c r="AC49" s="271">
        <v>2407</v>
      </c>
      <c r="AD49" s="272">
        <v>2103</v>
      </c>
      <c r="AE49" s="273">
        <v>0.87370000000000003</v>
      </c>
      <c r="AF49" s="274">
        <v>4202934.4000000004</v>
      </c>
      <c r="AG49" s="275">
        <v>3194315.94</v>
      </c>
      <c r="AH49" s="273">
        <v>0.76</v>
      </c>
      <c r="AI49" s="271">
        <v>1815</v>
      </c>
      <c r="AJ49" s="272">
        <v>1238</v>
      </c>
      <c r="AK49" s="273">
        <v>0.68210000000000004</v>
      </c>
      <c r="AL49" s="9" t="s">
        <v>166</v>
      </c>
    </row>
    <row r="50" spans="1:38" ht="13.8">
      <c r="A50" s="57" t="s">
        <v>167</v>
      </c>
      <c r="B50" s="57" t="s">
        <v>52</v>
      </c>
      <c r="C50" s="302">
        <v>699657.35</v>
      </c>
      <c r="D50" s="302">
        <v>2868019.39</v>
      </c>
      <c r="E50" s="303">
        <v>0.24395140159774201</v>
      </c>
      <c r="F50" s="58">
        <v>1558</v>
      </c>
      <c r="G50" s="58">
        <v>1427</v>
      </c>
      <c r="H50" s="59">
        <v>0.91590000000000005</v>
      </c>
      <c r="I50" s="54">
        <v>0.98219999999999996</v>
      </c>
      <c r="J50" s="305">
        <v>1697</v>
      </c>
      <c r="K50" s="305">
        <v>1525</v>
      </c>
      <c r="L50" s="306">
        <v>0.89859999999999995</v>
      </c>
      <c r="M50" s="303">
        <v>0.9</v>
      </c>
      <c r="N50" s="60">
        <v>801076.83</v>
      </c>
      <c r="O50" s="60">
        <v>560993.6</v>
      </c>
      <c r="P50" s="59">
        <v>0.70030000000000003</v>
      </c>
      <c r="Q50" s="59">
        <v>0.7</v>
      </c>
      <c r="R50" s="305">
        <v>1072</v>
      </c>
      <c r="S50" s="305">
        <v>508</v>
      </c>
      <c r="T50" s="306">
        <v>0.47389999999999999</v>
      </c>
      <c r="U50" s="306">
        <v>0.7</v>
      </c>
      <c r="V50" s="58">
        <v>1137</v>
      </c>
      <c r="W50" s="58">
        <v>980</v>
      </c>
      <c r="X50" s="59">
        <v>0.8619</v>
      </c>
      <c r="Y50" s="283"/>
      <c r="Z50" s="271">
        <v>1643</v>
      </c>
      <c r="AA50" s="272">
        <v>1645</v>
      </c>
      <c r="AB50" s="273">
        <v>1.0012000000000001</v>
      </c>
      <c r="AC50" s="271">
        <v>1899</v>
      </c>
      <c r="AD50" s="272">
        <v>1668</v>
      </c>
      <c r="AE50" s="273">
        <v>0.87839999999999996</v>
      </c>
      <c r="AF50" s="274">
        <v>3062225.19</v>
      </c>
      <c r="AG50" s="275">
        <v>2180011.81</v>
      </c>
      <c r="AH50" s="273">
        <v>0.71189999999999998</v>
      </c>
      <c r="AI50" s="271">
        <v>1403</v>
      </c>
      <c r="AJ50" s="272">
        <v>1022</v>
      </c>
      <c r="AK50" s="273">
        <v>0.72840000000000005</v>
      </c>
      <c r="AL50" s="9" t="s">
        <v>166</v>
      </c>
    </row>
    <row r="51" spans="1:38" ht="13.8">
      <c r="A51" s="57" t="s">
        <v>154</v>
      </c>
      <c r="B51" s="57" t="s">
        <v>53</v>
      </c>
      <c r="C51" s="302">
        <v>1034288.61</v>
      </c>
      <c r="D51" s="302">
        <v>4547546.0599999996</v>
      </c>
      <c r="E51" s="303">
        <v>0.22743884203780901</v>
      </c>
      <c r="F51" s="58">
        <v>1775</v>
      </c>
      <c r="G51" s="58">
        <v>1530</v>
      </c>
      <c r="H51" s="59">
        <v>0.86199999999999999</v>
      </c>
      <c r="I51" s="54">
        <v>0.97430000000000005</v>
      </c>
      <c r="J51" s="305">
        <v>2274</v>
      </c>
      <c r="K51" s="305">
        <v>1935</v>
      </c>
      <c r="L51" s="306">
        <v>0.85089999999999999</v>
      </c>
      <c r="M51" s="303">
        <v>0.85440000000000005</v>
      </c>
      <c r="N51" s="60">
        <v>1286775.04</v>
      </c>
      <c r="O51" s="60">
        <v>819268.1</v>
      </c>
      <c r="P51" s="59">
        <v>0.63670000000000004</v>
      </c>
      <c r="Q51" s="59">
        <v>0.6613</v>
      </c>
      <c r="R51" s="305">
        <v>1743</v>
      </c>
      <c r="S51" s="305">
        <v>768</v>
      </c>
      <c r="T51" s="306">
        <v>0.44059999999999999</v>
      </c>
      <c r="U51" s="306">
        <v>0.67100000000000004</v>
      </c>
      <c r="V51" s="58">
        <v>1259</v>
      </c>
      <c r="W51" s="58">
        <v>896</v>
      </c>
      <c r="X51" s="59">
        <v>0.7117</v>
      </c>
      <c r="Y51" s="283"/>
      <c r="Z51" s="271">
        <v>2013</v>
      </c>
      <c r="AA51" s="272">
        <v>1896</v>
      </c>
      <c r="AB51" s="273">
        <v>0.94189999999999996</v>
      </c>
      <c r="AC51" s="271">
        <v>2696</v>
      </c>
      <c r="AD51" s="272">
        <v>2237</v>
      </c>
      <c r="AE51" s="273">
        <v>0.82969999999999999</v>
      </c>
      <c r="AF51" s="274">
        <v>5208294.24</v>
      </c>
      <c r="AG51" s="275">
        <v>3364505.19</v>
      </c>
      <c r="AH51" s="273">
        <v>0.64600000000000002</v>
      </c>
      <c r="AI51" s="271">
        <v>2150</v>
      </c>
      <c r="AJ51" s="272">
        <v>1373</v>
      </c>
      <c r="AK51" s="273">
        <v>0.63859999999999995</v>
      </c>
      <c r="AL51" s="9" t="s">
        <v>166</v>
      </c>
    </row>
    <row r="52" spans="1:38" ht="13.8">
      <c r="A52" s="57" t="s">
        <v>167</v>
      </c>
      <c r="B52" s="57" t="s">
        <v>54</v>
      </c>
      <c r="C52" s="302">
        <v>62569.58</v>
      </c>
      <c r="D52" s="302">
        <v>250350.81</v>
      </c>
      <c r="E52" s="303">
        <v>0.24992761157832899</v>
      </c>
      <c r="F52" s="58">
        <v>112</v>
      </c>
      <c r="G52" s="58">
        <v>97</v>
      </c>
      <c r="H52" s="59">
        <v>0.86609999999999998</v>
      </c>
      <c r="I52" s="54">
        <v>0.97450000000000003</v>
      </c>
      <c r="J52" s="305">
        <v>158</v>
      </c>
      <c r="K52" s="305">
        <v>143</v>
      </c>
      <c r="L52" s="306">
        <v>0.90510000000000002</v>
      </c>
      <c r="M52" s="303">
        <v>0.9</v>
      </c>
      <c r="N52" s="60">
        <v>77187.13</v>
      </c>
      <c r="O52" s="60">
        <v>47664.09</v>
      </c>
      <c r="P52" s="59">
        <v>0.61750000000000005</v>
      </c>
      <c r="Q52" s="59">
        <v>0.58699999999999997</v>
      </c>
      <c r="R52" s="305">
        <v>118</v>
      </c>
      <c r="S52" s="305">
        <v>56</v>
      </c>
      <c r="T52" s="306">
        <v>0.47460000000000002</v>
      </c>
      <c r="U52" s="306">
        <v>0.64080000000000004</v>
      </c>
      <c r="V52" s="58">
        <v>95</v>
      </c>
      <c r="W52" s="58">
        <v>81</v>
      </c>
      <c r="X52" s="59">
        <v>0.85260000000000002</v>
      </c>
      <c r="Y52" s="283"/>
      <c r="Z52" s="271">
        <v>126</v>
      </c>
      <c r="AA52" s="272">
        <v>132</v>
      </c>
      <c r="AB52" s="273">
        <v>1.0476000000000001</v>
      </c>
      <c r="AC52" s="271">
        <v>181</v>
      </c>
      <c r="AD52" s="272">
        <v>167</v>
      </c>
      <c r="AE52" s="273">
        <v>0.92269999999999996</v>
      </c>
      <c r="AF52" s="274">
        <v>341067</v>
      </c>
      <c r="AG52" s="275">
        <v>189559.99</v>
      </c>
      <c r="AH52" s="273">
        <v>0.55579999999999996</v>
      </c>
      <c r="AI52" s="271">
        <v>150</v>
      </c>
      <c r="AJ52" s="272">
        <v>84</v>
      </c>
      <c r="AK52" s="273">
        <v>0.56000000000000005</v>
      </c>
      <c r="AL52" s="9" t="s">
        <v>166</v>
      </c>
    </row>
    <row r="53" spans="1:38" ht="13.8">
      <c r="A53" s="57" t="s">
        <v>153</v>
      </c>
      <c r="B53" s="57" t="s">
        <v>55</v>
      </c>
      <c r="C53" s="302">
        <v>2389962.69</v>
      </c>
      <c r="D53" s="302">
        <v>9815480.8100000005</v>
      </c>
      <c r="E53" s="303">
        <v>0.243489110341402</v>
      </c>
      <c r="F53" s="58">
        <v>4024</v>
      </c>
      <c r="G53" s="58">
        <v>3616</v>
      </c>
      <c r="H53" s="59">
        <v>0.89859999999999995</v>
      </c>
      <c r="I53" s="54">
        <v>0.99429999999999996</v>
      </c>
      <c r="J53" s="305">
        <v>5234</v>
      </c>
      <c r="K53" s="305">
        <v>4191</v>
      </c>
      <c r="L53" s="306">
        <v>0.80069999999999997</v>
      </c>
      <c r="M53" s="303">
        <v>0.81920000000000004</v>
      </c>
      <c r="N53" s="60">
        <v>2601368</v>
      </c>
      <c r="O53" s="60">
        <v>1757665.2</v>
      </c>
      <c r="P53" s="59">
        <v>0.67569999999999997</v>
      </c>
      <c r="Q53" s="59">
        <v>0.6724</v>
      </c>
      <c r="R53" s="305">
        <v>3454</v>
      </c>
      <c r="S53" s="305">
        <v>1705</v>
      </c>
      <c r="T53" s="306">
        <v>0.49359999999999998</v>
      </c>
      <c r="U53" s="306">
        <v>0.7</v>
      </c>
      <c r="V53" s="58">
        <v>2982</v>
      </c>
      <c r="W53" s="58">
        <v>2386</v>
      </c>
      <c r="X53" s="59">
        <v>0.80010000000000003</v>
      </c>
      <c r="Y53" s="283"/>
      <c r="Z53" s="271">
        <v>4457</v>
      </c>
      <c r="AA53" s="272">
        <v>4427</v>
      </c>
      <c r="AB53" s="273">
        <v>0.99329999999999996</v>
      </c>
      <c r="AC53" s="271">
        <v>6345</v>
      </c>
      <c r="AD53" s="272">
        <v>5491</v>
      </c>
      <c r="AE53" s="273">
        <v>0.86539999999999995</v>
      </c>
      <c r="AF53" s="274">
        <v>12065622.43</v>
      </c>
      <c r="AG53" s="275">
        <v>7879558.1200000001</v>
      </c>
      <c r="AH53" s="273">
        <v>0.65310000000000001</v>
      </c>
      <c r="AI53" s="271">
        <v>4972</v>
      </c>
      <c r="AJ53" s="272">
        <v>3228</v>
      </c>
      <c r="AK53" s="273">
        <v>0.6492</v>
      </c>
      <c r="AL53" s="9" t="s">
        <v>166</v>
      </c>
    </row>
    <row r="54" spans="1:38" ht="13.8">
      <c r="A54" s="57" t="s">
        <v>254</v>
      </c>
      <c r="B54" s="57" t="s">
        <v>56</v>
      </c>
      <c r="C54" s="302">
        <v>418343.72</v>
      </c>
      <c r="D54" s="302">
        <v>1793815.01</v>
      </c>
      <c r="E54" s="303">
        <v>0.23321452751139601</v>
      </c>
      <c r="F54" s="58">
        <v>509</v>
      </c>
      <c r="G54" s="58">
        <v>481</v>
      </c>
      <c r="H54" s="59">
        <v>0.94499999999999995</v>
      </c>
      <c r="I54" s="54">
        <v>1</v>
      </c>
      <c r="J54" s="305">
        <v>835</v>
      </c>
      <c r="K54" s="305">
        <v>684</v>
      </c>
      <c r="L54" s="306">
        <v>0.81920000000000004</v>
      </c>
      <c r="M54" s="303">
        <v>0.83430000000000004</v>
      </c>
      <c r="N54" s="60">
        <v>517029.31</v>
      </c>
      <c r="O54" s="60">
        <v>325106.02</v>
      </c>
      <c r="P54" s="59">
        <v>0.62880000000000003</v>
      </c>
      <c r="Q54" s="59">
        <v>0.66180000000000005</v>
      </c>
      <c r="R54" s="305">
        <v>561</v>
      </c>
      <c r="S54" s="305">
        <v>232</v>
      </c>
      <c r="T54" s="306">
        <v>0.41349999999999998</v>
      </c>
      <c r="U54" s="306">
        <v>0.69869999999999999</v>
      </c>
      <c r="V54" s="58">
        <v>441</v>
      </c>
      <c r="W54" s="58">
        <v>309</v>
      </c>
      <c r="X54" s="59">
        <v>0.70069999999999999</v>
      </c>
      <c r="Y54" s="283"/>
      <c r="Z54" s="271">
        <v>499</v>
      </c>
      <c r="AA54" s="272">
        <v>530</v>
      </c>
      <c r="AB54" s="273">
        <v>1.0621</v>
      </c>
      <c r="AC54" s="271">
        <v>900</v>
      </c>
      <c r="AD54" s="272">
        <v>794</v>
      </c>
      <c r="AE54" s="273">
        <v>0.88219999999999998</v>
      </c>
      <c r="AF54" s="274">
        <v>2532080.21</v>
      </c>
      <c r="AG54" s="275">
        <v>1830421.76</v>
      </c>
      <c r="AH54" s="273">
        <v>0.72289999999999999</v>
      </c>
      <c r="AI54" s="271">
        <v>722</v>
      </c>
      <c r="AJ54" s="272">
        <v>514</v>
      </c>
      <c r="AK54" s="273">
        <v>0.71189999999999998</v>
      </c>
      <c r="AL54" s="9" t="s">
        <v>166</v>
      </c>
    </row>
    <row r="55" spans="1:38" ht="13.8">
      <c r="A55" s="57" t="s">
        <v>241</v>
      </c>
      <c r="B55" s="57" t="s">
        <v>57</v>
      </c>
      <c r="C55" s="302">
        <v>3581102.49</v>
      </c>
      <c r="D55" s="302">
        <v>14906342.4</v>
      </c>
      <c r="E55" s="303">
        <v>0.24024018729101501</v>
      </c>
      <c r="F55" s="58">
        <v>4369</v>
      </c>
      <c r="G55" s="58">
        <v>4078</v>
      </c>
      <c r="H55" s="59">
        <v>0.93340000000000001</v>
      </c>
      <c r="I55" s="54">
        <v>1</v>
      </c>
      <c r="J55" s="305">
        <v>5544</v>
      </c>
      <c r="K55" s="305">
        <v>4844</v>
      </c>
      <c r="L55" s="306">
        <v>0.87370000000000003</v>
      </c>
      <c r="M55" s="303">
        <v>0.89029999999999998</v>
      </c>
      <c r="N55" s="60">
        <v>4060083.27</v>
      </c>
      <c r="O55" s="60">
        <v>2994583.85</v>
      </c>
      <c r="P55" s="59">
        <v>0.73760000000000003</v>
      </c>
      <c r="Q55" s="59">
        <v>0.7</v>
      </c>
      <c r="R55" s="305">
        <v>3700</v>
      </c>
      <c r="S55" s="305">
        <v>2025</v>
      </c>
      <c r="T55" s="306">
        <v>0.54730000000000001</v>
      </c>
      <c r="U55" s="306">
        <v>0.7</v>
      </c>
      <c r="V55" s="58">
        <v>3503</v>
      </c>
      <c r="W55" s="58">
        <v>2960</v>
      </c>
      <c r="X55" s="59">
        <v>0.84499999999999997</v>
      </c>
      <c r="Y55" s="283"/>
      <c r="Z55" s="271">
        <v>4734</v>
      </c>
      <c r="AA55" s="272">
        <v>5191</v>
      </c>
      <c r="AB55" s="273">
        <v>1.0965</v>
      </c>
      <c r="AC55" s="271">
        <v>6517</v>
      </c>
      <c r="AD55" s="272">
        <v>5686</v>
      </c>
      <c r="AE55" s="273">
        <v>0.87250000000000005</v>
      </c>
      <c r="AF55" s="274">
        <v>16587024.470000001</v>
      </c>
      <c r="AG55" s="275">
        <v>12195134.83</v>
      </c>
      <c r="AH55" s="273">
        <v>0.73519999999999996</v>
      </c>
      <c r="AI55" s="271">
        <v>5250</v>
      </c>
      <c r="AJ55" s="272">
        <v>3810</v>
      </c>
      <c r="AK55" s="273">
        <v>0.72570000000000001</v>
      </c>
      <c r="AL55" s="9" t="s">
        <v>166</v>
      </c>
    </row>
    <row r="56" spans="1:38" ht="13.8">
      <c r="A56" s="57" t="s">
        <v>152</v>
      </c>
      <c r="B56" s="57" t="s">
        <v>58</v>
      </c>
      <c r="C56" s="302">
        <v>218314.44</v>
      </c>
      <c r="D56" s="302">
        <v>856667.01</v>
      </c>
      <c r="E56" s="303">
        <v>0.25484165661988101</v>
      </c>
      <c r="F56" s="58">
        <v>221</v>
      </c>
      <c r="G56" s="58">
        <v>211</v>
      </c>
      <c r="H56" s="59">
        <v>0.95479999999999998</v>
      </c>
      <c r="I56" s="54">
        <v>0.94469999999999998</v>
      </c>
      <c r="J56" s="305">
        <v>362</v>
      </c>
      <c r="K56" s="305">
        <v>332</v>
      </c>
      <c r="L56" s="306">
        <v>0.91710000000000003</v>
      </c>
      <c r="M56" s="303">
        <v>0.9</v>
      </c>
      <c r="N56" s="60">
        <v>217437.73</v>
      </c>
      <c r="O56" s="60">
        <v>150070.29999999999</v>
      </c>
      <c r="P56" s="59">
        <v>0.69020000000000004</v>
      </c>
      <c r="Q56" s="59">
        <v>0.7</v>
      </c>
      <c r="R56" s="305">
        <v>288</v>
      </c>
      <c r="S56" s="305">
        <v>135</v>
      </c>
      <c r="T56" s="306">
        <v>0.46879999999999999</v>
      </c>
      <c r="U56" s="306">
        <v>0.7</v>
      </c>
      <c r="V56" s="58">
        <v>179</v>
      </c>
      <c r="W56" s="58">
        <v>147</v>
      </c>
      <c r="X56" s="59">
        <v>0.82120000000000004</v>
      </c>
      <c r="Y56" s="283"/>
      <c r="Z56" s="271">
        <v>376</v>
      </c>
      <c r="AA56" s="272">
        <v>364</v>
      </c>
      <c r="AB56" s="273">
        <v>0.96809999999999996</v>
      </c>
      <c r="AC56" s="271">
        <v>531</v>
      </c>
      <c r="AD56" s="272">
        <v>480</v>
      </c>
      <c r="AE56" s="273">
        <v>0.90400000000000003</v>
      </c>
      <c r="AF56" s="274">
        <v>1023023.57</v>
      </c>
      <c r="AG56" s="275">
        <v>758014.59</v>
      </c>
      <c r="AH56" s="273">
        <v>0.74099999999999999</v>
      </c>
      <c r="AI56" s="271">
        <v>459</v>
      </c>
      <c r="AJ56" s="272">
        <v>323</v>
      </c>
      <c r="AK56" s="273">
        <v>0.70369999999999999</v>
      </c>
      <c r="AL56" s="9" t="s">
        <v>166</v>
      </c>
    </row>
    <row r="57" spans="1:38" ht="13.8">
      <c r="A57" s="57" t="s">
        <v>154</v>
      </c>
      <c r="B57" s="57" t="s">
        <v>59</v>
      </c>
      <c r="C57" s="302">
        <v>967411.32</v>
      </c>
      <c r="D57" s="302">
        <v>4019638.25</v>
      </c>
      <c r="E57" s="303">
        <v>0.24067123950768499</v>
      </c>
      <c r="F57" s="58">
        <v>1852</v>
      </c>
      <c r="G57" s="58">
        <v>1616</v>
      </c>
      <c r="H57" s="59">
        <v>0.87260000000000004</v>
      </c>
      <c r="I57" s="54">
        <v>0.98170000000000002</v>
      </c>
      <c r="J57" s="305">
        <v>2178</v>
      </c>
      <c r="K57" s="305">
        <v>1871</v>
      </c>
      <c r="L57" s="306">
        <v>0.85899999999999999</v>
      </c>
      <c r="M57" s="303">
        <v>0.85640000000000005</v>
      </c>
      <c r="N57" s="60">
        <v>1129636.49</v>
      </c>
      <c r="O57" s="60">
        <v>773316.28</v>
      </c>
      <c r="P57" s="59">
        <v>0.68459999999999999</v>
      </c>
      <c r="Q57" s="59">
        <v>0.68259999999999998</v>
      </c>
      <c r="R57" s="305">
        <v>1475</v>
      </c>
      <c r="S57" s="305">
        <v>655</v>
      </c>
      <c r="T57" s="306">
        <v>0.44409999999999999</v>
      </c>
      <c r="U57" s="306">
        <v>0.69269999999999998</v>
      </c>
      <c r="V57" s="58">
        <v>1382</v>
      </c>
      <c r="W57" s="58">
        <v>1126</v>
      </c>
      <c r="X57" s="59">
        <v>0.81479999999999997</v>
      </c>
      <c r="Y57" s="283"/>
      <c r="Z57" s="271">
        <v>1934</v>
      </c>
      <c r="AA57" s="272">
        <v>1980</v>
      </c>
      <c r="AB57" s="273">
        <v>1.0238</v>
      </c>
      <c r="AC57" s="271">
        <v>2490</v>
      </c>
      <c r="AD57" s="272">
        <v>2200</v>
      </c>
      <c r="AE57" s="273">
        <v>0.88349999999999995</v>
      </c>
      <c r="AF57" s="274">
        <v>4897655.45</v>
      </c>
      <c r="AG57" s="275">
        <v>3337577.13</v>
      </c>
      <c r="AH57" s="273">
        <v>0.68149999999999999</v>
      </c>
      <c r="AI57" s="271">
        <v>1973</v>
      </c>
      <c r="AJ57" s="272">
        <v>1410</v>
      </c>
      <c r="AK57" s="273">
        <v>0.71460000000000001</v>
      </c>
      <c r="AL57" s="9" t="s">
        <v>166</v>
      </c>
    </row>
    <row r="58" spans="1:38" ht="13.8">
      <c r="A58" s="57" t="s">
        <v>152</v>
      </c>
      <c r="B58" s="57" t="s">
        <v>60</v>
      </c>
      <c r="C58" s="302">
        <v>1597175.35</v>
      </c>
      <c r="D58" s="302">
        <v>6891664.4199999999</v>
      </c>
      <c r="E58" s="303">
        <v>0.23175466079934301</v>
      </c>
      <c r="F58" s="58">
        <v>3371</v>
      </c>
      <c r="G58" s="58">
        <v>2952</v>
      </c>
      <c r="H58" s="59">
        <v>0.87570000000000003</v>
      </c>
      <c r="I58" s="54">
        <v>0.95130000000000003</v>
      </c>
      <c r="J58" s="305">
        <v>4490</v>
      </c>
      <c r="K58" s="305">
        <v>3802</v>
      </c>
      <c r="L58" s="306">
        <v>0.8468</v>
      </c>
      <c r="M58" s="303">
        <v>0.86409999999999998</v>
      </c>
      <c r="N58" s="60">
        <v>1889244.22</v>
      </c>
      <c r="O58" s="60">
        <v>1204178.67</v>
      </c>
      <c r="P58" s="59">
        <v>0.63739999999999997</v>
      </c>
      <c r="Q58" s="59">
        <v>0.65159999999999996</v>
      </c>
      <c r="R58" s="305">
        <v>3171</v>
      </c>
      <c r="S58" s="305">
        <v>1405</v>
      </c>
      <c r="T58" s="306">
        <v>0.44309999999999999</v>
      </c>
      <c r="U58" s="306">
        <v>0.68379999999999996</v>
      </c>
      <c r="V58" s="58">
        <v>2446</v>
      </c>
      <c r="W58" s="58">
        <v>2089</v>
      </c>
      <c r="X58" s="59">
        <v>0.85399999999999998</v>
      </c>
      <c r="Y58" s="283"/>
      <c r="Z58" s="271">
        <v>4282</v>
      </c>
      <c r="AA58" s="272">
        <v>3938</v>
      </c>
      <c r="AB58" s="273">
        <v>0.91969999999999996</v>
      </c>
      <c r="AC58" s="271">
        <v>5443</v>
      </c>
      <c r="AD58" s="272">
        <v>4773</v>
      </c>
      <c r="AE58" s="273">
        <v>0.87690000000000001</v>
      </c>
      <c r="AF58" s="274">
        <v>8516880.1699999999</v>
      </c>
      <c r="AG58" s="275">
        <v>5340306.5</v>
      </c>
      <c r="AH58" s="273">
        <v>0.627</v>
      </c>
      <c r="AI58" s="271">
        <v>4312</v>
      </c>
      <c r="AJ58" s="272">
        <v>2641</v>
      </c>
      <c r="AK58" s="273">
        <v>0.61250000000000004</v>
      </c>
      <c r="AL58" s="9" t="s">
        <v>166</v>
      </c>
    </row>
    <row r="59" spans="1:38" ht="13.8">
      <c r="A59" s="57" t="s">
        <v>153</v>
      </c>
      <c r="B59" s="57" t="s">
        <v>61</v>
      </c>
      <c r="C59" s="302">
        <v>1162116.4099999999</v>
      </c>
      <c r="D59" s="302">
        <v>4710562.4400000004</v>
      </c>
      <c r="E59" s="303">
        <v>0.246704385050037</v>
      </c>
      <c r="F59" s="58">
        <v>1600</v>
      </c>
      <c r="G59" s="58">
        <v>1454</v>
      </c>
      <c r="H59" s="59">
        <v>0.90880000000000005</v>
      </c>
      <c r="I59" s="54">
        <v>1</v>
      </c>
      <c r="J59" s="305">
        <v>2396</v>
      </c>
      <c r="K59" s="305">
        <v>1950</v>
      </c>
      <c r="L59" s="306">
        <v>0.81389999999999996</v>
      </c>
      <c r="M59" s="303">
        <v>0.82440000000000002</v>
      </c>
      <c r="N59" s="60">
        <v>1220609.46</v>
      </c>
      <c r="O59" s="60">
        <v>856067.74</v>
      </c>
      <c r="P59" s="59">
        <v>0.70130000000000003</v>
      </c>
      <c r="Q59" s="59">
        <v>0.69540000000000002</v>
      </c>
      <c r="R59" s="305">
        <v>1623</v>
      </c>
      <c r="S59" s="305">
        <v>786</v>
      </c>
      <c r="T59" s="306">
        <v>0.48430000000000001</v>
      </c>
      <c r="U59" s="306">
        <v>0.7</v>
      </c>
      <c r="V59" s="58">
        <v>1304</v>
      </c>
      <c r="W59" s="58">
        <v>1126</v>
      </c>
      <c r="X59" s="59">
        <v>0.86350000000000005</v>
      </c>
      <c r="Y59" s="283"/>
      <c r="Z59" s="271">
        <v>1654</v>
      </c>
      <c r="AA59" s="272">
        <v>1729</v>
      </c>
      <c r="AB59" s="273">
        <v>1.0452999999999999</v>
      </c>
      <c r="AC59" s="271">
        <v>2592</v>
      </c>
      <c r="AD59" s="272">
        <v>2277</v>
      </c>
      <c r="AE59" s="273">
        <v>0.87849999999999995</v>
      </c>
      <c r="AF59" s="274">
        <v>5659927.9699999997</v>
      </c>
      <c r="AG59" s="275">
        <v>4054367.67</v>
      </c>
      <c r="AH59" s="273">
        <v>0.71630000000000005</v>
      </c>
      <c r="AI59" s="271">
        <v>2171</v>
      </c>
      <c r="AJ59" s="272">
        <v>1552</v>
      </c>
      <c r="AK59" s="273">
        <v>0.71489999999999998</v>
      </c>
      <c r="AL59" s="9" t="s">
        <v>166</v>
      </c>
    </row>
    <row r="60" spans="1:38" ht="13.8">
      <c r="A60" s="57" t="s">
        <v>254</v>
      </c>
      <c r="B60" s="57" t="s">
        <v>62</v>
      </c>
      <c r="C60" s="302">
        <v>438612.22</v>
      </c>
      <c r="D60" s="302">
        <v>1890962.1</v>
      </c>
      <c r="E60" s="303">
        <v>0.23195188311812301</v>
      </c>
      <c r="F60" s="58">
        <v>627</v>
      </c>
      <c r="G60" s="58">
        <v>613</v>
      </c>
      <c r="H60" s="59">
        <v>0.97770000000000001</v>
      </c>
      <c r="I60" s="54">
        <v>1</v>
      </c>
      <c r="J60" s="305">
        <v>982</v>
      </c>
      <c r="K60" s="305">
        <v>897</v>
      </c>
      <c r="L60" s="306">
        <v>0.91339999999999999</v>
      </c>
      <c r="M60" s="303">
        <v>0.89700000000000002</v>
      </c>
      <c r="N60" s="60">
        <v>577976.39</v>
      </c>
      <c r="O60" s="60">
        <v>358835.77</v>
      </c>
      <c r="P60" s="59">
        <v>0.62080000000000002</v>
      </c>
      <c r="Q60" s="59">
        <v>0.61529999999999996</v>
      </c>
      <c r="R60" s="305">
        <v>763</v>
      </c>
      <c r="S60" s="305">
        <v>320</v>
      </c>
      <c r="T60" s="306">
        <v>0.4194</v>
      </c>
      <c r="U60" s="306">
        <v>0.65980000000000005</v>
      </c>
      <c r="V60" s="58">
        <v>654</v>
      </c>
      <c r="W60" s="58">
        <v>512</v>
      </c>
      <c r="X60" s="59">
        <v>0.78290000000000004</v>
      </c>
      <c r="Y60" s="283"/>
      <c r="Z60" s="271">
        <v>466</v>
      </c>
      <c r="AA60" s="272">
        <v>555</v>
      </c>
      <c r="AB60" s="273">
        <v>1.1910000000000001</v>
      </c>
      <c r="AC60" s="271">
        <v>903</v>
      </c>
      <c r="AD60" s="272">
        <v>812</v>
      </c>
      <c r="AE60" s="273">
        <v>0.8992</v>
      </c>
      <c r="AF60" s="274">
        <v>2188585.67</v>
      </c>
      <c r="AG60" s="275">
        <v>1465123.29</v>
      </c>
      <c r="AH60" s="273">
        <v>0.6694</v>
      </c>
      <c r="AI60" s="271">
        <v>799</v>
      </c>
      <c r="AJ60" s="272">
        <v>538</v>
      </c>
      <c r="AK60" s="273">
        <v>0.67330000000000001</v>
      </c>
      <c r="AL60" s="9" t="s">
        <v>166</v>
      </c>
    </row>
    <row r="61" spans="1:38" ht="13.8">
      <c r="A61" s="57" t="s">
        <v>254</v>
      </c>
      <c r="B61" s="57" t="s">
        <v>63</v>
      </c>
      <c r="C61" s="302">
        <v>157767.01999999999</v>
      </c>
      <c r="D61" s="302">
        <v>741191.02</v>
      </c>
      <c r="E61" s="303">
        <v>0.212856086680597</v>
      </c>
      <c r="F61" s="58">
        <v>300</v>
      </c>
      <c r="G61" s="58">
        <v>275</v>
      </c>
      <c r="H61" s="59">
        <v>0.91669999999999996</v>
      </c>
      <c r="I61" s="54">
        <v>0.95379999999999998</v>
      </c>
      <c r="J61" s="305">
        <v>541</v>
      </c>
      <c r="K61" s="305">
        <v>514</v>
      </c>
      <c r="L61" s="306">
        <v>0.95009999999999994</v>
      </c>
      <c r="M61" s="303">
        <v>0.9</v>
      </c>
      <c r="N61" s="60">
        <v>186651.57</v>
      </c>
      <c r="O61" s="60">
        <v>121485.56</v>
      </c>
      <c r="P61" s="59">
        <v>0.65090000000000003</v>
      </c>
      <c r="Q61" s="59">
        <v>0.67600000000000005</v>
      </c>
      <c r="R61" s="305">
        <v>265</v>
      </c>
      <c r="S61" s="305">
        <v>97</v>
      </c>
      <c r="T61" s="306">
        <v>0.36599999999999999</v>
      </c>
      <c r="U61" s="306">
        <v>0.68169999999999997</v>
      </c>
      <c r="V61" s="58">
        <v>346</v>
      </c>
      <c r="W61" s="58">
        <v>273</v>
      </c>
      <c r="X61" s="59">
        <v>0.78900000000000003</v>
      </c>
      <c r="Y61" s="283"/>
      <c r="Z61" s="271">
        <v>391</v>
      </c>
      <c r="AA61" s="272">
        <v>392</v>
      </c>
      <c r="AB61" s="273">
        <v>1.0025999999999999</v>
      </c>
      <c r="AC61" s="271">
        <v>684</v>
      </c>
      <c r="AD61" s="272">
        <v>616</v>
      </c>
      <c r="AE61" s="273">
        <v>0.90059999999999996</v>
      </c>
      <c r="AF61" s="274">
        <v>1033779.3</v>
      </c>
      <c r="AG61" s="275">
        <v>673483.94</v>
      </c>
      <c r="AH61" s="273">
        <v>0.65149999999999997</v>
      </c>
      <c r="AI61" s="271">
        <v>417</v>
      </c>
      <c r="AJ61" s="272">
        <v>245</v>
      </c>
      <c r="AK61" s="273">
        <v>0.58750000000000002</v>
      </c>
      <c r="AL61" s="9" t="s">
        <v>166</v>
      </c>
    </row>
    <row r="62" spans="1:38" ht="13.8">
      <c r="A62" s="57" t="s">
        <v>167</v>
      </c>
      <c r="B62" s="57" t="s">
        <v>64</v>
      </c>
      <c r="C62" s="302">
        <v>626958.79</v>
      </c>
      <c r="D62" s="302">
        <v>2608390.71</v>
      </c>
      <c r="E62" s="303">
        <v>0.24036229986419499</v>
      </c>
      <c r="F62" s="58">
        <v>1134</v>
      </c>
      <c r="G62" s="58">
        <v>1065</v>
      </c>
      <c r="H62" s="59">
        <v>0.93920000000000003</v>
      </c>
      <c r="I62" s="54">
        <v>0.98340000000000005</v>
      </c>
      <c r="J62" s="305">
        <v>1639</v>
      </c>
      <c r="K62" s="305">
        <v>1566</v>
      </c>
      <c r="L62" s="306">
        <v>0.95550000000000002</v>
      </c>
      <c r="M62" s="303">
        <v>0.9</v>
      </c>
      <c r="N62" s="60">
        <v>676319.43</v>
      </c>
      <c r="O62" s="60">
        <v>444837.86</v>
      </c>
      <c r="P62" s="59">
        <v>0.65769999999999995</v>
      </c>
      <c r="Q62" s="59">
        <v>0.67359999999999998</v>
      </c>
      <c r="R62" s="305">
        <v>1269</v>
      </c>
      <c r="S62" s="305">
        <v>589</v>
      </c>
      <c r="T62" s="306">
        <v>0.46410000000000001</v>
      </c>
      <c r="U62" s="306">
        <v>0.7</v>
      </c>
      <c r="V62" s="58">
        <v>972</v>
      </c>
      <c r="W62" s="58">
        <v>833</v>
      </c>
      <c r="X62" s="59">
        <v>0.85699999999999998</v>
      </c>
      <c r="Y62" s="283"/>
      <c r="Z62" s="271">
        <v>1615</v>
      </c>
      <c r="AA62" s="272">
        <v>1545</v>
      </c>
      <c r="AB62" s="273">
        <v>0.95669999999999999</v>
      </c>
      <c r="AC62" s="271">
        <v>2354</v>
      </c>
      <c r="AD62" s="272">
        <v>2121</v>
      </c>
      <c r="AE62" s="273">
        <v>0.90100000000000002</v>
      </c>
      <c r="AF62" s="274">
        <v>3274541.67</v>
      </c>
      <c r="AG62" s="275">
        <v>2006900.51</v>
      </c>
      <c r="AH62" s="273">
        <v>0.6129</v>
      </c>
      <c r="AI62" s="271">
        <v>1879</v>
      </c>
      <c r="AJ62" s="272">
        <v>1135</v>
      </c>
      <c r="AK62" s="273">
        <v>0.60399999999999998</v>
      </c>
      <c r="AL62" s="9" t="s">
        <v>166</v>
      </c>
    </row>
    <row r="63" spans="1:38" ht="13.8">
      <c r="A63" s="57" t="s">
        <v>153</v>
      </c>
      <c r="B63" s="57" t="s">
        <v>65</v>
      </c>
      <c r="C63" s="302">
        <v>650774.53</v>
      </c>
      <c r="D63" s="302">
        <v>2668100.58</v>
      </c>
      <c r="E63" s="303">
        <v>0.24390929445395901</v>
      </c>
      <c r="F63" s="58">
        <v>1030</v>
      </c>
      <c r="G63" s="58">
        <v>939</v>
      </c>
      <c r="H63" s="59">
        <v>0.91169999999999995</v>
      </c>
      <c r="I63" s="54">
        <v>1</v>
      </c>
      <c r="J63" s="305">
        <v>1472</v>
      </c>
      <c r="K63" s="305">
        <v>1311</v>
      </c>
      <c r="L63" s="306">
        <v>0.89059999999999995</v>
      </c>
      <c r="M63" s="303">
        <v>0.85699999999999998</v>
      </c>
      <c r="N63" s="60">
        <v>765022.57</v>
      </c>
      <c r="O63" s="60">
        <v>511061.57</v>
      </c>
      <c r="P63" s="59">
        <v>0.66800000000000004</v>
      </c>
      <c r="Q63" s="59">
        <v>0.66490000000000005</v>
      </c>
      <c r="R63" s="305">
        <v>1006</v>
      </c>
      <c r="S63" s="305">
        <v>438</v>
      </c>
      <c r="T63" s="306">
        <v>0.43540000000000001</v>
      </c>
      <c r="U63" s="306">
        <v>0.63219999999999998</v>
      </c>
      <c r="V63" s="58">
        <v>850</v>
      </c>
      <c r="W63" s="58">
        <v>725</v>
      </c>
      <c r="X63" s="59">
        <v>0.85289999999999999</v>
      </c>
      <c r="Y63" s="283"/>
      <c r="Z63" s="271">
        <v>1284</v>
      </c>
      <c r="AA63" s="272">
        <v>1327</v>
      </c>
      <c r="AB63" s="273">
        <v>1.0335000000000001</v>
      </c>
      <c r="AC63" s="271">
        <v>2184</v>
      </c>
      <c r="AD63" s="272">
        <v>1945</v>
      </c>
      <c r="AE63" s="273">
        <v>0.89059999999999995</v>
      </c>
      <c r="AF63" s="274">
        <v>3943336.75</v>
      </c>
      <c r="AG63" s="275">
        <v>2547023.56</v>
      </c>
      <c r="AH63" s="273">
        <v>0.64590000000000003</v>
      </c>
      <c r="AI63" s="271">
        <v>1702</v>
      </c>
      <c r="AJ63" s="272">
        <v>1012</v>
      </c>
      <c r="AK63" s="273">
        <v>0.59460000000000002</v>
      </c>
      <c r="AL63" s="9" t="s">
        <v>166</v>
      </c>
    </row>
    <row r="64" spans="1:38" ht="13.8">
      <c r="A64" s="57" t="s">
        <v>154</v>
      </c>
      <c r="B64" s="57" t="s">
        <v>66</v>
      </c>
      <c r="C64" s="302">
        <v>11562996.6</v>
      </c>
      <c r="D64" s="302">
        <v>48326250.350000001</v>
      </c>
      <c r="E64" s="303">
        <v>0.239269476035399</v>
      </c>
      <c r="F64" s="58">
        <v>24981</v>
      </c>
      <c r="G64" s="58">
        <v>21606</v>
      </c>
      <c r="H64" s="59">
        <v>0.8649</v>
      </c>
      <c r="I64" s="54">
        <v>0.94240000000000002</v>
      </c>
      <c r="J64" s="305">
        <v>31184</v>
      </c>
      <c r="K64" s="305">
        <v>22274</v>
      </c>
      <c r="L64" s="306">
        <v>0.71430000000000005</v>
      </c>
      <c r="M64" s="303">
        <v>0.73419999999999996</v>
      </c>
      <c r="N64" s="60">
        <v>14279799.279999999</v>
      </c>
      <c r="O64" s="60">
        <v>8741458.7400000002</v>
      </c>
      <c r="P64" s="59">
        <v>0.61219999999999997</v>
      </c>
      <c r="Q64" s="59">
        <v>0.62009999999999998</v>
      </c>
      <c r="R64" s="305">
        <v>17102</v>
      </c>
      <c r="S64" s="305">
        <v>7289</v>
      </c>
      <c r="T64" s="306">
        <v>0.42620000000000002</v>
      </c>
      <c r="U64" s="306">
        <v>0.67090000000000005</v>
      </c>
      <c r="V64" s="58">
        <v>14064</v>
      </c>
      <c r="W64" s="58">
        <v>10000</v>
      </c>
      <c r="X64" s="59">
        <v>0.71099999999999997</v>
      </c>
      <c r="Y64" s="320"/>
      <c r="Z64" s="321">
        <v>28503</v>
      </c>
      <c r="AA64" s="322">
        <v>28101</v>
      </c>
      <c r="AB64" s="323">
        <v>0.9859</v>
      </c>
      <c r="AC64" s="321">
        <v>34329</v>
      </c>
      <c r="AD64" s="322">
        <v>24767</v>
      </c>
      <c r="AE64" s="323">
        <v>0.72150000000000003</v>
      </c>
      <c r="AF64" s="324">
        <v>61709807.859999999</v>
      </c>
      <c r="AG64" s="325">
        <v>38784484.490000002</v>
      </c>
      <c r="AH64" s="323">
        <v>0.62849999999999995</v>
      </c>
      <c r="AI64" s="321">
        <v>21907</v>
      </c>
      <c r="AJ64" s="322">
        <v>14189</v>
      </c>
      <c r="AK64" s="323">
        <v>0.64770000000000005</v>
      </c>
      <c r="AL64" s="9" t="s">
        <v>166</v>
      </c>
    </row>
    <row r="65" spans="1:38" ht="13.8">
      <c r="A65" s="57" t="s">
        <v>254</v>
      </c>
      <c r="B65" s="57" t="s">
        <v>67</v>
      </c>
      <c r="C65" s="302">
        <v>147839.32</v>
      </c>
      <c r="D65" s="302">
        <v>665209.86</v>
      </c>
      <c r="E65" s="303">
        <v>0.22224463119052401</v>
      </c>
      <c r="F65" s="58">
        <v>174</v>
      </c>
      <c r="G65" s="58">
        <v>169</v>
      </c>
      <c r="H65" s="59">
        <v>0.97130000000000005</v>
      </c>
      <c r="I65" s="54">
        <v>1</v>
      </c>
      <c r="J65" s="305">
        <v>289</v>
      </c>
      <c r="K65" s="305">
        <v>269</v>
      </c>
      <c r="L65" s="306">
        <v>0.93079999999999996</v>
      </c>
      <c r="M65" s="303">
        <v>0.9</v>
      </c>
      <c r="N65" s="60">
        <v>165091.35999999999</v>
      </c>
      <c r="O65" s="60">
        <v>126668.07</v>
      </c>
      <c r="P65" s="59">
        <v>0.76729999999999998</v>
      </c>
      <c r="Q65" s="59">
        <v>0.7</v>
      </c>
      <c r="R65" s="305">
        <v>181</v>
      </c>
      <c r="S65" s="305">
        <v>96</v>
      </c>
      <c r="T65" s="306">
        <v>0.53039999999999998</v>
      </c>
      <c r="U65" s="306">
        <v>0.7</v>
      </c>
      <c r="V65" s="58">
        <v>208</v>
      </c>
      <c r="W65" s="58">
        <v>165</v>
      </c>
      <c r="X65" s="59">
        <v>0.79330000000000001</v>
      </c>
      <c r="Y65" s="283"/>
      <c r="Z65" s="271">
        <v>217</v>
      </c>
      <c r="AA65" s="272">
        <v>233</v>
      </c>
      <c r="AB65" s="273">
        <v>1.0737000000000001</v>
      </c>
      <c r="AC65" s="271">
        <v>380</v>
      </c>
      <c r="AD65" s="272">
        <v>334</v>
      </c>
      <c r="AE65" s="273">
        <v>0.87890000000000001</v>
      </c>
      <c r="AF65" s="274">
        <v>812967.16</v>
      </c>
      <c r="AG65" s="275">
        <v>615801.39</v>
      </c>
      <c r="AH65" s="273">
        <v>0.75749999999999995</v>
      </c>
      <c r="AI65" s="271">
        <v>274</v>
      </c>
      <c r="AJ65" s="272">
        <v>211</v>
      </c>
      <c r="AK65" s="273">
        <v>0.77010000000000001</v>
      </c>
      <c r="AL65" s="9" t="s">
        <v>166</v>
      </c>
    </row>
    <row r="66" spans="1:38" ht="13.8">
      <c r="A66" s="57" t="s">
        <v>154</v>
      </c>
      <c r="B66" s="57" t="s">
        <v>68</v>
      </c>
      <c r="C66" s="302">
        <v>538411.79</v>
      </c>
      <c r="D66" s="302">
        <v>2193045.37</v>
      </c>
      <c r="E66" s="303">
        <v>0.24550873290870401</v>
      </c>
      <c r="F66" s="58">
        <v>1204</v>
      </c>
      <c r="G66" s="58">
        <v>1174</v>
      </c>
      <c r="H66" s="59">
        <v>0.97509999999999997</v>
      </c>
      <c r="I66" s="54">
        <v>1</v>
      </c>
      <c r="J66" s="305">
        <v>1365</v>
      </c>
      <c r="K66" s="305">
        <v>1338</v>
      </c>
      <c r="L66" s="306">
        <v>0.98019999999999996</v>
      </c>
      <c r="M66" s="303">
        <v>0.9</v>
      </c>
      <c r="N66" s="60">
        <v>585426.31999999995</v>
      </c>
      <c r="O66" s="60">
        <v>433897.2</v>
      </c>
      <c r="P66" s="59">
        <v>0.74119999999999997</v>
      </c>
      <c r="Q66" s="59">
        <v>0.7</v>
      </c>
      <c r="R66" s="305">
        <v>694</v>
      </c>
      <c r="S66" s="305">
        <v>351</v>
      </c>
      <c r="T66" s="306">
        <v>0.50580000000000003</v>
      </c>
      <c r="U66" s="306">
        <v>0.7</v>
      </c>
      <c r="V66" s="58">
        <v>1103</v>
      </c>
      <c r="W66" s="58">
        <v>1003</v>
      </c>
      <c r="X66" s="59">
        <v>0.9093</v>
      </c>
      <c r="Y66" s="283"/>
      <c r="Z66" s="271">
        <v>1150</v>
      </c>
      <c r="AA66" s="272">
        <v>1147</v>
      </c>
      <c r="AB66" s="273">
        <v>0.99739999999999995</v>
      </c>
      <c r="AC66" s="271">
        <v>1469</v>
      </c>
      <c r="AD66" s="272">
        <v>1427</v>
      </c>
      <c r="AE66" s="273">
        <v>0.97140000000000004</v>
      </c>
      <c r="AF66" s="274">
        <v>2710368.21</v>
      </c>
      <c r="AG66" s="275">
        <v>1989740.38</v>
      </c>
      <c r="AH66" s="273">
        <v>0.73409999999999997</v>
      </c>
      <c r="AI66" s="271">
        <v>1191</v>
      </c>
      <c r="AJ66" s="272">
        <v>885</v>
      </c>
      <c r="AK66" s="273">
        <v>0.74309999999999998</v>
      </c>
      <c r="AL66" s="9" t="s">
        <v>166</v>
      </c>
    </row>
    <row r="67" spans="1:38" ht="13.8">
      <c r="A67" s="57" t="s">
        <v>154</v>
      </c>
      <c r="B67" s="57" t="s">
        <v>69</v>
      </c>
      <c r="C67" s="302">
        <v>1268058.8999999999</v>
      </c>
      <c r="D67" s="302">
        <v>5326951.49</v>
      </c>
      <c r="E67" s="303">
        <v>0.238045888418631</v>
      </c>
      <c r="F67" s="58">
        <v>1742</v>
      </c>
      <c r="G67" s="58">
        <v>1650</v>
      </c>
      <c r="H67" s="59">
        <v>0.94720000000000004</v>
      </c>
      <c r="I67" s="54">
        <v>1</v>
      </c>
      <c r="J67" s="305">
        <v>2198</v>
      </c>
      <c r="K67" s="305">
        <v>2040</v>
      </c>
      <c r="L67" s="306">
        <v>0.92810000000000004</v>
      </c>
      <c r="M67" s="303">
        <v>0.9</v>
      </c>
      <c r="N67" s="60">
        <v>1440146.63</v>
      </c>
      <c r="O67" s="60">
        <v>1033966.7</v>
      </c>
      <c r="P67" s="59">
        <v>0.71799999999999997</v>
      </c>
      <c r="Q67" s="59">
        <v>0.7</v>
      </c>
      <c r="R67" s="305">
        <v>1464</v>
      </c>
      <c r="S67" s="305">
        <v>741</v>
      </c>
      <c r="T67" s="306">
        <v>0.50609999999999999</v>
      </c>
      <c r="U67" s="306">
        <v>0.7</v>
      </c>
      <c r="V67" s="58">
        <v>1467</v>
      </c>
      <c r="W67" s="58">
        <v>1198</v>
      </c>
      <c r="X67" s="59">
        <v>0.81659999999999999</v>
      </c>
      <c r="Y67" s="283"/>
      <c r="Z67" s="271">
        <v>1895</v>
      </c>
      <c r="AA67" s="272">
        <v>1966</v>
      </c>
      <c r="AB67" s="273">
        <v>1.0375000000000001</v>
      </c>
      <c r="AC67" s="271">
        <v>2490</v>
      </c>
      <c r="AD67" s="272">
        <v>2283</v>
      </c>
      <c r="AE67" s="273">
        <v>0.91690000000000005</v>
      </c>
      <c r="AF67" s="274">
        <v>6207975.1399999997</v>
      </c>
      <c r="AG67" s="275">
        <v>4341488.7</v>
      </c>
      <c r="AH67" s="273">
        <v>0.69930000000000003</v>
      </c>
      <c r="AI67" s="271">
        <v>2114</v>
      </c>
      <c r="AJ67" s="272">
        <v>1469</v>
      </c>
      <c r="AK67" s="273">
        <v>0.69489999999999996</v>
      </c>
      <c r="AL67" s="9" t="s">
        <v>166</v>
      </c>
    </row>
    <row r="68" spans="1:38" ht="13.8">
      <c r="A68" s="57" t="s">
        <v>241</v>
      </c>
      <c r="B68" s="57" t="s">
        <v>70</v>
      </c>
      <c r="C68" s="302">
        <v>2165057.64</v>
      </c>
      <c r="D68" s="302">
        <v>8523348.6199999992</v>
      </c>
      <c r="E68" s="303">
        <v>0.25401491086727401</v>
      </c>
      <c r="F68" s="58">
        <v>3710</v>
      </c>
      <c r="G68" s="58">
        <v>3283</v>
      </c>
      <c r="H68" s="59">
        <v>0.88490000000000002</v>
      </c>
      <c r="I68" s="54">
        <v>0.98260000000000003</v>
      </c>
      <c r="J68" s="305">
        <v>4481</v>
      </c>
      <c r="K68" s="305">
        <v>3868</v>
      </c>
      <c r="L68" s="303">
        <v>0.86319999999999997</v>
      </c>
      <c r="M68" s="306">
        <v>0.87229999999999996</v>
      </c>
      <c r="N68" s="60">
        <v>2472354.0499999998</v>
      </c>
      <c r="O68" s="60">
        <v>1689491.19</v>
      </c>
      <c r="P68" s="59">
        <v>0.68340000000000001</v>
      </c>
      <c r="Q68" s="59">
        <v>0.68620000000000003</v>
      </c>
      <c r="R68" s="305">
        <v>3003</v>
      </c>
      <c r="S68" s="305">
        <v>1458</v>
      </c>
      <c r="T68" s="306">
        <v>0.48549999999999999</v>
      </c>
      <c r="U68" s="303">
        <v>0.7</v>
      </c>
      <c r="V68" s="58">
        <v>2632</v>
      </c>
      <c r="W68" s="58">
        <v>2171</v>
      </c>
      <c r="X68" s="59">
        <v>0.82479999999999998</v>
      </c>
      <c r="Y68" s="283"/>
      <c r="Z68" s="271">
        <v>4021</v>
      </c>
      <c r="AA68" s="272">
        <v>4035</v>
      </c>
      <c r="AB68" s="273">
        <v>1.0035000000000001</v>
      </c>
      <c r="AC68" s="271">
        <v>5338</v>
      </c>
      <c r="AD68" s="272">
        <v>4611</v>
      </c>
      <c r="AE68" s="273">
        <v>0.86380000000000001</v>
      </c>
      <c r="AF68" s="274">
        <v>10046502.310000001</v>
      </c>
      <c r="AG68" s="275">
        <v>6977264.0800000001</v>
      </c>
      <c r="AH68" s="273">
        <v>0.69450000000000001</v>
      </c>
      <c r="AI68" s="271">
        <v>3936</v>
      </c>
      <c r="AJ68" s="272">
        <v>2790</v>
      </c>
      <c r="AK68" s="273">
        <v>0.70879999999999999</v>
      </c>
      <c r="AL68" s="9" t="s">
        <v>166</v>
      </c>
    </row>
    <row r="69" spans="1:38" ht="13.8">
      <c r="A69" s="57" t="s">
        <v>152</v>
      </c>
      <c r="B69" s="57" t="s">
        <v>71</v>
      </c>
      <c r="C69" s="302">
        <v>2634841.79</v>
      </c>
      <c r="D69" s="302">
        <v>11441985.16</v>
      </c>
      <c r="E69" s="303">
        <v>0.23027837854668201</v>
      </c>
      <c r="F69" s="58">
        <v>3924</v>
      </c>
      <c r="G69" s="58">
        <v>3609</v>
      </c>
      <c r="H69" s="59">
        <v>0.91969999999999996</v>
      </c>
      <c r="I69" s="54">
        <v>0.95750000000000002</v>
      </c>
      <c r="J69" s="305">
        <v>5215</v>
      </c>
      <c r="K69" s="305">
        <v>4603</v>
      </c>
      <c r="L69" s="306">
        <v>0.88260000000000005</v>
      </c>
      <c r="M69" s="303">
        <v>0.88200000000000001</v>
      </c>
      <c r="N69" s="60">
        <v>2895292.4</v>
      </c>
      <c r="O69" s="60">
        <v>2045471.58</v>
      </c>
      <c r="P69" s="59">
        <v>0.70650000000000002</v>
      </c>
      <c r="Q69" s="59">
        <v>0.7</v>
      </c>
      <c r="R69" s="305">
        <v>3194</v>
      </c>
      <c r="S69" s="305">
        <v>1537</v>
      </c>
      <c r="T69" s="306">
        <v>0.48120000000000002</v>
      </c>
      <c r="U69" s="306">
        <v>0.7</v>
      </c>
      <c r="V69" s="58">
        <v>3026</v>
      </c>
      <c r="W69" s="58">
        <v>2555</v>
      </c>
      <c r="X69" s="59">
        <v>0.84430000000000005</v>
      </c>
      <c r="Y69" s="283"/>
      <c r="Z69" s="271">
        <v>4626</v>
      </c>
      <c r="AA69" s="272">
        <v>4617</v>
      </c>
      <c r="AB69" s="273">
        <v>0.99809999999999999</v>
      </c>
      <c r="AC69" s="271">
        <v>7014</v>
      </c>
      <c r="AD69" s="272">
        <v>5889</v>
      </c>
      <c r="AE69" s="273">
        <v>0.83960000000000001</v>
      </c>
      <c r="AF69" s="274">
        <v>13007354.640000001</v>
      </c>
      <c r="AG69" s="275">
        <v>9086066.7899999991</v>
      </c>
      <c r="AH69" s="273">
        <v>0.69850000000000001</v>
      </c>
      <c r="AI69" s="271">
        <v>4933</v>
      </c>
      <c r="AJ69" s="272">
        <v>3338</v>
      </c>
      <c r="AK69" s="273">
        <v>0.67669999999999997</v>
      </c>
      <c r="AL69" s="9" t="s">
        <v>166</v>
      </c>
    </row>
    <row r="70" spans="1:38" ht="13.8">
      <c r="A70" s="57" t="s">
        <v>155</v>
      </c>
      <c r="B70" s="57" t="s">
        <v>73</v>
      </c>
      <c r="C70" s="302">
        <v>0</v>
      </c>
      <c r="D70" s="302">
        <v>0</v>
      </c>
      <c r="E70" s="303">
        <v>0</v>
      </c>
      <c r="F70" s="58">
        <v>0</v>
      </c>
      <c r="G70" s="58">
        <v>7</v>
      </c>
      <c r="H70" s="59">
        <v>0</v>
      </c>
      <c r="I70" s="54">
        <v>1</v>
      </c>
      <c r="J70" s="305">
        <v>10</v>
      </c>
      <c r="K70" s="305">
        <v>2</v>
      </c>
      <c r="L70" s="306">
        <v>0.2</v>
      </c>
      <c r="M70" s="303">
        <v>0.52</v>
      </c>
      <c r="N70" s="60">
        <v>0</v>
      </c>
      <c r="O70" s="60">
        <v>0</v>
      </c>
      <c r="P70" s="59">
        <v>0</v>
      </c>
      <c r="Q70" s="59">
        <v>0</v>
      </c>
      <c r="R70" s="305">
        <v>0</v>
      </c>
      <c r="S70" s="305">
        <v>0</v>
      </c>
      <c r="T70" s="306">
        <v>0</v>
      </c>
      <c r="U70" s="306">
        <v>0</v>
      </c>
      <c r="V70" s="58">
        <v>0</v>
      </c>
      <c r="W70" s="58">
        <v>0</v>
      </c>
      <c r="X70" s="59">
        <v>0</v>
      </c>
      <c r="Y70" s="283"/>
      <c r="Z70" s="271">
        <v>5</v>
      </c>
      <c r="AA70" s="272">
        <v>16</v>
      </c>
      <c r="AB70" s="273">
        <v>3.2</v>
      </c>
      <c r="AC70" s="271">
        <v>10</v>
      </c>
      <c r="AD70" s="272">
        <v>1</v>
      </c>
      <c r="AE70" s="273">
        <v>0.1</v>
      </c>
      <c r="AF70" s="274"/>
      <c r="AG70" s="275"/>
      <c r="AH70" s="273"/>
      <c r="AI70" s="271">
        <v>1</v>
      </c>
      <c r="AJ70" s="272"/>
      <c r="AK70" s="273"/>
      <c r="AL70" s="9" t="s">
        <v>166</v>
      </c>
    </row>
    <row r="71" spans="1:38" ht="13.8">
      <c r="A71" s="57" t="s">
        <v>241</v>
      </c>
      <c r="B71" s="57" t="s">
        <v>72</v>
      </c>
      <c r="C71" s="302">
        <v>484916.11</v>
      </c>
      <c r="D71" s="302">
        <v>2133487.59</v>
      </c>
      <c r="E71" s="303">
        <v>0.22728799186500101</v>
      </c>
      <c r="F71" s="58">
        <v>1206</v>
      </c>
      <c r="G71" s="58">
        <v>1042</v>
      </c>
      <c r="H71" s="59">
        <v>0.86399999999999999</v>
      </c>
      <c r="I71" s="54">
        <v>0.90890000000000004</v>
      </c>
      <c r="J71" s="305">
        <v>1631</v>
      </c>
      <c r="K71" s="305">
        <v>1412</v>
      </c>
      <c r="L71" s="306">
        <v>0.86570000000000003</v>
      </c>
      <c r="M71" s="303">
        <v>0.87660000000000005</v>
      </c>
      <c r="N71" s="60">
        <v>562646.67000000004</v>
      </c>
      <c r="O71" s="60">
        <v>359590.7</v>
      </c>
      <c r="P71" s="59">
        <v>0.6391</v>
      </c>
      <c r="Q71" s="59">
        <v>0.66810000000000003</v>
      </c>
      <c r="R71" s="305">
        <v>1093</v>
      </c>
      <c r="S71" s="305">
        <v>424</v>
      </c>
      <c r="T71" s="306">
        <v>0.38790000000000002</v>
      </c>
      <c r="U71" s="306">
        <v>0.66679999999999995</v>
      </c>
      <c r="V71" s="58">
        <v>872</v>
      </c>
      <c r="W71" s="58">
        <v>690</v>
      </c>
      <c r="X71" s="59">
        <v>0.7913</v>
      </c>
      <c r="Y71" s="283"/>
      <c r="Z71" s="271">
        <v>1728</v>
      </c>
      <c r="AA71" s="272">
        <v>1530</v>
      </c>
      <c r="AB71" s="273">
        <v>0.88539999999999996</v>
      </c>
      <c r="AC71" s="271">
        <v>2250</v>
      </c>
      <c r="AD71" s="272">
        <v>1833</v>
      </c>
      <c r="AE71" s="273">
        <v>0.81469999999999998</v>
      </c>
      <c r="AF71" s="274">
        <v>2819381.74</v>
      </c>
      <c r="AG71" s="275">
        <v>1725634.92</v>
      </c>
      <c r="AH71" s="273">
        <v>0.61209999999999998</v>
      </c>
      <c r="AI71" s="271">
        <v>1590</v>
      </c>
      <c r="AJ71" s="272">
        <v>895</v>
      </c>
      <c r="AK71" s="273">
        <v>0.56289999999999996</v>
      </c>
      <c r="AL71" s="9" t="s">
        <v>166</v>
      </c>
    </row>
    <row r="72" spans="1:38" ht="13.8">
      <c r="A72" s="57" t="s">
        <v>152</v>
      </c>
      <c r="B72" s="57" t="s">
        <v>74</v>
      </c>
      <c r="C72" s="302">
        <v>4669572.72</v>
      </c>
      <c r="D72" s="302">
        <v>19829426.059999999</v>
      </c>
      <c r="E72" s="303">
        <v>0.235487033556633</v>
      </c>
      <c r="F72" s="58">
        <v>4617</v>
      </c>
      <c r="G72" s="58">
        <v>4205</v>
      </c>
      <c r="H72" s="59">
        <v>0.91080000000000005</v>
      </c>
      <c r="I72" s="54">
        <v>0.98429999999999995</v>
      </c>
      <c r="J72" s="305">
        <v>7437</v>
      </c>
      <c r="K72" s="305">
        <v>6589</v>
      </c>
      <c r="L72" s="306">
        <v>0.88600000000000001</v>
      </c>
      <c r="M72" s="303">
        <v>0.89690000000000003</v>
      </c>
      <c r="N72" s="60">
        <v>5606050.4400000004</v>
      </c>
      <c r="O72" s="60">
        <v>3778566.53</v>
      </c>
      <c r="P72" s="59">
        <v>0.67400000000000004</v>
      </c>
      <c r="Q72" s="59">
        <v>0.68659999999999999</v>
      </c>
      <c r="R72" s="305">
        <v>5230</v>
      </c>
      <c r="S72" s="305">
        <v>2187</v>
      </c>
      <c r="T72" s="306">
        <v>0.41820000000000002</v>
      </c>
      <c r="U72" s="306">
        <v>0.64939999999999998</v>
      </c>
      <c r="V72" s="58">
        <v>4546</v>
      </c>
      <c r="W72" s="58">
        <v>3090</v>
      </c>
      <c r="X72" s="59">
        <v>0.67969999999999997</v>
      </c>
      <c r="Y72" s="283"/>
      <c r="Z72" s="271">
        <v>5264</v>
      </c>
      <c r="AA72" s="272">
        <v>5682</v>
      </c>
      <c r="AB72" s="273">
        <v>1.0793999999999999</v>
      </c>
      <c r="AC72" s="271">
        <v>8767</v>
      </c>
      <c r="AD72" s="272">
        <v>7993</v>
      </c>
      <c r="AE72" s="273">
        <v>0.91169999999999995</v>
      </c>
      <c r="AF72" s="274">
        <v>25524385.109999999</v>
      </c>
      <c r="AG72" s="275">
        <v>17259336.600000001</v>
      </c>
      <c r="AH72" s="273">
        <v>0.67620000000000002</v>
      </c>
      <c r="AI72" s="271">
        <v>7364</v>
      </c>
      <c r="AJ72" s="272">
        <v>4753</v>
      </c>
      <c r="AK72" s="273">
        <v>0.64539999999999997</v>
      </c>
      <c r="AL72" s="9" t="s">
        <v>166</v>
      </c>
    </row>
    <row r="73" spans="1:38" ht="13.8">
      <c r="A73" s="61" t="s">
        <v>142</v>
      </c>
      <c r="B73" s="57" t="s">
        <v>75</v>
      </c>
      <c r="C73" s="302">
        <v>1094061.72</v>
      </c>
      <c r="D73" s="302">
        <v>4598825.2</v>
      </c>
      <c r="E73" s="303">
        <v>0.237900262006044</v>
      </c>
      <c r="F73" s="58">
        <v>1203</v>
      </c>
      <c r="G73" s="58">
        <v>1098</v>
      </c>
      <c r="H73" s="59">
        <v>0.91269999999999996</v>
      </c>
      <c r="I73" s="54">
        <v>1</v>
      </c>
      <c r="J73" s="305">
        <v>1677</v>
      </c>
      <c r="K73" s="305">
        <v>1419</v>
      </c>
      <c r="L73" s="306">
        <v>0.84619999999999995</v>
      </c>
      <c r="M73" s="303">
        <v>0.8629</v>
      </c>
      <c r="N73" s="60">
        <v>1096057.3400000001</v>
      </c>
      <c r="O73" s="60">
        <v>808858.35</v>
      </c>
      <c r="P73" s="59">
        <v>0.73799999999999999</v>
      </c>
      <c r="Q73" s="59">
        <v>0.7</v>
      </c>
      <c r="R73" s="305">
        <v>1223</v>
      </c>
      <c r="S73" s="305">
        <v>671</v>
      </c>
      <c r="T73" s="306">
        <v>0.54869999999999997</v>
      </c>
      <c r="U73" s="306">
        <v>0.7</v>
      </c>
      <c r="V73" s="58">
        <v>731</v>
      </c>
      <c r="W73" s="58">
        <v>584</v>
      </c>
      <c r="X73" s="59">
        <v>0.79890000000000005</v>
      </c>
      <c r="Y73" s="283"/>
      <c r="Z73" s="271">
        <v>1390</v>
      </c>
      <c r="AA73" s="272">
        <v>1484</v>
      </c>
      <c r="AB73" s="273">
        <v>1.0676000000000001</v>
      </c>
      <c r="AC73" s="271">
        <v>1937</v>
      </c>
      <c r="AD73" s="272">
        <v>1776</v>
      </c>
      <c r="AE73" s="273">
        <v>0.91690000000000005</v>
      </c>
      <c r="AF73" s="274">
        <v>5568950.5700000003</v>
      </c>
      <c r="AG73" s="275">
        <v>3937159.78</v>
      </c>
      <c r="AH73" s="273">
        <v>0.70699999999999996</v>
      </c>
      <c r="AI73" s="271">
        <v>1848</v>
      </c>
      <c r="AJ73" s="272">
        <v>1310</v>
      </c>
      <c r="AK73" s="273">
        <v>0.70889999999999997</v>
      </c>
      <c r="AL73" s="9" t="s">
        <v>166</v>
      </c>
    </row>
    <row r="74" spans="1:38" ht="13.8">
      <c r="A74" s="57" t="s">
        <v>152</v>
      </c>
      <c r="B74" s="57" t="s">
        <v>76</v>
      </c>
      <c r="C74" s="302">
        <v>200373.53</v>
      </c>
      <c r="D74" s="302">
        <v>898881.93</v>
      </c>
      <c r="E74" s="303">
        <v>0.22291418184365999</v>
      </c>
      <c r="F74" s="58">
        <v>279</v>
      </c>
      <c r="G74" s="58">
        <v>261</v>
      </c>
      <c r="H74" s="59">
        <v>0.9355</v>
      </c>
      <c r="I74" s="54">
        <v>0.95660000000000001</v>
      </c>
      <c r="J74" s="305">
        <v>453</v>
      </c>
      <c r="K74" s="305">
        <v>420</v>
      </c>
      <c r="L74" s="306">
        <v>0.92720000000000002</v>
      </c>
      <c r="M74" s="303">
        <v>0.9</v>
      </c>
      <c r="N74" s="60">
        <v>238301.85</v>
      </c>
      <c r="O74" s="60">
        <v>154636.42000000001</v>
      </c>
      <c r="P74" s="59">
        <v>0.64890000000000003</v>
      </c>
      <c r="Q74" s="59">
        <v>0.66749999999999998</v>
      </c>
      <c r="R74" s="305">
        <v>356</v>
      </c>
      <c r="S74" s="305">
        <v>159</v>
      </c>
      <c r="T74" s="306">
        <v>0.4466</v>
      </c>
      <c r="U74" s="306">
        <v>0.69910000000000005</v>
      </c>
      <c r="V74" s="58">
        <v>253</v>
      </c>
      <c r="W74" s="58">
        <v>209</v>
      </c>
      <c r="X74" s="59">
        <v>0.82609999999999995</v>
      </c>
      <c r="Y74" s="283"/>
      <c r="Z74" s="271">
        <v>384</v>
      </c>
      <c r="AA74" s="272">
        <v>409</v>
      </c>
      <c r="AB74" s="273">
        <v>1.0650999999999999</v>
      </c>
      <c r="AC74" s="271">
        <v>634</v>
      </c>
      <c r="AD74" s="272">
        <v>560</v>
      </c>
      <c r="AE74" s="273">
        <v>0.88329999999999997</v>
      </c>
      <c r="AF74" s="274">
        <v>1341074.3700000001</v>
      </c>
      <c r="AG74" s="275">
        <v>851439.97</v>
      </c>
      <c r="AH74" s="273">
        <v>0.63490000000000002</v>
      </c>
      <c r="AI74" s="271">
        <v>533</v>
      </c>
      <c r="AJ74" s="272">
        <v>343</v>
      </c>
      <c r="AK74" s="273">
        <v>0.64349999999999996</v>
      </c>
      <c r="AL74" s="9" t="s">
        <v>166</v>
      </c>
    </row>
    <row r="75" spans="1:38" ht="13.8">
      <c r="A75" s="57" t="s">
        <v>167</v>
      </c>
      <c r="B75" s="57" t="s">
        <v>77</v>
      </c>
      <c r="C75" s="302">
        <v>984144.52</v>
      </c>
      <c r="D75" s="302">
        <v>4091769.86</v>
      </c>
      <c r="E75" s="303">
        <v>0.24051805298746701</v>
      </c>
      <c r="F75" s="58">
        <v>1519</v>
      </c>
      <c r="G75" s="58">
        <v>1408</v>
      </c>
      <c r="H75" s="59">
        <v>0.92689999999999995</v>
      </c>
      <c r="I75" s="54">
        <v>0.99350000000000005</v>
      </c>
      <c r="J75" s="305">
        <v>2137</v>
      </c>
      <c r="K75" s="305">
        <v>1953</v>
      </c>
      <c r="L75" s="303">
        <v>0.91390000000000005</v>
      </c>
      <c r="M75" s="303">
        <v>0.88429999999999997</v>
      </c>
      <c r="N75" s="60">
        <v>1078542.54</v>
      </c>
      <c r="O75" s="60">
        <v>742231.54</v>
      </c>
      <c r="P75" s="59">
        <v>0.68820000000000003</v>
      </c>
      <c r="Q75" s="59">
        <v>0.69450000000000001</v>
      </c>
      <c r="R75" s="305">
        <v>1530</v>
      </c>
      <c r="S75" s="305">
        <v>762</v>
      </c>
      <c r="T75" s="306">
        <v>0.498</v>
      </c>
      <c r="U75" s="306">
        <v>0.7</v>
      </c>
      <c r="V75" s="58">
        <v>1226</v>
      </c>
      <c r="W75" s="58">
        <v>912</v>
      </c>
      <c r="X75" s="59">
        <v>0.74390000000000001</v>
      </c>
      <c r="Y75" s="283"/>
      <c r="Z75" s="271">
        <v>2017</v>
      </c>
      <c r="AA75" s="272">
        <v>1993</v>
      </c>
      <c r="AB75" s="273">
        <v>0.98809999999999998</v>
      </c>
      <c r="AC75" s="271">
        <v>2818</v>
      </c>
      <c r="AD75" s="272">
        <v>2577</v>
      </c>
      <c r="AE75" s="273">
        <v>0.91449999999999998</v>
      </c>
      <c r="AF75" s="274">
        <v>5332976.96</v>
      </c>
      <c r="AG75" s="275">
        <v>3601553.42</v>
      </c>
      <c r="AH75" s="273">
        <v>0.67530000000000001</v>
      </c>
      <c r="AI75" s="271">
        <v>2282</v>
      </c>
      <c r="AJ75" s="272">
        <v>1471</v>
      </c>
      <c r="AK75" s="273">
        <v>0.64459999999999995</v>
      </c>
      <c r="AL75" s="9" t="s">
        <v>166</v>
      </c>
    </row>
    <row r="76" spans="1:38" ht="13.8">
      <c r="A76" s="57" t="s">
        <v>152</v>
      </c>
      <c r="B76" s="57" t="s">
        <v>78</v>
      </c>
      <c r="C76" s="302">
        <v>783612.53</v>
      </c>
      <c r="D76" s="302">
        <v>3370954.61</v>
      </c>
      <c r="E76" s="303">
        <v>0.23246012499705501</v>
      </c>
      <c r="F76" s="58">
        <v>1177</v>
      </c>
      <c r="G76" s="58">
        <v>1051</v>
      </c>
      <c r="H76" s="59">
        <v>0.89290000000000003</v>
      </c>
      <c r="I76" s="54">
        <v>0.99750000000000005</v>
      </c>
      <c r="J76" s="305">
        <v>1515</v>
      </c>
      <c r="K76" s="305">
        <v>1334</v>
      </c>
      <c r="L76" s="306">
        <v>0.88049999999999995</v>
      </c>
      <c r="M76" s="303">
        <v>0.87360000000000004</v>
      </c>
      <c r="N76" s="60">
        <v>974922.77</v>
      </c>
      <c r="O76" s="60">
        <v>641763.86</v>
      </c>
      <c r="P76" s="59">
        <v>0.6583</v>
      </c>
      <c r="Q76" s="59">
        <v>0.65659999999999996</v>
      </c>
      <c r="R76" s="305">
        <v>1090</v>
      </c>
      <c r="S76" s="305">
        <v>489</v>
      </c>
      <c r="T76" s="306">
        <v>0.4486</v>
      </c>
      <c r="U76" s="306">
        <v>0.69259999999999999</v>
      </c>
      <c r="V76" s="58">
        <v>1010</v>
      </c>
      <c r="W76" s="58">
        <v>785</v>
      </c>
      <c r="X76" s="59">
        <v>0.7772</v>
      </c>
      <c r="Y76" s="283"/>
      <c r="Z76" s="271">
        <v>1237</v>
      </c>
      <c r="AA76" s="272">
        <v>1312</v>
      </c>
      <c r="AB76" s="273">
        <v>1.0606</v>
      </c>
      <c r="AC76" s="271">
        <v>1755</v>
      </c>
      <c r="AD76" s="272">
        <v>1566</v>
      </c>
      <c r="AE76" s="273">
        <v>0.89229999999999998</v>
      </c>
      <c r="AF76" s="274">
        <v>4011888.32</v>
      </c>
      <c r="AG76" s="275">
        <v>2809724.87</v>
      </c>
      <c r="AH76" s="273">
        <v>0.70030000000000003</v>
      </c>
      <c r="AI76" s="271">
        <v>1484</v>
      </c>
      <c r="AJ76" s="272">
        <v>1075</v>
      </c>
      <c r="AK76" s="273">
        <v>0.72440000000000004</v>
      </c>
      <c r="AL76" s="9" t="s">
        <v>166</v>
      </c>
    </row>
    <row r="77" spans="1:38" ht="13.8">
      <c r="A77" s="57" t="s">
        <v>167</v>
      </c>
      <c r="B77" s="57" t="s">
        <v>79</v>
      </c>
      <c r="C77" s="302">
        <v>271452.99</v>
      </c>
      <c r="D77" s="302">
        <v>1074250.93</v>
      </c>
      <c r="E77" s="303">
        <v>0.252690486383847</v>
      </c>
      <c r="F77" s="58">
        <v>378</v>
      </c>
      <c r="G77" s="58">
        <v>370</v>
      </c>
      <c r="H77" s="59">
        <v>0.9788</v>
      </c>
      <c r="I77" s="54">
        <v>0.98560000000000003</v>
      </c>
      <c r="J77" s="305">
        <v>523</v>
      </c>
      <c r="K77" s="305">
        <v>501</v>
      </c>
      <c r="L77" s="306">
        <v>0.95789999999999997</v>
      </c>
      <c r="M77" s="303">
        <v>0.9</v>
      </c>
      <c r="N77" s="60">
        <v>276900.59000000003</v>
      </c>
      <c r="O77" s="60">
        <v>199933.65</v>
      </c>
      <c r="P77" s="59">
        <v>0.72199999999999998</v>
      </c>
      <c r="Q77" s="59">
        <v>0.69169999999999998</v>
      </c>
      <c r="R77" s="305">
        <v>360</v>
      </c>
      <c r="S77" s="305">
        <v>190</v>
      </c>
      <c r="T77" s="306">
        <v>0.52780000000000005</v>
      </c>
      <c r="U77" s="306">
        <v>0.7</v>
      </c>
      <c r="V77" s="58">
        <v>311</v>
      </c>
      <c r="W77" s="58">
        <v>248</v>
      </c>
      <c r="X77" s="59">
        <v>0.7974</v>
      </c>
      <c r="Y77" s="283"/>
      <c r="Z77" s="271">
        <v>451</v>
      </c>
      <c r="AA77" s="272">
        <v>454</v>
      </c>
      <c r="AB77" s="273">
        <v>1.0066999999999999</v>
      </c>
      <c r="AC77" s="271">
        <v>618</v>
      </c>
      <c r="AD77" s="272">
        <v>570</v>
      </c>
      <c r="AE77" s="273">
        <v>0.92230000000000001</v>
      </c>
      <c r="AF77" s="274">
        <v>1299458.42</v>
      </c>
      <c r="AG77" s="275">
        <v>858379.86</v>
      </c>
      <c r="AH77" s="273">
        <v>0.66059999999999997</v>
      </c>
      <c r="AI77" s="271">
        <v>476</v>
      </c>
      <c r="AJ77" s="272">
        <v>359</v>
      </c>
      <c r="AK77" s="273">
        <v>0.75419999999999998</v>
      </c>
      <c r="AL77" s="9" t="s">
        <v>166</v>
      </c>
    </row>
    <row r="78" spans="1:38" ht="13.8">
      <c r="A78" s="57" t="s">
        <v>142</v>
      </c>
      <c r="B78" s="57" t="s">
        <v>80</v>
      </c>
      <c r="C78" s="302">
        <v>806957.64</v>
      </c>
      <c r="D78" s="302">
        <v>3121557.73</v>
      </c>
      <c r="E78" s="303">
        <v>0.25851120171338299</v>
      </c>
      <c r="F78" s="58">
        <v>1458</v>
      </c>
      <c r="G78" s="58">
        <v>1305</v>
      </c>
      <c r="H78" s="59">
        <v>0.89510000000000001</v>
      </c>
      <c r="I78" s="54">
        <v>0.97030000000000005</v>
      </c>
      <c r="J78" s="305">
        <v>1805</v>
      </c>
      <c r="K78" s="305">
        <v>1594</v>
      </c>
      <c r="L78" s="306">
        <v>0.8831</v>
      </c>
      <c r="M78" s="303">
        <v>0.89329999999999998</v>
      </c>
      <c r="N78" s="60">
        <v>883394.46</v>
      </c>
      <c r="O78" s="60">
        <v>596163.55000000005</v>
      </c>
      <c r="P78" s="59">
        <v>0.67490000000000006</v>
      </c>
      <c r="Q78" s="59">
        <v>0.67010000000000003</v>
      </c>
      <c r="R78" s="305">
        <v>1201</v>
      </c>
      <c r="S78" s="305">
        <v>575</v>
      </c>
      <c r="T78" s="306">
        <v>0.4788</v>
      </c>
      <c r="U78" s="306">
        <v>0.7</v>
      </c>
      <c r="V78" s="58">
        <v>1139</v>
      </c>
      <c r="W78" s="58">
        <v>986</v>
      </c>
      <c r="X78" s="59">
        <v>0.86570000000000003</v>
      </c>
      <c r="Y78" s="283"/>
      <c r="Z78" s="271">
        <v>1508</v>
      </c>
      <c r="AA78" s="272">
        <v>1580</v>
      </c>
      <c r="AB78" s="273">
        <v>1.0477000000000001</v>
      </c>
      <c r="AC78" s="271">
        <v>2063</v>
      </c>
      <c r="AD78" s="272">
        <v>1893</v>
      </c>
      <c r="AE78" s="273">
        <v>0.91759999999999997</v>
      </c>
      <c r="AF78" s="274">
        <v>4043519.08</v>
      </c>
      <c r="AG78" s="275">
        <v>2740854.85</v>
      </c>
      <c r="AH78" s="273">
        <v>0.67779999999999996</v>
      </c>
      <c r="AI78" s="271">
        <v>1725</v>
      </c>
      <c r="AJ78" s="272">
        <v>1175</v>
      </c>
      <c r="AK78" s="273">
        <v>0.68120000000000003</v>
      </c>
      <c r="AL78" s="9" t="s">
        <v>166</v>
      </c>
    </row>
    <row r="79" spans="1:38" ht="13.8">
      <c r="A79" s="61" t="s">
        <v>241</v>
      </c>
      <c r="B79" s="61" t="s">
        <v>81</v>
      </c>
      <c r="C79" s="302">
        <v>3632431.42</v>
      </c>
      <c r="D79" s="302">
        <v>15094216.43</v>
      </c>
      <c r="E79" s="303">
        <v>0.24065054564743599</v>
      </c>
      <c r="F79" s="58">
        <v>6717</v>
      </c>
      <c r="G79" s="58">
        <v>6239</v>
      </c>
      <c r="H79" s="59">
        <v>0.92879999999999996</v>
      </c>
      <c r="I79" s="54">
        <v>1</v>
      </c>
      <c r="J79" s="305">
        <v>8793</v>
      </c>
      <c r="K79" s="305">
        <v>8056</v>
      </c>
      <c r="L79" s="306">
        <v>0.91620000000000001</v>
      </c>
      <c r="M79" s="303">
        <v>0.9</v>
      </c>
      <c r="N79" s="60">
        <v>4444070.45</v>
      </c>
      <c r="O79" s="60">
        <v>2834847.41</v>
      </c>
      <c r="P79" s="59">
        <v>0.63790000000000002</v>
      </c>
      <c r="Q79" s="59">
        <v>0.63949999999999996</v>
      </c>
      <c r="R79" s="305">
        <v>6624</v>
      </c>
      <c r="S79" s="305">
        <v>2880</v>
      </c>
      <c r="T79" s="306">
        <v>0.43480000000000002</v>
      </c>
      <c r="U79" s="306">
        <v>0.69310000000000005</v>
      </c>
      <c r="V79" s="58">
        <v>3178</v>
      </c>
      <c r="W79" s="58">
        <v>2709</v>
      </c>
      <c r="X79" s="59">
        <v>0.85240000000000005</v>
      </c>
      <c r="Y79" s="283"/>
      <c r="Z79" s="271">
        <v>7070</v>
      </c>
      <c r="AA79" s="272">
        <v>7207</v>
      </c>
      <c r="AB79" s="273">
        <v>1.0194000000000001</v>
      </c>
      <c r="AC79" s="271">
        <v>9387</v>
      </c>
      <c r="AD79" s="272">
        <v>8356</v>
      </c>
      <c r="AE79" s="273">
        <v>0.89019999999999999</v>
      </c>
      <c r="AF79" s="274">
        <v>17335899.309999999</v>
      </c>
      <c r="AG79" s="275">
        <v>11458379.73</v>
      </c>
      <c r="AH79" s="273">
        <v>0.66100000000000003</v>
      </c>
      <c r="AI79" s="271">
        <v>7965</v>
      </c>
      <c r="AJ79" s="272">
        <v>5480</v>
      </c>
      <c r="AK79" s="273">
        <v>0.68799999999999994</v>
      </c>
      <c r="AL79" s="9" t="s">
        <v>166</v>
      </c>
    </row>
    <row r="80" spans="1:38" ht="13.8">
      <c r="A80" s="57" t="s">
        <v>254</v>
      </c>
      <c r="B80" s="57" t="s">
        <v>82</v>
      </c>
      <c r="C80" s="302">
        <v>174119.43</v>
      </c>
      <c r="D80" s="302">
        <v>710746.33</v>
      </c>
      <c r="E80" s="303">
        <v>0.24498111724333499</v>
      </c>
      <c r="F80" s="58">
        <v>202</v>
      </c>
      <c r="G80" s="58">
        <v>196</v>
      </c>
      <c r="H80" s="59">
        <v>0.97030000000000005</v>
      </c>
      <c r="I80" s="54">
        <v>1</v>
      </c>
      <c r="J80" s="305">
        <v>382</v>
      </c>
      <c r="K80" s="305">
        <v>328</v>
      </c>
      <c r="L80" s="306">
        <v>0.85860000000000003</v>
      </c>
      <c r="M80" s="303">
        <v>0.85619999999999996</v>
      </c>
      <c r="N80" s="60">
        <v>179386.57</v>
      </c>
      <c r="O80" s="60">
        <v>133584.73000000001</v>
      </c>
      <c r="P80" s="59">
        <v>0.74470000000000003</v>
      </c>
      <c r="Q80" s="59">
        <v>0.7</v>
      </c>
      <c r="R80" s="305">
        <v>273</v>
      </c>
      <c r="S80" s="305">
        <v>155</v>
      </c>
      <c r="T80" s="306">
        <v>0.56779999999999997</v>
      </c>
      <c r="U80" s="306">
        <v>0.7</v>
      </c>
      <c r="V80" s="58">
        <v>165</v>
      </c>
      <c r="W80" s="58">
        <v>125</v>
      </c>
      <c r="X80" s="59">
        <v>0.75760000000000005</v>
      </c>
      <c r="Y80" s="283"/>
      <c r="Z80" s="271">
        <v>288</v>
      </c>
      <c r="AA80" s="272">
        <v>314</v>
      </c>
      <c r="AB80" s="273">
        <v>1.0903</v>
      </c>
      <c r="AC80" s="271">
        <v>458</v>
      </c>
      <c r="AD80" s="272">
        <v>414</v>
      </c>
      <c r="AE80" s="273">
        <v>0.90390000000000004</v>
      </c>
      <c r="AF80" s="274">
        <v>974081.74</v>
      </c>
      <c r="AG80" s="275">
        <v>709506.5</v>
      </c>
      <c r="AH80" s="273">
        <v>0.72840000000000005</v>
      </c>
      <c r="AI80" s="271">
        <v>393</v>
      </c>
      <c r="AJ80" s="272">
        <v>302</v>
      </c>
      <c r="AK80" s="273">
        <v>0.76839999999999997</v>
      </c>
      <c r="AL80" s="9" t="s">
        <v>166</v>
      </c>
    </row>
    <row r="81" spans="1:38" ht="13.8">
      <c r="A81" s="57" t="s">
        <v>142</v>
      </c>
      <c r="B81" s="57" t="s">
        <v>83</v>
      </c>
      <c r="C81" s="302">
        <v>1978568.54</v>
      </c>
      <c r="D81" s="302">
        <v>8071898.5899999999</v>
      </c>
      <c r="E81" s="303">
        <v>0.245118111673403</v>
      </c>
      <c r="F81" s="58">
        <v>3400</v>
      </c>
      <c r="G81" s="58">
        <v>3078</v>
      </c>
      <c r="H81" s="59">
        <v>0.90529999999999999</v>
      </c>
      <c r="I81" s="54">
        <v>1</v>
      </c>
      <c r="J81" s="305">
        <v>4461</v>
      </c>
      <c r="K81" s="305">
        <v>3834</v>
      </c>
      <c r="L81" s="306">
        <v>0.85940000000000005</v>
      </c>
      <c r="M81" s="303">
        <v>0.85419999999999996</v>
      </c>
      <c r="N81" s="60">
        <v>2348184.58</v>
      </c>
      <c r="O81" s="60">
        <v>1565369.63</v>
      </c>
      <c r="P81" s="59">
        <v>0.66659999999999997</v>
      </c>
      <c r="Q81" s="59">
        <v>0.67010000000000003</v>
      </c>
      <c r="R81" s="305">
        <v>2983</v>
      </c>
      <c r="S81" s="305">
        <v>1284</v>
      </c>
      <c r="T81" s="306">
        <v>0.4304</v>
      </c>
      <c r="U81" s="306">
        <v>0.64649999999999996</v>
      </c>
      <c r="V81" s="58">
        <v>2755</v>
      </c>
      <c r="W81" s="58">
        <v>2287</v>
      </c>
      <c r="X81" s="59">
        <v>0.83009999999999995</v>
      </c>
      <c r="Y81" s="283"/>
      <c r="Z81" s="271">
        <v>3614</v>
      </c>
      <c r="AA81" s="272">
        <v>3814</v>
      </c>
      <c r="AB81" s="273">
        <v>1.0552999999999999</v>
      </c>
      <c r="AC81" s="271">
        <v>5088</v>
      </c>
      <c r="AD81" s="272">
        <v>4399</v>
      </c>
      <c r="AE81" s="273">
        <v>0.86460000000000004</v>
      </c>
      <c r="AF81" s="274">
        <v>10454714.66</v>
      </c>
      <c r="AG81" s="275">
        <v>7076205.9699999997</v>
      </c>
      <c r="AH81" s="273">
        <v>0.67679999999999996</v>
      </c>
      <c r="AI81" s="271">
        <v>4066</v>
      </c>
      <c r="AJ81" s="272">
        <v>2704</v>
      </c>
      <c r="AK81" s="273">
        <v>0.66500000000000004</v>
      </c>
      <c r="AL81" s="9" t="s">
        <v>166</v>
      </c>
    </row>
    <row r="82" spans="1:38" ht="13.8">
      <c r="A82" s="57" t="s">
        <v>154</v>
      </c>
      <c r="B82" s="57" t="s">
        <v>84</v>
      </c>
      <c r="C82" s="302">
        <v>1473762.64</v>
      </c>
      <c r="D82" s="302">
        <v>6217270.2199999997</v>
      </c>
      <c r="E82" s="303">
        <v>0.23704336273806001</v>
      </c>
      <c r="F82" s="58">
        <v>3147</v>
      </c>
      <c r="G82" s="58">
        <v>2939</v>
      </c>
      <c r="H82" s="59">
        <v>0.93389999999999995</v>
      </c>
      <c r="I82" s="54">
        <v>0.98650000000000004</v>
      </c>
      <c r="J82" s="305">
        <v>3945</v>
      </c>
      <c r="K82" s="305">
        <v>3653</v>
      </c>
      <c r="L82" s="306">
        <v>0.92600000000000005</v>
      </c>
      <c r="M82" s="303">
        <v>0.9</v>
      </c>
      <c r="N82" s="60">
        <v>1739626.52</v>
      </c>
      <c r="O82" s="60">
        <v>1115582.95</v>
      </c>
      <c r="P82" s="59">
        <v>0.64129999999999998</v>
      </c>
      <c r="Q82" s="59">
        <v>0.66310000000000002</v>
      </c>
      <c r="R82" s="305">
        <v>2534</v>
      </c>
      <c r="S82" s="305">
        <v>1122</v>
      </c>
      <c r="T82" s="306">
        <v>0.44280000000000003</v>
      </c>
      <c r="U82" s="306">
        <v>0.6905</v>
      </c>
      <c r="V82" s="58">
        <v>2689</v>
      </c>
      <c r="W82" s="58">
        <v>2469</v>
      </c>
      <c r="X82" s="59">
        <v>0.91820000000000002</v>
      </c>
      <c r="Y82" s="283"/>
      <c r="Z82" s="271">
        <v>3324</v>
      </c>
      <c r="AA82" s="272">
        <v>3377</v>
      </c>
      <c r="AB82" s="273">
        <v>1.0159</v>
      </c>
      <c r="AC82" s="271">
        <v>4171</v>
      </c>
      <c r="AD82" s="272">
        <v>3785</v>
      </c>
      <c r="AE82" s="273">
        <v>0.90749999999999997</v>
      </c>
      <c r="AF82" s="274">
        <v>6844421.1100000003</v>
      </c>
      <c r="AG82" s="275">
        <v>4558816.16</v>
      </c>
      <c r="AH82" s="273">
        <v>0.66610000000000003</v>
      </c>
      <c r="AI82" s="271">
        <v>3260</v>
      </c>
      <c r="AJ82" s="272">
        <v>2117</v>
      </c>
      <c r="AK82" s="273">
        <v>0.64939999999999998</v>
      </c>
      <c r="AL82" s="9" t="s">
        <v>166</v>
      </c>
    </row>
    <row r="83" spans="1:38" ht="13.8">
      <c r="A83" s="57" t="s">
        <v>154</v>
      </c>
      <c r="B83" s="57" t="s">
        <v>85</v>
      </c>
      <c r="C83" s="302">
        <v>2857953.82</v>
      </c>
      <c r="D83" s="302">
        <v>11857493.65</v>
      </c>
      <c r="E83" s="303">
        <v>0.24102511916588701</v>
      </c>
      <c r="F83" s="58">
        <v>7368</v>
      </c>
      <c r="G83" s="58">
        <v>6427</v>
      </c>
      <c r="H83" s="59">
        <v>0.87229999999999996</v>
      </c>
      <c r="I83" s="54">
        <v>0.95509999999999995</v>
      </c>
      <c r="J83" s="305">
        <v>8400</v>
      </c>
      <c r="K83" s="305">
        <v>7087</v>
      </c>
      <c r="L83" s="306">
        <v>0.84370000000000001</v>
      </c>
      <c r="M83" s="303">
        <v>0.85799999999999998</v>
      </c>
      <c r="N83" s="60">
        <v>3221047.72</v>
      </c>
      <c r="O83" s="60">
        <v>2196916.7599999998</v>
      </c>
      <c r="P83" s="59">
        <v>0.68210000000000004</v>
      </c>
      <c r="Q83" s="59">
        <v>0.68289999999999995</v>
      </c>
      <c r="R83" s="305">
        <v>5016</v>
      </c>
      <c r="S83" s="305">
        <v>2533</v>
      </c>
      <c r="T83" s="306">
        <v>0.505</v>
      </c>
      <c r="U83" s="306">
        <v>0.7</v>
      </c>
      <c r="V83" s="58">
        <v>5376</v>
      </c>
      <c r="W83" s="58">
        <v>4874</v>
      </c>
      <c r="X83" s="59">
        <v>0.90659999999999996</v>
      </c>
      <c r="Y83" s="283"/>
      <c r="Z83" s="271">
        <v>8603</v>
      </c>
      <c r="AA83" s="272">
        <v>8333</v>
      </c>
      <c r="AB83" s="273">
        <v>0.96860000000000002</v>
      </c>
      <c r="AC83" s="271">
        <v>10327</v>
      </c>
      <c r="AD83" s="272">
        <v>9158</v>
      </c>
      <c r="AE83" s="273">
        <v>0.88680000000000003</v>
      </c>
      <c r="AF83" s="274">
        <v>13085066.74</v>
      </c>
      <c r="AG83" s="275">
        <v>8525647.5299999993</v>
      </c>
      <c r="AH83" s="273">
        <v>0.65159999999999996</v>
      </c>
      <c r="AI83" s="271">
        <v>7992</v>
      </c>
      <c r="AJ83" s="272">
        <v>5135</v>
      </c>
      <c r="AK83" s="273">
        <v>0.64249999999999996</v>
      </c>
      <c r="AL83" s="9" t="s">
        <v>166</v>
      </c>
    </row>
    <row r="84" spans="1:38" ht="13.8">
      <c r="A84" s="57" t="s">
        <v>142</v>
      </c>
      <c r="B84" s="57" t="s">
        <v>86</v>
      </c>
      <c r="C84" s="302">
        <v>1352934.09</v>
      </c>
      <c r="D84" s="302">
        <v>5813039.6900000004</v>
      </c>
      <c r="E84" s="303">
        <v>0.23274124419405101</v>
      </c>
      <c r="F84" s="58">
        <v>2576</v>
      </c>
      <c r="G84" s="58">
        <v>2316</v>
      </c>
      <c r="H84" s="59">
        <v>0.89910000000000001</v>
      </c>
      <c r="I84" s="54">
        <v>0.95799999999999996</v>
      </c>
      <c r="J84" s="305">
        <v>3322</v>
      </c>
      <c r="K84" s="305">
        <v>2791</v>
      </c>
      <c r="L84" s="306">
        <v>0.84019999999999995</v>
      </c>
      <c r="M84" s="303">
        <v>0.86670000000000003</v>
      </c>
      <c r="N84" s="60">
        <v>1578425.28</v>
      </c>
      <c r="O84" s="60">
        <v>1080922.19</v>
      </c>
      <c r="P84" s="59">
        <v>0.68479999999999996</v>
      </c>
      <c r="Q84" s="59">
        <v>0.68589999999999995</v>
      </c>
      <c r="R84" s="305">
        <v>2111</v>
      </c>
      <c r="S84" s="305">
        <v>951</v>
      </c>
      <c r="T84" s="306">
        <v>0.45050000000000001</v>
      </c>
      <c r="U84" s="306">
        <v>0.68340000000000001</v>
      </c>
      <c r="V84" s="58">
        <v>2146</v>
      </c>
      <c r="W84" s="58">
        <v>1757</v>
      </c>
      <c r="X84" s="59">
        <v>0.81869999999999998</v>
      </c>
      <c r="Y84" s="283"/>
      <c r="Z84" s="271">
        <v>2818</v>
      </c>
      <c r="AA84" s="272">
        <v>2706</v>
      </c>
      <c r="AB84" s="273">
        <v>0.96030000000000004</v>
      </c>
      <c r="AC84" s="271">
        <v>3754</v>
      </c>
      <c r="AD84" s="272">
        <v>3312</v>
      </c>
      <c r="AE84" s="273">
        <v>0.88229999999999997</v>
      </c>
      <c r="AF84" s="274">
        <v>6897537.0599999996</v>
      </c>
      <c r="AG84" s="275">
        <v>4769676.32</v>
      </c>
      <c r="AH84" s="273">
        <v>0.6915</v>
      </c>
      <c r="AI84" s="271">
        <v>2984</v>
      </c>
      <c r="AJ84" s="272">
        <v>1922</v>
      </c>
      <c r="AK84" s="273">
        <v>0.64410000000000001</v>
      </c>
      <c r="AL84" s="9" t="s">
        <v>166</v>
      </c>
    </row>
    <row r="85" spans="1:38" ht="13.8">
      <c r="A85" s="57" t="s">
        <v>154</v>
      </c>
      <c r="B85" s="57" t="s">
        <v>87</v>
      </c>
      <c r="C85" s="302">
        <v>2244689.2999999998</v>
      </c>
      <c r="D85" s="302">
        <v>9503129.1999999993</v>
      </c>
      <c r="E85" s="303">
        <v>0.23620528067744301</v>
      </c>
      <c r="F85" s="58">
        <v>4214</v>
      </c>
      <c r="G85" s="58">
        <v>3827</v>
      </c>
      <c r="H85" s="59">
        <v>0.90820000000000001</v>
      </c>
      <c r="I85" s="54">
        <v>0.97770000000000001</v>
      </c>
      <c r="J85" s="305">
        <v>4938</v>
      </c>
      <c r="K85" s="305">
        <v>4263</v>
      </c>
      <c r="L85" s="306">
        <v>0.86329999999999996</v>
      </c>
      <c r="M85" s="303">
        <v>0.86229999999999996</v>
      </c>
      <c r="N85" s="60">
        <v>2600963.6</v>
      </c>
      <c r="O85" s="60">
        <v>1834884.96</v>
      </c>
      <c r="P85" s="59">
        <v>0.70550000000000002</v>
      </c>
      <c r="Q85" s="59">
        <v>0.7</v>
      </c>
      <c r="R85" s="305">
        <v>3161</v>
      </c>
      <c r="S85" s="305">
        <v>1629</v>
      </c>
      <c r="T85" s="306">
        <v>0.51529999999999998</v>
      </c>
      <c r="U85" s="306">
        <v>0.7</v>
      </c>
      <c r="V85" s="58">
        <v>3118</v>
      </c>
      <c r="W85" s="58">
        <v>2519</v>
      </c>
      <c r="X85" s="59">
        <v>0.80789999999999995</v>
      </c>
      <c r="Y85" s="283"/>
      <c r="Z85" s="271">
        <v>4307</v>
      </c>
      <c r="AA85" s="272">
        <v>4330</v>
      </c>
      <c r="AB85" s="273">
        <v>1.0053000000000001</v>
      </c>
      <c r="AC85" s="271">
        <v>5812</v>
      </c>
      <c r="AD85" s="272">
        <v>5081</v>
      </c>
      <c r="AE85" s="273">
        <v>0.87419999999999998</v>
      </c>
      <c r="AF85" s="274">
        <v>11378669.15</v>
      </c>
      <c r="AG85" s="275">
        <v>7898549.21</v>
      </c>
      <c r="AH85" s="273">
        <v>0.69420000000000004</v>
      </c>
      <c r="AI85" s="271">
        <v>4655</v>
      </c>
      <c r="AJ85" s="272">
        <v>3334</v>
      </c>
      <c r="AK85" s="273">
        <v>0.71619999999999995</v>
      </c>
      <c r="AL85" s="9" t="s">
        <v>166</v>
      </c>
    </row>
    <row r="86" spans="1:38" ht="13.8">
      <c r="A86" s="57" t="s">
        <v>153</v>
      </c>
      <c r="B86" s="57" t="s">
        <v>88</v>
      </c>
      <c r="C86" s="302">
        <v>1188827.8600000001</v>
      </c>
      <c r="D86" s="302">
        <v>5018173.7300000004</v>
      </c>
      <c r="E86" s="303">
        <v>0.23690448437304301</v>
      </c>
      <c r="F86" s="58">
        <v>2496</v>
      </c>
      <c r="G86" s="58">
        <v>2251</v>
      </c>
      <c r="H86" s="59">
        <v>0.90180000000000005</v>
      </c>
      <c r="I86" s="54">
        <v>0.97170000000000001</v>
      </c>
      <c r="J86" s="305">
        <v>3707</v>
      </c>
      <c r="K86" s="305">
        <v>2943</v>
      </c>
      <c r="L86" s="306">
        <v>0.79390000000000005</v>
      </c>
      <c r="M86" s="303">
        <v>0.80369999999999997</v>
      </c>
      <c r="N86" s="60">
        <v>1467453.59</v>
      </c>
      <c r="O86" s="60">
        <v>920274.64</v>
      </c>
      <c r="P86" s="59">
        <v>0.62709999999999999</v>
      </c>
      <c r="Q86" s="59">
        <v>0.62980000000000003</v>
      </c>
      <c r="R86" s="305">
        <v>2199</v>
      </c>
      <c r="S86" s="305">
        <v>886</v>
      </c>
      <c r="T86" s="306">
        <v>0.40289999999999998</v>
      </c>
      <c r="U86" s="306">
        <v>0.64329999999999998</v>
      </c>
      <c r="V86" s="58">
        <v>1986</v>
      </c>
      <c r="W86" s="58">
        <v>1667</v>
      </c>
      <c r="X86" s="59">
        <v>0.83940000000000003</v>
      </c>
      <c r="Y86" s="283"/>
      <c r="Z86" s="271">
        <v>2408</v>
      </c>
      <c r="AA86" s="272">
        <v>2635</v>
      </c>
      <c r="AB86" s="273">
        <v>1.0943000000000001</v>
      </c>
      <c r="AC86" s="271">
        <v>3727</v>
      </c>
      <c r="AD86" s="272">
        <v>3322</v>
      </c>
      <c r="AE86" s="273">
        <v>0.89129999999999998</v>
      </c>
      <c r="AF86" s="274">
        <v>6189733.4299999997</v>
      </c>
      <c r="AG86" s="275">
        <v>3899498.55</v>
      </c>
      <c r="AH86" s="273">
        <v>0.63</v>
      </c>
      <c r="AI86" s="271">
        <v>2872</v>
      </c>
      <c r="AJ86" s="272">
        <v>1644</v>
      </c>
      <c r="AK86" s="273">
        <v>0.57240000000000002</v>
      </c>
      <c r="AL86" s="9" t="s">
        <v>166</v>
      </c>
    </row>
    <row r="87" spans="1:38" ht="13.8">
      <c r="A87" s="57" t="s">
        <v>152</v>
      </c>
      <c r="B87" s="57" t="s">
        <v>89</v>
      </c>
      <c r="C87" s="302">
        <v>1570911.1</v>
      </c>
      <c r="D87" s="302">
        <v>6357182.79</v>
      </c>
      <c r="E87" s="303">
        <v>0.247108059008635</v>
      </c>
      <c r="F87" s="58">
        <v>2333</v>
      </c>
      <c r="G87" s="58">
        <v>2144</v>
      </c>
      <c r="H87" s="59">
        <v>0.91900000000000004</v>
      </c>
      <c r="I87" s="54">
        <v>0.99490000000000001</v>
      </c>
      <c r="J87" s="305">
        <v>3082</v>
      </c>
      <c r="K87" s="305">
        <v>2791</v>
      </c>
      <c r="L87" s="306">
        <v>0.90559999999999996</v>
      </c>
      <c r="M87" s="303">
        <v>0.9</v>
      </c>
      <c r="N87" s="60">
        <v>1790970.81</v>
      </c>
      <c r="O87" s="60">
        <v>1249189.31</v>
      </c>
      <c r="P87" s="59">
        <v>0.69750000000000001</v>
      </c>
      <c r="Q87" s="59">
        <v>0.69620000000000004</v>
      </c>
      <c r="R87" s="305">
        <v>2223</v>
      </c>
      <c r="S87" s="305">
        <v>1079</v>
      </c>
      <c r="T87" s="306">
        <v>0.4854</v>
      </c>
      <c r="U87" s="306">
        <v>0.69430000000000003</v>
      </c>
      <c r="V87" s="58">
        <v>1941</v>
      </c>
      <c r="W87" s="58">
        <v>1687</v>
      </c>
      <c r="X87" s="59">
        <v>0.86909999999999998</v>
      </c>
      <c r="Y87" s="283"/>
      <c r="Z87" s="271">
        <v>2764</v>
      </c>
      <c r="AA87" s="272">
        <v>2781</v>
      </c>
      <c r="AB87" s="273">
        <v>1.0062</v>
      </c>
      <c r="AC87" s="271">
        <v>3644</v>
      </c>
      <c r="AD87" s="272">
        <v>3241</v>
      </c>
      <c r="AE87" s="273">
        <v>0.88939999999999997</v>
      </c>
      <c r="AF87" s="274">
        <v>7726448.75</v>
      </c>
      <c r="AG87" s="275">
        <v>5202712.91</v>
      </c>
      <c r="AH87" s="273">
        <v>0.6734</v>
      </c>
      <c r="AI87" s="271">
        <v>2923</v>
      </c>
      <c r="AJ87" s="272">
        <v>1870</v>
      </c>
      <c r="AK87" s="273">
        <v>0.63980000000000004</v>
      </c>
      <c r="AL87" s="9" t="s">
        <v>166</v>
      </c>
    </row>
    <row r="88" spans="1:38" ht="13.8">
      <c r="A88" s="57" t="s">
        <v>154</v>
      </c>
      <c r="B88" s="57" t="s">
        <v>90</v>
      </c>
      <c r="C88" s="302">
        <v>1255461.21</v>
      </c>
      <c r="D88" s="302">
        <v>5493675.4199999999</v>
      </c>
      <c r="E88" s="303">
        <v>0.22852846482874301</v>
      </c>
      <c r="F88" s="58">
        <v>3144</v>
      </c>
      <c r="G88" s="58">
        <v>2798</v>
      </c>
      <c r="H88" s="59">
        <v>0.88990000000000002</v>
      </c>
      <c r="I88" s="54">
        <v>0.97499999999999998</v>
      </c>
      <c r="J88" s="305">
        <v>3623</v>
      </c>
      <c r="K88" s="305">
        <v>3263</v>
      </c>
      <c r="L88" s="306">
        <v>0.90059999999999996</v>
      </c>
      <c r="M88" s="303">
        <v>0.9</v>
      </c>
      <c r="N88" s="60">
        <v>1555068.94</v>
      </c>
      <c r="O88" s="60">
        <v>924908.38</v>
      </c>
      <c r="P88" s="59">
        <v>0.5948</v>
      </c>
      <c r="Q88" s="59">
        <v>0.60880000000000001</v>
      </c>
      <c r="R88" s="305">
        <v>2878</v>
      </c>
      <c r="S88" s="305">
        <v>1205</v>
      </c>
      <c r="T88" s="306">
        <v>0.41870000000000002</v>
      </c>
      <c r="U88" s="306">
        <v>0.7</v>
      </c>
      <c r="V88" s="58">
        <v>2184</v>
      </c>
      <c r="W88" s="58">
        <v>1911</v>
      </c>
      <c r="X88" s="59">
        <v>0.875</v>
      </c>
      <c r="Y88" s="283"/>
      <c r="Z88" s="271">
        <v>3603</v>
      </c>
      <c r="AA88" s="272">
        <v>3539</v>
      </c>
      <c r="AB88" s="273">
        <v>0.98219999999999996</v>
      </c>
      <c r="AC88" s="271">
        <v>4437</v>
      </c>
      <c r="AD88" s="272">
        <v>4129</v>
      </c>
      <c r="AE88" s="273">
        <v>0.93059999999999998</v>
      </c>
      <c r="AF88" s="274">
        <v>5799476.5899999999</v>
      </c>
      <c r="AG88" s="275">
        <v>3422009.58</v>
      </c>
      <c r="AH88" s="273">
        <v>0.59009999999999996</v>
      </c>
      <c r="AI88" s="271">
        <v>3767</v>
      </c>
      <c r="AJ88" s="272">
        <v>2136</v>
      </c>
      <c r="AK88" s="273">
        <v>0.56699999999999995</v>
      </c>
      <c r="AL88" s="9" t="s">
        <v>166</v>
      </c>
    </row>
    <row r="89" spans="1:38" ht="13.8">
      <c r="A89" s="57" t="s">
        <v>154</v>
      </c>
      <c r="B89" s="57" t="s">
        <v>91</v>
      </c>
      <c r="C89" s="302">
        <v>856561.32</v>
      </c>
      <c r="D89" s="302">
        <v>3461106.49</v>
      </c>
      <c r="E89" s="303">
        <v>0.24748193171022601</v>
      </c>
      <c r="F89" s="58">
        <v>1815</v>
      </c>
      <c r="G89" s="58">
        <v>1661</v>
      </c>
      <c r="H89" s="59">
        <v>0.91520000000000001</v>
      </c>
      <c r="I89" s="54">
        <v>1</v>
      </c>
      <c r="J89" s="305">
        <v>2277</v>
      </c>
      <c r="K89" s="305">
        <v>1804</v>
      </c>
      <c r="L89" s="306">
        <v>0.7923</v>
      </c>
      <c r="M89" s="303">
        <v>0.79949999999999999</v>
      </c>
      <c r="N89" s="60">
        <v>947249.14</v>
      </c>
      <c r="O89" s="60">
        <v>654702.49</v>
      </c>
      <c r="P89" s="59">
        <v>0.69120000000000004</v>
      </c>
      <c r="Q89" s="59">
        <v>0.7</v>
      </c>
      <c r="R89" s="305">
        <v>1299</v>
      </c>
      <c r="S89" s="305">
        <v>644</v>
      </c>
      <c r="T89" s="306">
        <v>0.49580000000000002</v>
      </c>
      <c r="U89" s="306">
        <v>0.7</v>
      </c>
      <c r="V89" s="58">
        <v>1278</v>
      </c>
      <c r="W89" s="58">
        <v>1071</v>
      </c>
      <c r="X89" s="59">
        <v>0.83799999999999997</v>
      </c>
      <c r="Y89" s="283"/>
      <c r="Z89" s="271">
        <v>1896</v>
      </c>
      <c r="AA89" s="272">
        <v>1973</v>
      </c>
      <c r="AB89" s="273">
        <v>1.0406</v>
      </c>
      <c r="AC89" s="271">
        <v>2506</v>
      </c>
      <c r="AD89" s="272">
        <v>2206</v>
      </c>
      <c r="AE89" s="273">
        <v>0.88029999999999997</v>
      </c>
      <c r="AF89" s="274">
        <v>4300406.38</v>
      </c>
      <c r="AG89" s="275">
        <v>3039801.79</v>
      </c>
      <c r="AH89" s="273">
        <v>0.70689999999999997</v>
      </c>
      <c r="AI89" s="271">
        <v>1861</v>
      </c>
      <c r="AJ89" s="272">
        <v>1340</v>
      </c>
      <c r="AK89" s="273">
        <v>0.72</v>
      </c>
      <c r="AL89" s="9" t="s">
        <v>166</v>
      </c>
    </row>
    <row r="90" spans="1:38" ht="13.8">
      <c r="A90" s="57" t="s">
        <v>142</v>
      </c>
      <c r="B90" s="57" t="s">
        <v>92</v>
      </c>
      <c r="C90" s="302">
        <v>491811.33</v>
      </c>
      <c r="D90" s="302">
        <v>2097557.35</v>
      </c>
      <c r="E90" s="303">
        <v>0.23446859748554699</v>
      </c>
      <c r="F90" s="58">
        <v>655</v>
      </c>
      <c r="G90" s="58">
        <v>601</v>
      </c>
      <c r="H90" s="59">
        <v>0.91759999999999997</v>
      </c>
      <c r="I90" s="54">
        <v>1</v>
      </c>
      <c r="J90" s="305">
        <v>1054</v>
      </c>
      <c r="K90" s="305">
        <v>962</v>
      </c>
      <c r="L90" s="306">
        <v>0.91269999999999996</v>
      </c>
      <c r="M90" s="303">
        <v>0.9</v>
      </c>
      <c r="N90" s="60">
        <v>573959.81999999995</v>
      </c>
      <c r="O90" s="60">
        <v>405556.91</v>
      </c>
      <c r="P90" s="59">
        <v>0.70660000000000001</v>
      </c>
      <c r="Q90" s="59">
        <v>0.68600000000000005</v>
      </c>
      <c r="R90" s="305">
        <v>865</v>
      </c>
      <c r="S90" s="305">
        <v>345</v>
      </c>
      <c r="T90" s="306">
        <v>0.39879999999999999</v>
      </c>
      <c r="U90" s="306">
        <v>0.63690000000000002</v>
      </c>
      <c r="V90" s="58">
        <v>486</v>
      </c>
      <c r="W90" s="58">
        <v>415</v>
      </c>
      <c r="X90" s="59">
        <v>0.85389999999999999</v>
      </c>
      <c r="Y90" s="283"/>
      <c r="Z90" s="271">
        <v>780</v>
      </c>
      <c r="AA90" s="272">
        <v>822</v>
      </c>
      <c r="AB90" s="273">
        <v>1.0538000000000001</v>
      </c>
      <c r="AC90" s="271">
        <v>1408</v>
      </c>
      <c r="AD90" s="272">
        <v>1245</v>
      </c>
      <c r="AE90" s="273">
        <v>0.88419999999999999</v>
      </c>
      <c r="AF90" s="274">
        <v>2957498.62</v>
      </c>
      <c r="AG90" s="275">
        <v>2010495.66</v>
      </c>
      <c r="AH90" s="273">
        <v>0.67979999999999996</v>
      </c>
      <c r="AI90" s="271">
        <v>1206</v>
      </c>
      <c r="AJ90" s="272">
        <v>732</v>
      </c>
      <c r="AK90" s="273">
        <v>0.60699999999999998</v>
      </c>
      <c r="AL90" s="9" t="s">
        <v>166</v>
      </c>
    </row>
    <row r="91" spans="1:38" ht="13.8">
      <c r="A91" s="57" t="s">
        <v>142</v>
      </c>
      <c r="B91" s="57" t="s">
        <v>93</v>
      </c>
      <c r="C91" s="302">
        <v>790410.21</v>
      </c>
      <c r="D91" s="302">
        <v>3319398.2</v>
      </c>
      <c r="E91" s="303">
        <v>0.238118527026977</v>
      </c>
      <c r="F91" s="58">
        <v>1457</v>
      </c>
      <c r="G91" s="58">
        <v>1391</v>
      </c>
      <c r="H91" s="59">
        <v>0.95469999999999999</v>
      </c>
      <c r="I91" s="54">
        <v>1</v>
      </c>
      <c r="J91" s="305">
        <v>1970</v>
      </c>
      <c r="K91" s="305">
        <v>1788</v>
      </c>
      <c r="L91" s="306">
        <v>0.90759999999999996</v>
      </c>
      <c r="M91" s="303">
        <v>0.9</v>
      </c>
      <c r="N91" s="60">
        <v>940147.27</v>
      </c>
      <c r="O91" s="60">
        <v>642323.61</v>
      </c>
      <c r="P91" s="59">
        <v>0.68320000000000003</v>
      </c>
      <c r="Q91" s="59">
        <v>0.6925</v>
      </c>
      <c r="R91" s="305">
        <v>1222</v>
      </c>
      <c r="S91" s="305">
        <v>580</v>
      </c>
      <c r="T91" s="306">
        <v>0.47460000000000002</v>
      </c>
      <c r="U91" s="306">
        <v>0.68110000000000004</v>
      </c>
      <c r="V91" s="58">
        <v>1377</v>
      </c>
      <c r="W91" s="58">
        <v>1213</v>
      </c>
      <c r="X91" s="59">
        <v>0.88090000000000002</v>
      </c>
      <c r="Y91" s="283"/>
      <c r="Z91" s="271">
        <v>1446</v>
      </c>
      <c r="AA91" s="272">
        <v>1649</v>
      </c>
      <c r="AB91" s="273">
        <v>1.1404000000000001</v>
      </c>
      <c r="AC91" s="271">
        <v>2131</v>
      </c>
      <c r="AD91" s="272">
        <v>1881</v>
      </c>
      <c r="AE91" s="273">
        <v>0.88270000000000004</v>
      </c>
      <c r="AF91" s="274">
        <v>4012549.23</v>
      </c>
      <c r="AG91" s="275">
        <v>2652167.35</v>
      </c>
      <c r="AH91" s="273">
        <v>0.66100000000000003</v>
      </c>
      <c r="AI91" s="271">
        <v>1620</v>
      </c>
      <c r="AJ91" s="272">
        <v>1013</v>
      </c>
      <c r="AK91" s="273">
        <v>0.62529999999999997</v>
      </c>
      <c r="AL91" s="9" t="s">
        <v>166</v>
      </c>
    </row>
    <row r="92" spans="1:38" ht="13.8">
      <c r="A92" s="57" t="s">
        <v>254</v>
      </c>
      <c r="B92" s="57" t="s">
        <v>94</v>
      </c>
      <c r="C92" s="302">
        <v>162550</v>
      </c>
      <c r="D92" s="302">
        <v>704929.66</v>
      </c>
      <c r="E92" s="303">
        <v>0.23059038259221501</v>
      </c>
      <c r="F92" s="58">
        <v>198</v>
      </c>
      <c r="G92" s="58">
        <v>186</v>
      </c>
      <c r="H92" s="59">
        <v>0.93940000000000001</v>
      </c>
      <c r="I92" s="54">
        <v>0.98319999999999996</v>
      </c>
      <c r="J92" s="305">
        <v>355</v>
      </c>
      <c r="K92" s="305">
        <v>320</v>
      </c>
      <c r="L92" s="306">
        <v>0.90139999999999998</v>
      </c>
      <c r="M92" s="303">
        <v>0.89890000000000003</v>
      </c>
      <c r="N92" s="60">
        <v>171465.53</v>
      </c>
      <c r="O92" s="60">
        <v>127571.14</v>
      </c>
      <c r="P92" s="59">
        <v>0.74399999999999999</v>
      </c>
      <c r="Q92" s="59">
        <v>0.69099999999999995</v>
      </c>
      <c r="R92" s="305">
        <v>268</v>
      </c>
      <c r="S92" s="305">
        <v>138</v>
      </c>
      <c r="T92" s="306">
        <v>0.51490000000000002</v>
      </c>
      <c r="U92" s="306">
        <v>0.7</v>
      </c>
      <c r="V92" s="58">
        <v>168</v>
      </c>
      <c r="W92" s="58">
        <v>118</v>
      </c>
      <c r="X92" s="59">
        <v>0.70240000000000002</v>
      </c>
      <c r="Y92" s="283"/>
      <c r="Z92" s="271">
        <v>245</v>
      </c>
      <c r="AA92" s="272">
        <v>266</v>
      </c>
      <c r="AB92" s="273">
        <v>1.0857000000000001</v>
      </c>
      <c r="AC92" s="271">
        <v>522</v>
      </c>
      <c r="AD92" s="272">
        <v>421</v>
      </c>
      <c r="AE92" s="273">
        <v>0.80649999999999999</v>
      </c>
      <c r="AF92" s="274">
        <v>837812.99</v>
      </c>
      <c r="AG92" s="275">
        <v>541939.56999999995</v>
      </c>
      <c r="AH92" s="273">
        <v>0.64690000000000003</v>
      </c>
      <c r="AI92" s="271">
        <v>408</v>
      </c>
      <c r="AJ92" s="272">
        <v>262</v>
      </c>
      <c r="AK92" s="273">
        <v>0.64219999999999999</v>
      </c>
      <c r="AL92" s="9" t="s">
        <v>166</v>
      </c>
    </row>
    <row r="93" spans="1:38" ht="13.8">
      <c r="A93" s="57" t="s">
        <v>254</v>
      </c>
      <c r="B93" s="57" t="s">
        <v>95</v>
      </c>
      <c r="C93" s="302">
        <v>294221.82</v>
      </c>
      <c r="D93" s="302">
        <v>1250242.22</v>
      </c>
      <c r="E93" s="303">
        <v>0.235331854334594</v>
      </c>
      <c r="F93" s="58">
        <v>491</v>
      </c>
      <c r="G93" s="58">
        <v>460</v>
      </c>
      <c r="H93" s="59">
        <v>0.93689999999999996</v>
      </c>
      <c r="I93" s="54">
        <v>0.97889999999999999</v>
      </c>
      <c r="J93" s="305">
        <v>696</v>
      </c>
      <c r="K93" s="305">
        <v>658</v>
      </c>
      <c r="L93" s="306">
        <v>0.94540000000000002</v>
      </c>
      <c r="M93" s="303">
        <v>0.9</v>
      </c>
      <c r="N93" s="60">
        <v>315304.96000000002</v>
      </c>
      <c r="O93" s="60">
        <v>228864.71</v>
      </c>
      <c r="P93" s="59">
        <v>0.72589999999999999</v>
      </c>
      <c r="Q93" s="59">
        <v>0.7</v>
      </c>
      <c r="R93" s="305">
        <v>510</v>
      </c>
      <c r="S93" s="305">
        <v>305</v>
      </c>
      <c r="T93" s="306">
        <v>0.59799999999999998</v>
      </c>
      <c r="U93" s="306">
        <v>0.7</v>
      </c>
      <c r="V93" s="58">
        <v>446</v>
      </c>
      <c r="W93" s="58">
        <v>365</v>
      </c>
      <c r="X93" s="59">
        <v>0.81840000000000002</v>
      </c>
      <c r="Y93" s="283"/>
      <c r="Z93" s="271">
        <v>604</v>
      </c>
      <c r="AA93" s="272">
        <v>674</v>
      </c>
      <c r="AB93" s="273">
        <v>1.1158999999999999</v>
      </c>
      <c r="AC93" s="271">
        <v>871</v>
      </c>
      <c r="AD93" s="272">
        <v>773</v>
      </c>
      <c r="AE93" s="273">
        <v>0.88749999999999996</v>
      </c>
      <c r="AF93" s="274">
        <v>1698273.85</v>
      </c>
      <c r="AG93" s="275">
        <v>1181751.96</v>
      </c>
      <c r="AH93" s="273">
        <v>0.69589999999999996</v>
      </c>
      <c r="AI93" s="271">
        <v>752</v>
      </c>
      <c r="AJ93" s="272">
        <v>531</v>
      </c>
      <c r="AK93" s="273">
        <v>0.70609999999999995</v>
      </c>
      <c r="AL93" s="9" t="s">
        <v>166</v>
      </c>
    </row>
    <row r="94" spans="1:38" ht="13.8">
      <c r="A94" s="57" t="s">
        <v>156</v>
      </c>
      <c r="B94" s="57"/>
      <c r="C94" s="302"/>
      <c r="D94" s="302"/>
      <c r="E94" s="303"/>
      <c r="F94" s="58"/>
      <c r="G94" s="58"/>
      <c r="H94" s="59"/>
      <c r="I94" s="54"/>
      <c r="J94" s="305"/>
      <c r="K94" s="305"/>
      <c r="L94" s="306"/>
      <c r="M94" s="303"/>
      <c r="N94" s="60"/>
      <c r="O94" s="60"/>
      <c r="P94" s="59"/>
      <c r="Q94" s="59"/>
      <c r="R94" s="305"/>
      <c r="S94" s="305"/>
      <c r="T94" s="306"/>
      <c r="U94" s="306"/>
      <c r="V94" s="58"/>
      <c r="W94" s="58"/>
      <c r="X94" s="59"/>
      <c r="Y94" s="283"/>
      <c r="Z94" s="271"/>
      <c r="AA94" s="272"/>
      <c r="AB94" s="273"/>
      <c r="AC94" s="271"/>
      <c r="AD94" s="272"/>
      <c r="AE94" s="273"/>
      <c r="AF94" s="274"/>
      <c r="AG94" s="275"/>
      <c r="AH94" s="273"/>
      <c r="AI94" s="271"/>
      <c r="AJ94" s="272"/>
      <c r="AK94" s="273"/>
      <c r="AL94" s="9"/>
    </row>
    <row r="95" spans="1:38" ht="13.8">
      <c r="A95" s="57" t="s">
        <v>167</v>
      </c>
      <c r="B95" s="57" t="s">
        <v>97</v>
      </c>
      <c r="C95" s="302">
        <v>81376.259999999995</v>
      </c>
      <c r="D95" s="302">
        <v>340535.31</v>
      </c>
      <c r="E95" s="303">
        <v>0.238965703732749</v>
      </c>
      <c r="F95" s="58">
        <v>146</v>
      </c>
      <c r="G95" s="58">
        <v>136</v>
      </c>
      <c r="H95" s="59">
        <v>0.93149999999999999</v>
      </c>
      <c r="I95" s="54">
        <v>0.97899999999999998</v>
      </c>
      <c r="J95" s="305">
        <v>172</v>
      </c>
      <c r="K95" s="305">
        <v>159</v>
      </c>
      <c r="L95" s="306">
        <v>0.9244</v>
      </c>
      <c r="M95" s="303">
        <v>0.9</v>
      </c>
      <c r="N95" s="60">
        <v>90585</v>
      </c>
      <c r="O95" s="60">
        <v>63036.11</v>
      </c>
      <c r="P95" s="59">
        <v>0.69589999999999996</v>
      </c>
      <c r="Q95" s="59">
        <v>0.7</v>
      </c>
      <c r="R95" s="305">
        <v>136</v>
      </c>
      <c r="S95" s="305">
        <v>65</v>
      </c>
      <c r="T95" s="306">
        <v>0.47789999999999999</v>
      </c>
      <c r="U95" s="306">
        <v>0.7</v>
      </c>
      <c r="V95" s="58">
        <v>102</v>
      </c>
      <c r="W95" s="58">
        <v>80</v>
      </c>
      <c r="X95" s="59">
        <v>0.7843</v>
      </c>
      <c r="Y95" s="320"/>
      <c r="Z95" s="321">
        <v>197</v>
      </c>
      <c r="AA95" s="322">
        <v>202</v>
      </c>
      <c r="AB95" s="323">
        <v>1.0254000000000001</v>
      </c>
      <c r="AC95" s="321">
        <v>243</v>
      </c>
      <c r="AD95" s="322">
        <v>227</v>
      </c>
      <c r="AE95" s="323">
        <v>0.93420000000000003</v>
      </c>
      <c r="AF95" s="324">
        <v>480451.5</v>
      </c>
      <c r="AG95" s="325">
        <v>302637.44</v>
      </c>
      <c r="AH95" s="323">
        <v>0.62990000000000002</v>
      </c>
      <c r="AI95" s="321">
        <v>207</v>
      </c>
      <c r="AJ95" s="322">
        <v>152</v>
      </c>
      <c r="AK95" s="323">
        <v>0.73429999999999995</v>
      </c>
      <c r="AL95" s="9" t="s">
        <v>166</v>
      </c>
    </row>
    <row r="96" spans="1:38" ht="13.8">
      <c r="A96" s="57" t="s">
        <v>154</v>
      </c>
      <c r="B96" s="57" t="s">
        <v>98</v>
      </c>
      <c r="C96" s="302">
        <v>2422569.77</v>
      </c>
      <c r="D96" s="302">
        <v>10057724.359999999</v>
      </c>
      <c r="E96" s="303">
        <v>0.240866590024545</v>
      </c>
      <c r="F96" s="58">
        <v>3457</v>
      </c>
      <c r="G96" s="58">
        <v>3174</v>
      </c>
      <c r="H96" s="59">
        <v>0.91810000000000003</v>
      </c>
      <c r="I96" s="54">
        <v>1</v>
      </c>
      <c r="J96" s="305">
        <v>4831</v>
      </c>
      <c r="K96" s="305">
        <v>4356</v>
      </c>
      <c r="L96" s="306">
        <v>0.90169999999999995</v>
      </c>
      <c r="M96" s="303">
        <v>0.89990000000000003</v>
      </c>
      <c r="N96" s="60">
        <v>2890599.36</v>
      </c>
      <c r="O96" s="60">
        <v>1857756.02</v>
      </c>
      <c r="P96" s="59">
        <v>0.64270000000000005</v>
      </c>
      <c r="Q96" s="59">
        <v>0.64690000000000003</v>
      </c>
      <c r="R96" s="305">
        <v>3300</v>
      </c>
      <c r="S96" s="305">
        <v>1522</v>
      </c>
      <c r="T96" s="306">
        <v>0.4612</v>
      </c>
      <c r="U96" s="306">
        <v>0.6885</v>
      </c>
      <c r="V96" s="58">
        <v>2594</v>
      </c>
      <c r="W96" s="58">
        <v>1836</v>
      </c>
      <c r="X96" s="59">
        <v>0.70779999999999998</v>
      </c>
      <c r="Y96" s="283"/>
      <c r="Z96" s="271">
        <v>3644</v>
      </c>
      <c r="AA96" s="272">
        <v>3612</v>
      </c>
      <c r="AB96" s="273">
        <v>0.99119999999999997</v>
      </c>
      <c r="AC96" s="271">
        <v>5313</v>
      </c>
      <c r="AD96" s="272">
        <v>4710</v>
      </c>
      <c r="AE96" s="273">
        <v>0.88649999999999995</v>
      </c>
      <c r="AF96" s="274">
        <v>12087555.23</v>
      </c>
      <c r="AG96" s="275">
        <v>7604912.2199999997</v>
      </c>
      <c r="AH96" s="273">
        <v>0.62919999999999998</v>
      </c>
      <c r="AI96" s="271">
        <v>4104</v>
      </c>
      <c r="AJ96" s="272">
        <v>2664</v>
      </c>
      <c r="AK96" s="273">
        <v>0.64910000000000001</v>
      </c>
      <c r="AL96" s="9" t="s">
        <v>166</v>
      </c>
    </row>
    <row r="97" spans="1:38" ht="13.8">
      <c r="A97" s="57" t="s">
        <v>241</v>
      </c>
      <c r="B97" s="57" t="s">
        <v>99</v>
      </c>
      <c r="C97" s="302">
        <v>1142677.6100000001</v>
      </c>
      <c r="D97" s="302">
        <v>4791406.93</v>
      </c>
      <c r="E97" s="303">
        <v>0.23848477632852599</v>
      </c>
      <c r="F97" s="58">
        <v>2495</v>
      </c>
      <c r="G97" s="58">
        <v>2303</v>
      </c>
      <c r="H97" s="59">
        <v>0.92300000000000004</v>
      </c>
      <c r="I97" s="54">
        <v>1</v>
      </c>
      <c r="J97" s="305">
        <v>2919</v>
      </c>
      <c r="K97" s="305">
        <v>2631</v>
      </c>
      <c r="L97" s="306">
        <v>0.90129999999999999</v>
      </c>
      <c r="M97" s="303">
        <v>0.9</v>
      </c>
      <c r="N97" s="60">
        <v>1303861.53</v>
      </c>
      <c r="O97" s="60">
        <v>900387.62</v>
      </c>
      <c r="P97" s="59">
        <v>0.69059999999999999</v>
      </c>
      <c r="Q97" s="59">
        <v>0.68959999999999999</v>
      </c>
      <c r="R97" s="305">
        <v>1977</v>
      </c>
      <c r="S97" s="305">
        <v>1063</v>
      </c>
      <c r="T97" s="306">
        <v>0.53769999999999996</v>
      </c>
      <c r="U97" s="306">
        <v>0.7</v>
      </c>
      <c r="V97" s="58">
        <v>2001</v>
      </c>
      <c r="W97" s="58">
        <v>1733</v>
      </c>
      <c r="X97" s="59">
        <v>0.86609999999999998</v>
      </c>
      <c r="Y97" s="283"/>
      <c r="Z97" s="271">
        <v>2553</v>
      </c>
      <c r="AA97" s="272">
        <v>2517</v>
      </c>
      <c r="AB97" s="273">
        <v>0.9859</v>
      </c>
      <c r="AC97" s="271">
        <v>3158</v>
      </c>
      <c r="AD97" s="272">
        <v>2878</v>
      </c>
      <c r="AE97" s="273">
        <v>0.9113</v>
      </c>
      <c r="AF97" s="274">
        <v>5112097.92</v>
      </c>
      <c r="AG97" s="275">
        <v>3527423.08</v>
      </c>
      <c r="AH97" s="273">
        <v>0.69</v>
      </c>
      <c r="AI97" s="271">
        <v>2595</v>
      </c>
      <c r="AJ97" s="272">
        <v>1832</v>
      </c>
      <c r="AK97" s="273">
        <v>0.70599999999999996</v>
      </c>
      <c r="AL97" s="9" t="s">
        <v>166</v>
      </c>
    </row>
    <row r="98" spans="1:38" ht="13.8">
      <c r="A98" s="57" t="s">
        <v>241</v>
      </c>
      <c r="B98" s="57" t="s">
        <v>100</v>
      </c>
      <c r="C98" s="302">
        <v>10471830.210000001</v>
      </c>
      <c r="D98" s="302">
        <v>44644297.5</v>
      </c>
      <c r="E98" s="303">
        <v>0.234561428814061</v>
      </c>
      <c r="F98" s="58">
        <v>14886</v>
      </c>
      <c r="G98" s="58">
        <v>13550</v>
      </c>
      <c r="H98" s="59">
        <v>0.9103</v>
      </c>
      <c r="I98" s="54">
        <v>0.9829</v>
      </c>
      <c r="J98" s="305">
        <v>18860</v>
      </c>
      <c r="K98" s="305">
        <v>16146</v>
      </c>
      <c r="L98" s="306">
        <v>0.85609999999999997</v>
      </c>
      <c r="M98" s="303">
        <v>0.86970000000000003</v>
      </c>
      <c r="N98" s="60">
        <v>12149733.029999999</v>
      </c>
      <c r="O98" s="60">
        <v>8266212.9400000004</v>
      </c>
      <c r="P98" s="59">
        <v>0.6804</v>
      </c>
      <c r="Q98" s="59">
        <v>0.68400000000000005</v>
      </c>
      <c r="R98" s="305">
        <v>12206</v>
      </c>
      <c r="S98" s="305">
        <v>5870</v>
      </c>
      <c r="T98" s="306">
        <v>0.48089999999999999</v>
      </c>
      <c r="U98" s="306">
        <v>0.7</v>
      </c>
      <c r="V98" s="58">
        <v>8575</v>
      </c>
      <c r="W98" s="58">
        <v>6549</v>
      </c>
      <c r="X98" s="59">
        <v>0.76370000000000005</v>
      </c>
      <c r="Y98" s="283"/>
      <c r="Z98" s="271">
        <v>15596</v>
      </c>
      <c r="AA98" s="272">
        <v>16276</v>
      </c>
      <c r="AB98" s="273">
        <v>1.0436000000000001</v>
      </c>
      <c r="AC98" s="271">
        <v>21036</v>
      </c>
      <c r="AD98" s="272">
        <v>18594</v>
      </c>
      <c r="AE98" s="273">
        <v>0.88390000000000002</v>
      </c>
      <c r="AF98" s="274">
        <v>55047179.939999998</v>
      </c>
      <c r="AG98" s="275">
        <v>38138672.049999997</v>
      </c>
      <c r="AH98" s="273">
        <v>0.69279999999999997</v>
      </c>
      <c r="AI98" s="271">
        <v>16974</v>
      </c>
      <c r="AJ98" s="272">
        <v>11691</v>
      </c>
      <c r="AK98" s="273">
        <v>0.68879999999999997</v>
      </c>
      <c r="AL98" s="9" t="s">
        <v>166</v>
      </c>
    </row>
    <row r="99" spans="1:38" ht="13.8">
      <c r="A99" s="57" t="s">
        <v>241</v>
      </c>
      <c r="B99" s="57" t="s">
        <v>101</v>
      </c>
      <c r="C99" s="302">
        <v>466606.66</v>
      </c>
      <c r="D99" s="302">
        <v>1921224.7</v>
      </c>
      <c r="E99" s="303">
        <v>0.242869384304709</v>
      </c>
      <c r="F99" s="58">
        <v>904</v>
      </c>
      <c r="G99" s="58">
        <v>867</v>
      </c>
      <c r="H99" s="59">
        <v>0.95909999999999995</v>
      </c>
      <c r="I99" s="54">
        <v>1</v>
      </c>
      <c r="J99" s="305">
        <v>1099</v>
      </c>
      <c r="K99" s="305">
        <v>992</v>
      </c>
      <c r="L99" s="306">
        <v>0.90259999999999996</v>
      </c>
      <c r="M99" s="303">
        <v>0.9</v>
      </c>
      <c r="N99" s="60">
        <v>522818.87</v>
      </c>
      <c r="O99" s="60">
        <v>358099.87</v>
      </c>
      <c r="P99" s="59">
        <v>0.68489999999999995</v>
      </c>
      <c r="Q99" s="59">
        <v>0.7</v>
      </c>
      <c r="R99" s="305">
        <v>722</v>
      </c>
      <c r="S99" s="305">
        <v>368</v>
      </c>
      <c r="T99" s="306">
        <v>0.50970000000000004</v>
      </c>
      <c r="U99" s="306">
        <v>0.7</v>
      </c>
      <c r="V99" s="58">
        <v>750</v>
      </c>
      <c r="W99" s="58">
        <v>627</v>
      </c>
      <c r="X99" s="59">
        <v>0.83599999999999997</v>
      </c>
      <c r="Y99" s="283"/>
      <c r="Z99" s="271">
        <v>946</v>
      </c>
      <c r="AA99" s="272">
        <v>998</v>
      </c>
      <c r="AB99" s="273">
        <v>1.0549999999999999</v>
      </c>
      <c r="AC99" s="271">
        <v>1186</v>
      </c>
      <c r="AD99" s="272">
        <v>1115</v>
      </c>
      <c r="AE99" s="273">
        <v>0.94010000000000005</v>
      </c>
      <c r="AF99" s="274">
        <v>2237496.81</v>
      </c>
      <c r="AG99" s="275">
        <v>1567576.78</v>
      </c>
      <c r="AH99" s="273">
        <v>0.7006</v>
      </c>
      <c r="AI99" s="271">
        <v>1013</v>
      </c>
      <c r="AJ99" s="272">
        <v>762</v>
      </c>
      <c r="AK99" s="273">
        <v>0.75219999999999998</v>
      </c>
      <c r="AL99" s="9" t="s">
        <v>166</v>
      </c>
    </row>
    <row r="100" spans="1:38" ht="13.8">
      <c r="A100" s="57" t="s">
        <v>167</v>
      </c>
      <c r="B100" s="57" t="s">
        <v>102</v>
      </c>
      <c r="C100" s="302">
        <v>294186.45</v>
      </c>
      <c r="D100" s="302">
        <v>1332114.69</v>
      </c>
      <c r="E100" s="303">
        <v>0.22084168293347201</v>
      </c>
      <c r="F100" s="58">
        <v>860</v>
      </c>
      <c r="G100" s="58">
        <v>768</v>
      </c>
      <c r="H100" s="59">
        <v>0.89300000000000002</v>
      </c>
      <c r="I100" s="54">
        <v>0.95420000000000005</v>
      </c>
      <c r="J100" s="305">
        <v>1025</v>
      </c>
      <c r="K100" s="305">
        <v>839</v>
      </c>
      <c r="L100" s="306">
        <v>0.81850000000000001</v>
      </c>
      <c r="M100" s="303">
        <v>0.82599999999999996</v>
      </c>
      <c r="N100" s="60">
        <v>359528.06</v>
      </c>
      <c r="O100" s="60">
        <v>237827.13</v>
      </c>
      <c r="P100" s="59">
        <v>0.66149999999999998</v>
      </c>
      <c r="Q100" s="59">
        <v>0.67279999999999995</v>
      </c>
      <c r="R100" s="305">
        <v>677</v>
      </c>
      <c r="S100" s="305">
        <v>327</v>
      </c>
      <c r="T100" s="306">
        <v>0.48299999999999998</v>
      </c>
      <c r="U100" s="306">
        <v>0.7</v>
      </c>
      <c r="V100" s="58">
        <v>583</v>
      </c>
      <c r="W100" s="58">
        <v>525</v>
      </c>
      <c r="X100" s="59">
        <v>0.90049999999999997</v>
      </c>
      <c r="Y100" s="283"/>
      <c r="Z100" s="271">
        <v>1093</v>
      </c>
      <c r="AA100" s="272">
        <v>1097</v>
      </c>
      <c r="AB100" s="273">
        <v>1.0037</v>
      </c>
      <c r="AC100" s="271">
        <v>1300</v>
      </c>
      <c r="AD100" s="272">
        <v>1199</v>
      </c>
      <c r="AE100" s="273">
        <v>0.92230000000000001</v>
      </c>
      <c r="AF100" s="274">
        <v>1630868</v>
      </c>
      <c r="AG100" s="275">
        <v>1091809.29</v>
      </c>
      <c r="AH100" s="273">
        <v>0.66949999999999998</v>
      </c>
      <c r="AI100" s="271">
        <v>977</v>
      </c>
      <c r="AJ100" s="272">
        <v>637</v>
      </c>
      <c r="AK100" s="273">
        <v>0.65200000000000002</v>
      </c>
      <c r="AL100" s="9" t="s">
        <v>166</v>
      </c>
    </row>
    <row r="101" spans="1:38" ht="13.8">
      <c r="A101" s="57" t="s">
        <v>153</v>
      </c>
      <c r="B101" s="57" t="s">
        <v>103</v>
      </c>
      <c r="C101" s="302">
        <v>397558.71</v>
      </c>
      <c r="D101" s="302">
        <v>1796064.37</v>
      </c>
      <c r="E101" s="303">
        <v>0.221349922998584</v>
      </c>
      <c r="F101" s="58">
        <v>364</v>
      </c>
      <c r="G101" s="58">
        <v>339</v>
      </c>
      <c r="H101" s="59">
        <v>0.93130000000000002</v>
      </c>
      <c r="I101" s="54">
        <v>1</v>
      </c>
      <c r="J101" s="305">
        <v>580</v>
      </c>
      <c r="K101" s="305">
        <v>528</v>
      </c>
      <c r="L101" s="306">
        <v>0.9103</v>
      </c>
      <c r="M101" s="303">
        <v>0.9</v>
      </c>
      <c r="N101" s="60">
        <v>436288.4</v>
      </c>
      <c r="O101" s="60">
        <v>336968.03</v>
      </c>
      <c r="P101" s="59">
        <v>0.77239999999999998</v>
      </c>
      <c r="Q101" s="59">
        <v>0.7</v>
      </c>
      <c r="R101" s="305">
        <v>420</v>
      </c>
      <c r="S101" s="305">
        <v>241</v>
      </c>
      <c r="T101" s="306">
        <v>0.57379999999999998</v>
      </c>
      <c r="U101" s="306">
        <v>0.6804</v>
      </c>
      <c r="V101" s="58">
        <v>350</v>
      </c>
      <c r="W101" s="58">
        <v>221</v>
      </c>
      <c r="X101" s="59">
        <v>0.63139999999999996</v>
      </c>
      <c r="Y101" s="283"/>
      <c r="Z101" s="271">
        <v>393</v>
      </c>
      <c r="AA101" s="272">
        <v>431</v>
      </c>
      <c r="AB101" s="273">
        <v>1.0967</v>
      </c>
      <c r="AC101" s="271">
        <v>662</v>
      </c>
      <c r="AD101" s="272">
        <v>609</v>
      </c>
      <c r="AE101" s="273">
        <v>0.91990000000000005</v>
      </c>
      <c r="AF101" s="274">
        <v>1809985.46</v>
      </c>
      <c r="AG101" s="275">
        <v>1358520.61</v>
      </c>
      <c r="AH101" s="273">
        <v>0.75060000000000004</v>
      </c>
      <c r="AI101" s="271">
        <v>621</v>
      </c>
      <c r="AJ101" s="272">
        <v>415</v>
      </c>
      <c r="AK101" s="273">
        <v>0.66830000000000001</v>
      </c>
      <c r="AL101" s="9" t="s">
        <v>166</v>
      </c>
    </row>
    <row r="102" spans="1:38" ht="13.8">
      <c r="A102" s="57" t="s">
        <v>241</v>
      </c>
      <c r="B102" s="57" t="s">
        <v>104</v>
      </c>
      <c r="C102" s="302">
        <v>2637721.9700000002</v>
      </c>
      <c r="D102" s="302">
        <v>11220677.18</v>
      </c>
      <c r="E102" s="303">
        <v>0.23507689666908299</v>
      </c>
      <c r="F102" s="58">
        <v>5666</v>
      </c>
      <c r="G102" s="58">
        <v>4897</v>
      </c>
      <c r="H102" s="59">
        <v>0.86429999999999996</v>
      </c>
      <c r="I102" s="54">
        <v>0.9335</v>
      </c>
      <c r="J102" s="305">
        <v>8251</v>
      </c>
      <c r="K102" s="305">
        <v>6475</v>
      </c>
      <c r="L102" s="306">
        <v>0.78480000000000005</v>
      </c>
      <c r="M102" s="303">
        <v>0.78759999999999997</v>
      </c>
      <c r="N102" s="60">
        <v>3173789.47</v>
      </c>
      <c r="O102" s="60">
        <v>1990238.51</v>
      </c>
      <c r="P102" s="59">
        <v>0.62709999999999999</v>
      </c>
      <c r="Q102" s="59">
        <v>0.64810000000000001</v>
      </c>
      <c r="R102" s="305">
        <v>4888</v>
      </c>
      <c r="S102" s="305">
        <v>1972</v>
      </c>
      <c r="T102" s="306">
        <v>0.40339999999999998</v>
      </c>
      <c r="U102" s="306">
        <v>0.62990000000000002</v>
      </c>
      <c r="V102" s="58">
        <v>3984</v>
      </c>
      <c r="W102" s="58">
        <v>3367</v>
      </c>
      <c r="X102" s="59">
        <v>0.84509999999999996</v>
      </c>
      <c r="Y102" s="283"/>
      <c r="Z102" s="271">
        <v>6196</v>
      </c>
      <c r="AA102" s="272">
        <v>5858</v>
      </c>
      <c r="AB102" s="273">
        <v>0.94540000000000002</v>
      </c>
      <c r="AC102" s="271">
        <v>9073</v>
      </c>
      <c r="AD102" s="272">
        <v>7317</v>
      </c>
      <c r="AE102" s="273">
        <v>0.80649999999999999</v>
      </c>
      <c r="AF102" s="274">
        <v>13993823.99</v>
      </c>
      <c r="AG102" s="275">
        <v>9104511.4299999997</v>
      </c>
      <c r="AH102" s="273">
        <v>0.65059999999999996</v>
      </c>
      <c r="AI102" s="271">
        <v>6307</v>
      </c>
      <c r="AJ102" s="272">
        <v>3762</v>
      </c>
      <c r="AK102" s="273">
        <v>0.59650000000000003</v>
      </c>
      <c r="AL102" s="9" t="s">
        <v>166</v>
      </c>
    </row>
    <row r="103" spans="1:38" ht="13.8">
      <c r="A103" s="57" t="s">
        <v>153</v>
      </c>
      <c r="B103" s="57" t="s">
        <v>105</v>
      </c>
      <c r="C103" s="302">
        <v>835384.41</v>
      </c>
      <c r="D103" s="302">
        <v>3541255.6</v>
      </c>
      <c r="E103" s="303">
        <v>0.235900625190681</v>
      </c>
      <c r="F103" s="58">
        <v>1581</v>
      </c>
      <c r="G103" s="58">
        <v>1403</v>
      </c>
      <c r="H103" s="59">
        <v>0.88739999999999997</v>
      </c>
      <c r="I103" s="54">
        <v>1</v>
      </c>
      <c r="J103" s="305">
        <v>2720</v>
      </c>
      <c r="K103" s="305">
        <v>2446</v>
      </c>
      <c r="L103" s="306">
        <v>0.89929999999999999</v>
      </c>
      <c r="M103" s="303">
        <v>0.88829999999999998</v>
      </c>
      <c r="N103" s="60">
        <v>1089733.17</v>
      </c>
      <c r="O103" s="60">
        <v>648723.27</v>
      </c>
      <c r="P103" s="59">
        <v>0.59530000000000005</v>
      </c>
      <c r="Q103" s="59">
        <v>0.61529999999999996</v>
      </c>
      <c r="R103" s="305">
        <v>2095</v>
      </c>
      <c r="S103" s="305">
        <v>686</v>
      </c>
      <c r="T103" s="306">
        <v>0.32740000000000002</v>
      </c>
      <c r="U103" s="306">
        <v>0.59989999999999999</v>
      </c>
      <c r="V103" s="58">
        <v>1459</v>
      </c>
      <c r="W103" s="58">
        <v>1206</v>
      </c>
      <c r="X103" s="59">
        <v>0.8266</v>
      </c>
      <c r="Y103" s="283"/>
      <c r="Z103" s="271">
        <v>1793</v>
      </c>
      <c r="AA103" s="272">
        <v>1641</v>
      </c>
      <c r="AB103" s="273">
        <v>0.91520000000000001</v>
      </c>
      <c r="AC103" s="271">
        <v>3243</v>
      </c>
      <c r="AD103" s="272">
        <v>2517</v>
      </c>
      <c r="AE103" s="273">
        <v>0.77610000000000001</v>
      </c>
      <c r="AF103" s="274">
        <v>4484412.3</v>
      </c>
      <c r="AG103" s="275">
        <v>2501626.66</v>
      </c>
      <c r="AH103" s="273">
        <v>0.55779999999999996</v>
      </c>
      <c r="AI103" s="271">
        <v>2273</v>
      </c>
      <c r="AJ103" s="272">
        <v>1201</v>
      </c>
      <c r="AK103" s="273">
        <v>0.52839999999999998</v>
      </c>
      <c r="AL103" s="9" t="s">
        <v>166</v>
      </c>
    </row>
    <row r="104" spans="1:38" ht="13.8">
      <c r="A104" s="57" t="s">
        <v>241</v>
      </c>
      <c r="B104" s="57" t="s">
        <v>106</v>
      </c>
      <c r="C104" s="302">
        <v>2033550.16</v>
      </c>
      <c r="D104" s="302">
        <v>8602529.1400000006</v>
      </c>
      <c r="E104" s="303">
        <v>0.23638980198793</v>
      </c>
      <c r="F104" s="58">
        <v>3877</v>
      </c>
      <c r="G104" s="58">
        <v>3664</v>
      </c>
      <c r="H104" s="59">
        <v>0.94510000000000005</v>
      </c>
      <c r="I104" s="54">
        <v>1</v>
      </c>
      <c r="J104" s="305">
        <v>4881</v>
      </c>
      <c r="K104" s="305">
        <v>4535</v>
      </c>
      <c r="L104" s="306">
        <v>0.92910000000000004</v>
      </c>
      <c r="M104" s="303">
        <v>0.9</v>
      </c>
      <c r="N104" s="60">
        <v>2517289.1800000002</v>
      </c>
      <c r="O104" s="60">
        <v>1617979.85</v>
      </c>
      <c r="P104" s="59">
        <v>0.64270000000000005</v>
      </c>
      <c r="Q104" s="59">
        <v>0.65229999999999999</v>
      </c>
      <c r="R104" s="305">
        <v>3615</v>
      </c>
      <c r="S104" s="305">
        <v>1587</v>
      </c>
      <c r="T104" s="306">
        <v>0.439</v>
      </c>
      <c r="U104" s="306">
        <v>0.67849999999999999</v>
      </c>
      <c r="V104" s="58">
        <v>3038</v>
      </c>
      <c r="W104" s="58">
        <v>2522</v>
      </c>
      <c r="X104" s="59">
        <v>0.83020000000000005</v>
      </c>
      <c r="Y104" s="283"/>
      <c r="Z104" s="271">
        <v>4059</v>
      </c>
      <c r="AA104" s="272">
        <v>4309</v>
      </c>
      <c r="AB104" s="273">
        <v>1.0616000000000001</v>
      </c>
      <c r="AC104" s="271">
        <v>5292</v>
      </c>
      <c r="AD104" s="272">
        <v>4854</v>
      </c>
      <c r="AE104" s="273">
        <v>0.91720000000000002</v>
      </c>
      <c r="AF104" s="274">
        <v>9370185.0899999999</v>
      </c>
      <c r="AG104" s="275">
        <v>6326053.4100000001</v>
      </c>
      <c r="AH104" s="273">
        <v>0.67510000000000003</v>
      </c>
      <c r="AI104" s="271">
        <v>4610</v>
      </c>
      <c r="AJ104" s="272">
        <v>3043</v>
      </c>
      <c r="AK104" s="273">
        <v>0.66010000000000002</v>
      </c>
      <c r="AL104" s="9" t="s">
        <v>166</v>
      </c>
    </row>
    <row r="105" spans="1:38" ht="13.8">
      <c r="A105" s="57" t="s">
        <v>142</v>
      </c>
      <c r="B105" s="57" t="s">
        <v>107</v>
      </c>
      <c r="C105" s="302">
        <v>502105.11</v>
      </c>
      <c r="D105" s="302">
        <v>2034295.65</v>
      </c>
      <c r="E105" s="303">
        <v>0.24682012666153</v>
      </c>
      <c r="F105" s="58">
        <v>692</v>
      </c>
      <c r="G105" s="58">
        <v>646</v>
      </c>
      <c r="H105" s="59">
        <v>0.9335</v>
      </c>
      <c r="I105" s="54">
        <v>1</v>
      </c>
      <c r="J105" s="305">
        <v>1071</v>
      </c>
      <c r="K105" s="305">
        <v>975</v>
      </c>
      <c r="L105" s="306">
        <v>0.91039999999999999</v>
      </c>
      <c r="M105" s="303">
        <v>0.89259999999999995</v>
      </c>
      <c r="N105" s="60">
        <v>592373.13</v>
      </c>
      <c r="O105" s="60">
        <v>384515.74</v>
      </c>
      <c r="P105" s="59">
        <v>0.64910000000000001</v>
      </c>
      <c r="Q105" s="59">
        <v>0.63990000000000002</v>
      </c>
      <c r="R105" s="305">
        <v>831</v>
      </c>
      <c r="S105" s="305">
        <v>358</v>
      </c>
      <c r="T105" s="306">
        <v>0.43080000000000002</v>
      </c>
      <c r="U105" s="306">
        <v>0.66539999999999999</v>
      </c>
      <c r="V105" s="58">
        <v>651</v>
      </c>
      <c r="W105" s="58">
        <v>541</v>
      </c>
      <c r="X105" s="59">
        <v>0.83099999999999996</v>
      </c>
      <c r="Y105" s="283"/>
      <c r="Z105" s="271">
        <v>820</v>
      </c>
      <c r="AA105" s="272">
        <v>867</v>
      </c>
      <c r="AB105" s="273">
        <v>1.0572999999999999</v>
      </c>
      <c r="AC105" s="271">
        <v>1319</v>
      </c>
      <c r="AD105" s="272">
        <v>1190</v>
      </c>
      <c r="AE105" s="273">
        <v>0.9022</v>
      </c>
      <c r="AF105" s="274">
        <v>2666569.13</v>
      </c>
      <c r="AG105" s="275">
        <v>1633172.15</v>
      </c>
      <c r="AH105" s="273">
        <v>0.61250000000000004</v>
      </c>
      <c r="AI105" s="271">
        <v>1169</v>
      </c>
      <c r="AJ105" s="272">
        <v>747</v>
      </c>
      <c r="AK105" s="273">
        <v>0.63900000000000001</v>
      </c>
      <c r="AL105" s="9" t="s">
        <v>166</v>
      </c>
    </row>
    <row r="106" spans="1:38" ht="13.8">
      <c r="A106" s="57" t="s">
        <v>254</v>
      </c>
      <c r="B106" s="57" t="s">
        <v>108</v>
      </c>
      <c r="C106" s="302">
        <v>166057.79</v>
      </c>
      <c r="D106" s="302">
        <v>663423.93999999994</v>
      </c>
      <c r="E106" s="303">
        <v>0.25030418709339902</v>
      </c>
      <c r="F106" s="58">
        <v>177</v>
      </c>
      <c r="G106" s="58">
        <v>169</v>
      </c>
      <c r="H106" s="59">
        <v>0.95479999999999998</v>
      </c>
      <c r="I106" s="54">
        <v>1</v>
      </c>
      <c r="J106" s="305">
        <v>347</v>
      </c>
      <c r="K106" s="305">
        <v>275</v>
      </c>
      <c r="L106" s="306">
        <v>0.79249999999999998</v>
      </c>
      <c r="M106" s="303">
        <v>0.83130000000000004</v>
      </c>
      <c r="N106" s="60">
        <v>177449.55</v>
      </c>
      <c r="O106" s="60">
        <v>130836.01</v>
      </c>
      <c r="P106" s="59">
        <v>0.73729999999999996</v>
      </c>
      <c r="Q106" s="59">
        <v>0.7</v>
      </c>
      <c r="R106" s="305">
        <v>182</v>
      </c>
      <c r="S106" s="305">
        <v>94</v>
      </c>
      <c r="T106" s="306">
        <v>0.51649999999999996</v>
      </c>
      <c r="U106" s="306">
        <v>0.66720000000000002</v>
      </c>
      <c r="V106" s="58">
        <v>200</v>
      </c>
      <c r="W106" s="58">
        <v>149</v>
      </c>
      <c r="X106" s="59">
        <v>0.745</v>
      </c>
      <c r="Y106" s="283"/>
      <c r="Z106" s="271">
        <v>227</v>
      </c>
      <c r="AA106" s="272">
        <v>229</v>
      </c>
      <c r="AB106" s="273">
        <v>1.0087999999999999</v>
      </c>
      <c r="AC106" s="271">
        <v>397</v>
      </c>
      <c r="AD106" s="272">
        <v>305</v>
      </c>
      <c r="AE106" s="273">
        <v>0.76829999999999998</v>
      </c>
      <c r="AF106" s="274">
        <v>695372.28</v>
      </c>
      <c r="AG106" s="275">
        <v>511077.61</v>
      </c>
      <c r="AH106" s="273">
        <v>0.73499999999999999</v>
      </c>
      <c r="AI106" s="271">
        <v>280</v>
      </c>
      <c r="AJ106" s="272">
        <v>174</v>
      </c>
      <c r="AK106" s="273">
        <v>0.62139999999999995</v>
      </c>
      <c r="AL106" s="9" t="s">
        <v>166</v>
      </c>
    </row>
    <row r="107" spans="1:38" ht="14.25" customHeight="1" thickBot="1">
      <c r="A107" s="11"/>
      <c r="B107" s="11"/>
      <c r="C107" s="69">
        <v>700435452.26000011</v>
      </c>
      <c r="D107" s="70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9">
        <v>700435452.26000011</v>
      </c>
      <c r="AB107" s="70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4.4" thickBot="1">
      <c r="A108" s="20" t="s">
        <v>109</v>
      </c>
      <c r="B108" s="20" t="s">
        <v>147</v>
      </c>
      <c r="C108" s="367">
        <f>SUBTOTAL(9,C3:C106)</f>
        <v>154607334.77999997</v>
      </c>
      <c r="D108" s="367">
        <f>SUBTOTAL(9,D3:D106)</f>
        <v>647090466.73000002</v>
      </c>
      <c r="E108" s="368">
        <f>C108/D108</f>
        <v>0.23892692402237203</v>
      </c>
      <c r="F108" s="78">
        <f>SUBTOTAL(9,F3:F106)</f>
        <v>266537</v>
      </c>
      <c r="G108" s="78">
        <f>SUBTOTAL(9,G3:G106)</f>
        <v>241382</v>
      </c>
      <c r="H108" s="75">
        <f>G108/F108</f>
        <v>0.90562285911524476</v>
      </c>
      <c r="I108" s="76">
        <v>0.98409999999999997</v>
      </c>
      <c r="J108" s="369">
        <f>SUBTOTAL(9,J3:J106)</f>
        <v>348386</v>
      </c>
      <c r="K108" s="369">
        <f>SUBTOTAL(9,K3:K106)</f>
        <v>296741</v>
      </c>
      <c r="L108" s="370">
        <f>K108/J108</f>
        <v>0.85175925553839704</v>
      </c>
      <c r="M108" s="368">
        <v>0.85840000000000005</v>
      </c>
      <c r="N108" s="77">
        <f>SUBTOTAL(9,N3:N106)</f>
        <v>179764766.46000001</v>
      </c>
      <c r="O108" s="77">
        <f>SUBTOTAL(9,O3:O106)</f>
        <v>120876274.84999999</v>
      </c>
      <c r="P108" s="75">
        <f>O108/N108</f>
        <v>0.67241360601604061</v>
      </c>
      <c r="Q108" s="75">
        <v>0.67689999999999995</v>
      </c>
      <c r="R108" s="369">
        <f>SUBTOTAL(9,R3:R106)</f>
        <v>229881</v>
      </c>
      <c r="S108" s="369">
        <f>SUBTOTAL(9,S3:S106)</f>
        <v>105963</v>
      </c>
      <c r="T108" s="370">
        <f>S108/R108</f>
        <v>0.46094718571782795</v>
      </c>
      <c r="U108" s="370">
        <v>0.69599999999999995</v>
      </c>
      <c r="V108" s="78">
        <f>SUBTOTAL(109,V3:V106)</f>
        <v>198139</v>
      </c>
      <c r="W108" s="78">
        <f>SUBTOTAL(109,W3:W106)</f>
        <v>160106</v>
      </c>
      <c r="X108" s="75">
        <f>W108/V108</f>
        <v>0.80804889496767418</v>
      </c>
      <c r="Y108" s="284"/>
      <c r="Z108" s="276">
        <v>296609</v>
      </c>
      <c r="AA108" s="277">
        <v>301754</v>
      </c>
      <c r="AB108" s="278">
        <v>1.0173460683930697</v>
      </c>
      <c r="AC108" s="276">
        <v>401750</v>
      </c>
      <c r="AD108" s="277">
        <v>345391</v>
      </c>
      <c r="AE108" s="278">
        <v>0.85971624144368386</v>
      </c>
      <c r="AF108" s="279">
        <v>777356795.78999996</v>
      </c>
      <c r="AG108" s="280">
        <v>528420817.09000033</v>
      </c>
      <c r="AH108" s="278">
        <v>0.67976612535172487</v>
      </c>
      <c r="AI108" s="276">
        <v>311364</v>
      </c>
      <c r="AJ108" s="277">
        <v>208259</v>
      </c>
      <c r="AK108" s="278">
        <v>0.6688602407471641</v>
      </c>
      <c r="AL108" s="21"/>
    </row>
    <row r="109" spans="1:38" ht="15.75" customHeight="1">
      <c r="A109" s="11"/>
      <c r="B109" s="11"/>
      <c r="C109" s="71"/>
      <c r="D109" s="71"/>
      <c r="E109" s="63"/>
      <c r="F109" s="79"/>
      <c r="G109" s="79"/>
      <c r="H109" s="64"/>
      <c r="I109" s="63"/>
      <c r="J109" s="79"/>
      <c r="K109" s="79"/>
      <c r="L109" s="64"/>
      <c r="M109" s="63"/>
      <c r="N109" s="65"/>
      <c r="O109" s="65"/>
      <c r="P109" s="64"/>
      <c r="Q109" s="64"/>
      <c r="R109" s="79"/>
      <c r="S109" s="79"/>
      <c r="T109" s="64"/>
      <c r="U109" s="64"/>
      <c r="V109" s="79"/>
      <c r="W109" s="79"/>
      <c r="X109" s="64"/>
      <c r="Y109" s="283"/>
      <c r="Z109" s="271"/>
      <c r="AA109" s="272"/>
      <c r="AB109" s="273"/>
      <c r="AC109" s="271"/>
      <c r="AD109" s="272"/>
      <c r="AE109" s="273"/>
      <c r="AF109" s="274"/>
      <c r="AG109" s="275"/>
      <c r="AH109" s="273"/>
      <c r="AI109" s="271"/>
      <c r="AJ109" s="272"/>
      <c r="AK109" s="273"/>
      <c r="AL109" s="9"/>
    </row>
    <row r="110" spans="1:38" ht="13.8">
      <c r="A110" s="314" t="s">
        <v>241</v>
      </c>
      <c r="B110" s="314" t="s">
        <v>148</v>
      </c>
      <c r="C110" s="302">
        <f>C35+C36</f>
        <v>1221663.3599999999</v>
      </c>
      <c r="D110" s="302">
        <v>5643342.9000000004</v>
      </c>
      <c r="E110" s="303">
        <f>C110/D110</f>
        <v>0.21647866905269922</v>
      </c>
      <c r="F110" s="318">
        <f>F35+F36</f>
        <v>3075</v>
      </c>
      <c r="G110" s="318">
        <f>G35+G36</f>
        <v>2377</v>
      </c>
      <c r="H110" s="59">
        <f>G110/F110</f>
        <v>0.77300813008130076</v>
      </c>
      <c r="I110" s="54">
        <v>0.83520000000000005</v>
      </c>
      <c r="J110" s="317">
        <f>J35+J36</f>
        <v>4745</v>
      </c>
      <c r="K110" s="317">
        <f>K35+K36</f>
        <v>3166</v>
      </c>
      <c r="L110" s="316">
        <f>K110/J110</f>
        <v>0.66722866174920969</v>
      </c>
      <c r="M110" s="315">
        <v>0.70109999999999995</v>
      </c>
      <c r="N110" s="60">
        <f>N35+N36</f>
        <v>1456557.46</v>
      </c>
      <c r="O110" s="60">
        <f>O35+O36</f>
        <v>891912.38</v>
      </c>
      <c r="P110" s="59">
        <f>O110/N110</f>
        <v>0.61234273586433041</v>
      </c>
      <c r="Q110" s="59">
        <v>0.64319999999999999</v>
      </c>
      <c r="R110" s="307">
        <f>R35+R36</f>
        <v>2643</v>
      </c>
      <c r="S110" s="307">
        <f>S35+S36</f>
        <v>1062</v>
      </c>
      <c r="T110" s="306">
        <f>S110/R110</f>
        <v>0.40181611804767309</v>
      </c>
      <c r="U110" s="306">
        <v>0.69369999999999998</v>
      </c>
      <c r="V110" s="318">
        <f>V35+V36</f>
        <v>1931</v>
      </c>
      <c r="W110" s="318">
        <f>W35+W36</f>
        <v>1545</v>
      </c>
      <c r="X110" s="59">
        <f>W110/V110</f>
        <v>0.80010357327809423</v>
      </c>
      <c r="Y110" s="283" t="s">
        <v>148</v>
      </c>
      <c r="Z110" s="271">
        <v>3732</v>
      </c>
      <c r="AA110" s="272">
        <v>3195</v>
      </c>
      <c r="AB110" s="273">
        <v>0.85610932475884249</v>
      </c>
      <c r="AC110" s="271">
        <v>4680</v>
      </c>
      <c r="AD110" s="272">
        <v>3943</v>
      </c>
      <c r="AE110" s="273">
        <v>0.84252136752136753</v>
      </c>
      <c r="AF110" s="274">
        <v>6585841.3700000001</v>
      </c>
      <c r="AG110" s="275">
        <v>4154756.1399999997</v>
      </c>
      <c r="AH110" s="273">
        <v>0.63086186055525961</v>
      </c>
      <c r="AI110" s="271">
        <v>3663</v>
      </c>
      <c r="AJ110" s="272">
        <v>2246</v>
      </c>
      <c r="AK110" s="273">
        <v>0.6131586131586132</v>
      </c>
      <c r="AL110" s="9"/>
    </row>
    <row r="111" spans="1:38" ht="15.75" customHeight="1" thickBot="1">
      <c r="A111" s="22" t="s">
        <v>142</v>
      </c>
      <c r="B111" s="62" t="s">
        <v>149</v>
      </c>
      <c r="C111" s="302">
        <f>C44+C45</f>
        <v>8014234.9399999995</v>
      </c>
      <c r="D111" s="302">
        <v>33374234.739999998</v>
      </c>
      <c r="E111" s="303">
        <f>C111/D111</f>
        <v>0.24013239561699085</v>
      </c>
      <c r="F111" s="318">
        <f>F44+F45</f>
        <v>15328</v>
      </c>
      <c r="G111" s="318">
        <f>G44+G45</f>
        <v>13786</v>
      </c>
      <c r="H111" s="59">
        <f>G111/F111</f>
        <v>0.89939979123173275</v>
      </c>
      <c r="I111" s="54">
        <v>0.98829999999999996</v>
      </c>
      <c r="J111" s="317">
        <f>J44+J45</f>
        <v>18685</v>
      </c>
      <c r="K111" s="317">
        <f>K44+K45</f>
        <v>15184</v>
      </c>
      <c r="L111" s="316">
        <f>K111/J111</f>
        <v>0.81263045223441266</v>
      </c>
      <c r="M111" s="315">
        <v>0.82720000000000005</v>
      </c>
      <c r="N111" s="60">
        <f>N44+N45</f>
        <v>8878773.1099999994</v>
      </c>
      <c r="O111" s="60">
        <f>O44+O45</f>
        <v>6394420.9000000004</v>
      </c>
      <c r="P111" s="59">
        <f>O111/N111</f>
        <v>0.72019194778139806</v>
      </c>
      <c r="Q111" s="59">
        <v>0.7</v>
      </c>
      <c r="R111" s="307">
        <f>R44+R45</f>
        <v>12005</v>
      </c>
      <c r="S111" s="307">
        <f>S44+S45</f>
        <v>5971</v>
      </c>
      <c r="T111" s="306">
        <f>S111/R111</f>
        <v>0.49737609329446064</v>
      </c>
      <c r="U111" s="306">
        <v>0.7</v>
      </c>
      <c r="V111" s="318">
        <f>V44+V45</f>
        <v>10443</v>
      </c>
      <c r="W111" s="318">
        <f>W44+W45</f>
        <v>8654</v>
      </c>
      <c r="X111" s="59">
        <f>W111/V111</f>
        <v>0.82868907402087522</v>
      </c>
      <c r="Y111" s="283" t="s">
        <v>149</v>
      </c>
      <c r="Z111" s="271">
        <v>15625</v>
      </c>
      <c r="AA111" s="272">
        <v>16181</v>
      </c>
      <c r="AB111" s="273">
        <v>1.0355840000000001</v>
      </c>
      <c r="AC111" s="271">
        <v>20906</v>
      </c>
      <c r="AD111" s="272">
        <v>17082</v>
      </c>
      <c r="AE111" s="273">
        <v>0.81708600401798526</v>
      </c>
      <c r="AF111" s="274">
        <v>35297471.269999996</v>
      </c>
      <c r="AG111" s="275">
        <v>26424667.350000001</v>
      </c>
      <c r="AH111" s="273">
        <v>0.74862777415046267</v>
      </c>
      <c r="AI111" s="271">
        <v>15717</v>
      </c>
      <c r="AJ111" s="272">
        <v>10952</v>
      </c>
      <c r="AK111" s="273">
        <v>0.6968250938474263</v>
      </c>
      <c r="AL111" s="9"/>
    </row>
    <row r="112" spans="1:38" ht="15.75" customHeight="1" thickBot="1">
      <c r="A112" s="23"/>
      <c r="B112" s="23"/>
      <c r="C112" s="71"/>
      <c r="D112" s="71"/>
      <c r="E112" s="63"/>
      <c r="F112" s="80"/>
      <c r="G112" s="80"/>
      <c r="H112" s="63"/>
      <c r="I112" s="63"/>
      <c r="J112" s="80"/>
      <c r="K112" s="80"/>
      <c r="L112" s="63"/>
      <c r="M112" s="63"/>
      <c r="N112" s="66"/>
      <c r="O112" s="66"/>
      <c r="P112" s="63"/>
      <c r="Q112" s="63"/>
      <c r="R112" s="80"/>
      <c r="S112" s="80"/>
      <c r="T112" s="63"/>
      <c r="U112" s="63"/>
      <c r="V112" s="80"/>
      <c r="W112" s="80"/>
      <c r="X112" s="63"/>
      <c r="Y112" s="11"/>
      <c r="Z112" s="11"/>
      <c r="AA112" s="69">
        <v>700435452.26000011</v>
      </c>
      <c r="AB112" s="70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4.4" thickBot="1">
      <c r="A113" s="24"/>
      <c r="B113" s="68" t="s">
        <v>3</v>
      </c>
      <c r="C113" s="367">
        <v>154607335</v>
      </c>
      <c r="D113" s="367">
        <v>647090466.73000002</v>
      </c>
      <c r="E113" s="315">
        <v>0.23892692436235544</v>
      </c>
      <c r="F113" s="67">
        <v>265729</v>
      </c>
      <c r="G113" s="67">
        <v>240481</v>
      </c>
      <c r="H113" s="59">
        <v>0.90498590669441425</v>
      </c>
      <c r="I113" s="54">
        <v>0.98409999999999997</v>
      </c>
      <c r="J113" s="369">
        <v>348386</v>
      </c>
      <c r="K113" s="369">
        <v>296741</v>
      </c>
      <c r="L113" s="316">
        <v>0.85175925553839704</v>
      </c>
      <c r="M113" s="315">
        <v>0.85840000000000005</v>
      </c>
      <c r="N113" s="55">
        <v>179764766</v>
      </c>
      <c r="O113" s="55">
        <v>120876275</v>
      </c>
      <c r="P113" s="59">
        <v>0.67241360857110344</v>
      </c>
      <c r="Q113" s="54">
        <v>0.67689999999999995</v>
      </c>
      <c r="R113" s="371">
        <v>229881</v>
      </c>
      <c r="S113" s="371">
        <v>105963</v>
      </c>
      <c r="T113" s="316">
        <v>0.46094718571782795</v>
      </c>
      <c r="U113" s="315">
        <v>0.69599999999999995</v>
      </c>
      <c r="V113" s="67">
        <v>198139</v>
      </c>
      <c r="W113" s="67">
        <v>160106</v>
      </c>
      <c r="X113" s="59">
        <v>0.80804889496767418</v>
      </c>
      <c r="Y113" s="282"/>
      <c r="Z113" s="271">
        <v>295491</v>
      </c>
      <c r="AA113" s="272">
        <v>299512</v>
      </c>
      <c r="AB113" s="273">
        <v>1.0136078594610327</v>
      </c>
      <c r="AC113" s="271">
        <v>401750</v>
      </c>
      <c r="AD113" s="272">
        <v>345391</v>
      </c>
      <c r="AE113" s="273">
        <v>0.85971624144368386</v>
      </c>
      <c r="AF113" s="274">
        <v>777356796</v>
      </c>
      <c r="AG113" s="275">
        <v>528420817</v>
      </c>
      <c r="AH113" s="273">
        <v>0.67976612505231127</v>
      </c>
      <c r="AI113" s="271">
        <v>311364</v>
      </c>
      <c r="AJ113" s="272">
        <v>208259</v>
      </c>
      <c r="AK113" s="273">
        <v>0.6688602407471641</v>
      </c>
      <c r="AL113" s="9"/>
    </row>
    <row r="114" spans="1:38" ht="24.6" customHeight="1">
      <c r="A114" s="25"/>
      <c r="B114" s="25"/>
      <c r="C114" s="72"/>
      <c r="D114" s="73"/>
      <c r="E114" s="26"/>
      <c r="F114" s="520" t="s">
        <v>150</v>
      </c>
      <c r="G114" s="521"/>
      <c r="H114" s="521"/>
      <c r="I114" s="522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9">
        <v>700435452.26000011</v>
      </c>
      <c r="AB114" s="70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>
      <c r="S116" s="363"/>
    </row>
    <row r="118" spans="1:38" ht="13.8">
      <c r="D118" s="325"/>
      <c r="E118" s="325"/>
      <c r="F118" s="6"/>
    </row>
    <row r="119" spans="1:38" ht="13.8">
      <c r="D119" s="325"/>
      <c r="E119" s="325"/>
      <c r="F119" s="6"/>
    </row>
    <row r="122" spans="1:38">
      <c r="C122" s="281"/>
    </row>
    <row r="123" spans="1:38">
      <c r="C123" s="281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5 Factor Report SOR</vt:lpstr>
      <vt:lpstr>5 Factor Report</vt:lpstr>
      <vt:lpstr>Agent Activity Report</vt:lpstr>
      <vt:lpstr>Staffing Report</vt:lpstr>
      <vt:lpstr>Self-Assessment Scores for All </vt:lpstr>
      <vt:lpstr>Incentive Goal</vt:lpstr>
      <vt:lpstr>'5 Factor Report SOR'!Criteria</vt:lpstr>
      <vt:lpstr>'5 Factor Report'!Print_Area</vt:lpstr>
      <vt:lpstr>'5 Factor Report SOR'!Print_Area</vt:lpstr>
      <vt:lpstr>'Agent Activity Report'!Print_Area</vt:lpstr>
      <vt:lpstr>'Incentive Goal'!Print_Area</vt:lpstr>
      <vt:lpstr>'Self-Assessment Scores for All '!Print_Area</vt:lpstr>
      <vt:lpstr>'Staffing Report'!Print_Area</vt:lpstr>
      <vt:lpstr>'5 Factor Report'!Print_Titles</vt:lpstr>
      <vt:lpstr>'5 Factor Report SOR'!Print_Titles</vt:lpstr>
      <vt:lpstr>'Agent Activity Report'!Print_Titles</vt:lpstr>
      <vt:lpstr>'Incentive Goal'!Print_Titles</vt:lpstr>
      <vt:lpstr>'Staffing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Henderson, Debra L</cp:lastModifiedBy>
  <cp:lastPrinted>2020-01-13T22:10:58Z</cp:lastPrinted>
  <dcterms:created xsi:type="dcterms:W3CDTF">2008-06-26T17:04:55Z</dcterms:created>
  <dcterms:modified xsi:type="dcterms:W3CDTF">2023-10-16T17:56:18Z</dcterms:modified>
</cp:coreProperties>
</file>