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E468FB32-6030-4874-B2F1-EEB0D08795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 Factor Report" sheetId="32" r:id="rId1"/>
    <sheet name="Staffing Report" sheetId="41" r:id="rId2"/>
    <sheet name="Agent Activity Report" sheetId="42" r:id="rId3"/>
    <sheet name="Self-Assessment Scores for All " sheetId="20" r:id="rId4"/>
    <sheet name="Incentive Goal" sheetId="30" r:id="rId5"/>
  </sheets>
  <externalReferences>
    <externalReference r:id="rId6"/>
  </externalReferences>
  <definedNames>
    <definedName name="\z" localSheetId="1">#REF!</definedName>
    <definedName name="\z">#REF!</definedName>
    <definedName name="_1" localSheetId="1">#REF!</definedName>
    <definedName name="_1">#REF!</definedName>
    <definedName name="_10" localSheetId="1">#REF!</definedName>
    <definedName name="_10">#REF!</definedName>
    <definedName name="_11" localSheetId="1">#REF!</definedName>
    <definedName name="_11">#REF!</definedName>
    <definedName name="_12" localSheetId="1">#REF!</definedName>
    <definedName name="_12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" localSheetId="1">#REF!</definedName>
    <definedName name="_9">#REF!</definedName>
    <definedName name="_xlnm._FilterDatabase" localSheetId="0" hidden="1">'5 Factor Report'!$B$4:$D$105</definedName>
    <definedName name="_xlnm._FilterDatabase" localSheetId="2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1" hidden="1">'Staffing Report'!$A$3:$C$107</definedName>
    <definedName name="_xlnm.Criteria" localSheetId="4">'Incentive Goal'!#REF!</definedName>
    <definedName name="_xlnm.Criteria" localSheetId="1">'Staffing Report'!#REF!</definedName>
    <definedName name="_xlnm.Extract" localSheetId="4">'Incentive Goal'!#REF!</definedName>
    <definedName name="_xlnm.Extract" localSheetId="1">'Staffing Report'!#REF!</definedName>
    <definedName name="_xlnm.Print_Area" localSheetId="0">'5 Factor Report'!$B$5:$I$107</definedName>
    <definedName name="_xlnm.Print_Area" localSheetId="2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1">'Staffing Report'!$A$4:$Z$106</definedName>
    <definedName name="_xlnm.Print_Titles" localSheetId="0">'5 Factor Report'!$A:$C,'5 Factor Report'!$1:$4</definedName>
    <definedName name="_xlnm.Print_Titles" localSheetId="2">'Agent Activity Report'!$B:$D,'Agent Activity Report'!$1:$3</definedName>
    <definedName name="_xlnm.Print_Titles" localSheetId="4">'Incentive Goal'!$A:$B,'Incentive Goal'!$1:$2</definedName>
    <definedName name="_xlnm.Print_Titles" localSheetId="1">'Staffing Report'!$A:$C,'Staffing Report'!$1:$3</definedName>
    <definedName name="Staffing" localSheetId="1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2" i="42" l="1"/>
  <c r="I112" i="42"/>
  <c r="G112" i="42"/>
  <c r="K111" i="42"/>
  <c r="I111" i="42"/>
  <c r="G111" i="42"/>
  <c r="K110" i="42"/>
  <c r="I108" i="42"/>
  <c r="AR107" i="42"/>
  <c r="AS107" i="42" s="1"/>
  <c r="AP107" i="42"/>
  <c r="AQ107" i="42" s="1"/>
  <c r="AN107" i="42"/>
  <c r="AL107" i="42"/>
  <c r="AM107" i="42" s="1"/>
  <c r="AJ107" i="42"/>
  <c r="AH107" i="42"/>
  <c r="AF107" i="42"/>
  <c r="AD107" i="42"/>
  <c r="AB107" i="42"/>
  <c r="Z107" i="42"/>
  <c r="AA107" i="42" s="1"/>
  <c r="X107" i="42"/>
  <c r="Y107" i="42" s="1"/>
  <c r="V107" i="42"/>
  <c r="W107" i="42" s="1"/>
  <c r="U107" i="42"/>
  <c r="T107" i="42"/>
  <c r="R107" i="42"/>
  <c r="S107" i="42" s="1"/>
  <c r="P107" i="42"/>
  <c r="N107" i="42"/>
  <c r="K107" i="42"/>
  <c r="F107" i="42"/>
  <c r="E107" i="42"/>
  <c r="D107" i="42"/>
  <c r="C107" i="42"/>
  <c r="O107" i="42" s="1"/>
  <c r="B107" i="42"/>
  <c r="AR106" i="42"/>
  <c r="AS106" i="42" s="1"/>
  <c r="AP106" i="42"/>
  <c r="AN106" i="42"/>
  <c r="AL106" i="42"/>
  <c r="AM106" i="42" s="1"/>
  <c r="AJ106" i="42"/>
  <c r="AK106" i="42" s="1"/>
  <c r="AH106" i="42"/>
  <c r="AI106" i="42" s="1"/>
  <c r="AF106" i="42"/>
  <c r="AG106" i="42" s="1"/>
  <c r="AD106" i="42"/>
  <c r="AE106" i="42" s="1"/>
  <c r="AB106" i="42"/>
  <c r="AC106" i="42" s="1"/>
  <c r="AA106" i="42"/>
  <c r="Z106" i="42"/>
  <c r="X106" i="42"/>
  <c r="Y106" i="42" s="1"/>
  <c r="V106" i="42"/>
  <c r="W106" i="42" s="1"/>
  <c r="T106" i="42"/>
  <c r="R106" i="42"/>
  <c r="P106" i="42"/>
  <c r="O106" i="42"/>
  <c r="N106" i="42"/>
  <c r="K106" i="42"/>
  <c r="L106" i="42" s="1"/>
  <c r="J106" i="42"/>
  <c r="H106" i="42"/>
  <c r="E106" i="42"/>
  <c r="F106" i="42" s="1"/>
  <c r="D106" i="42"/>
  <c r="C106" i="42"/>
  <c r="B106" i="42"/>
  <c r="AS105" i="42"/>
  <c r="AR105" i="42"/>
  <c r="AP105" i="42"/>
  <c r="AN105" i="42"/>
  <c r="AL105" i="42"/>
  <c r="AM105" i="42" s="1"/>
  <c r="AJ105" i="42"/>
  <c r="AH105" i="42"/>
  <c r="AG105" i="42"/>
  <c r="AF105" i="42"/>
  <c r="AD105" i="42"/>
  <c r="AB105" i="42"/>
  <c r="Z105" i="42"/>
  <c r="X105" i="42"/>
  <c r="Y105" i="42" s="1"/>
  <c r="V105" i="42"/>
  <c r="W105" i="42" s="1"/>
  <c r="T105" i="42"/>
  <c r="R105" i="42"/>
  <c r="P105" i="42"/>
  <c r="Q105" i="42" s="1"/>
  <c r="N105" i="42"/>
  <c r="O105" i="42" s="1"/>
  <c r="M105" i="42"/>
  <c r="K105" i="42"/>
  <c r="L105" i="42" s="1"/>
  <c r="J105" i="42"/>
  <c r="H105" i="42"/>
  <c r="F105" i="42"/>
  <c r="E105" i="42"/>
  <c r="D105" i="42"/>
  <c r="C105" i="42"/>
  <c r="U105" i="42" s="1"/>
  <c r="B105" i="42"/>
  <c r="AR104" i="42"/>
  <c r="AS104" i="42" s="1"/>
  <c r="AP104" i="42"/>
  <c r="AN104" i="42"/>
  <c r="AO104" i="42" s="1"/>
  <c r="AL104" i="42"/>
  <c r="AM104" i="42" s="1"/>
  <c r="AJ104" i="42"/>
  <c r="AK104" i="42" s="1"/>
  <c r="AH104" i="42"/>
  <c r="AI104" i="42" s="1"/>
  <c r="AF104" i="42"/>
  <c r="AG104" i="42" s="1"/>
  <c r="AE104" i="42"/>
  <c r="AD104" i="42"/>
  <c r="AB104" i="42"/>
  <c r="AC104" i="42" s="1"/>
  <c r="AA104" i="42"/>
  <c r="Z104" i="42"/>
  <c r="X104" i="42"/>
  <c r="Y104" i="42" s="1"/>
  <c r="V104" i="42"/>
  <c r="T104" i="42"/>
  <c r="U104" i="42" s="1"/>
  <c r="R104" i="42"/>
  <c r="S104" i="42" s="1"/>
  <c r="P104" i="42"/>
  <c r="Q104" i="42" s="1"/>
  <c r="N104" i="42"/>
  <c r="O104" i="42" s="1"/>
  <c r="K104" i="42"/>
  <c r="L104" i="42" s="1"/>
  <c r="J104" i="42"/>
  <c r="H104" i="42"/>
  <c r="F104" i="42"/>
  <c r="E104" i="42"/>
  <c r="D104" i="42"/>
  <c r="C104" i="42"/>
  <c r="B104" i="42"/>
  <c r="AS103" i="42"/>
  <c r="AR103" i="42"/>
  <c r="AP103" i="42"/>
  <c r="AN103" i="42"/>
  <c r="AL103" i="42"/>
  <c r="AM103" i="42" s="1"/>
  <c r="AJ103" i="42"/>
  <c r="AK103" i="42" s="1"/>
  <c r="AH103" i="42"/>
  <c r="AI103" i="42" s="1"/>
  <c r="AF103" i="42"/>
  <c r="AD103" i="42"/>
  <c r="AB103" i="42"/>
  <c r="Z103" i="42"/>
  <c r="X103" i="42"/>
  <c r="Y103" i="42" s="1"/>
  <c r="V103" i="42"/>
  <c r="W103" i="42" s="1"/>
  <c r="T103" i="42"/>
  <c r="U103" i="42" s="1"/>
  <c r="R103" i="42"/>
  <c r="S103" i="42" s="1"/>
  <c r="P103" i="42"/>
  <c r="N103" i="42"/>
  <c r="O103" i="42" s="1"/>
  <c r="K103" i="42"/>
  <c r="E103" i="42"/>
  <c r="F103" i="42" s="1"/>
  <c r="D103" i="42"/>
  <c r="C103" i="42"/>
  <c r="B103" i="42"/>
  <c r="AR102" i="42"/>
  <c r="AS102" i="42" s="1"/>
  <c r="AP102" i="42"/>
  <c r="AN102" i="42"/>
  <c r="AL102" i="42"/>
  <c r="AJ102" i="42"/>
  <c r="AH102" i="42"/>
  <c r="AF102" i="42"/>
  <c r="AD102" i="42"/>
  <c r="AB102" i="42"/>
  <c r="AC102" i="42" s="1"/>
  <c r="Z102" i="42"/>
  <c r="X102" i="42"/>
  <c r="V102" i="42"/>
  <c r="T102" i="42"/>
  <c r="R102" i="42"/>
  <c r="P102" i="42"/>
  <c r="N102" i="42"/>
  <c r="K102" i="42"/>
  <c r="E102" i="42"/>
  <c r="F102" i="42" s="1"/>
  <c r="D102" i="42"/>
  <c r="M102" i="42" s="1"/>
  <c r="C102" i="42"/>
  <c r="B102" i="42"/>
  <c r="AS101" i="42"/>
  <c r="AR101" i="42"/>
  <c r="AP101" i="42"/>
  <c r="AQ101" i="42" s="1"/>
  <c r="AN101" i="42"/>
  <c r="AO101" i="42" s="1"/>
  <c r="AL101" i="42"/>
  <c r="AJ101" i="42"/>
  <c r="AH101" i="42"/>
  <c r="AI101" i="42" s="1"/>
  <c r="AF101" i="42"/>
  <c r="AG101" i="42" s="1"/>
  <c r="AD101" i="42"/>
  <c r="AE101" i="42" s="1"/>
  <c r="AB101" i="42"/>
  <c r="AC101" i="42" s="1"/>
  <c r="Z101" i="42"/>
  <c r="AA101" i="42" s="1"/>
  <c r="Y101" i="42"/>
  <c r="X101" i="42"/>
  <c r="V101" i="42"/>
  <c r="T101" i="42"/>
  <c r="U101" i="42" s="1"/>
  <c r="R101" i="42"/>
  <c r="P101" i="42"/>
  <c r="N101" i="42"/>
  <c r="L101" i="42"/>
  <c r="K101" i="42"/>
  <c r="J101" i="42"/>
  <c r="H101" i="42"/>
  <c r="E101" i="42"/>
  <c r="F101" i="42" s="1"/>
  <c r="D101" i="42"/>
  <c r="C101" i="42"/>
  <c r="AM101" i="42" s="1"/>
  <c r="B101" i="42"/>
  <c r="AR100" i="42"/>
  <c r="AS100" i="42" s="1"/>
  <c r="AP100" i="42"/>
  <c r="AN100" i="42"/>
  <c r="AL100" i="42"/>
  <c r="AM100" i="42" s="1"/>
  <c r="AJ100" i="42"/>
  <c r="AK100" i="42" s="1"/>
  <c r="AH100" i="42"/>
  <c r="AI100" i="42" s="1"/>
  <c r="AF100" i="42"/>
  <c r="AG100" i="42" s="1"/>
  <c r="AD100" i="42"/>
  <c r="AE100" i="42" s="1"/>
  <c r="AB100" i="42"/>
  <c r="AC100" i="42" s="1"/>
  <c r="Z100" i="42"/>
  <c r="AA100" i="42" s="1"/>
  <c r="X100" i="42"/>
  <c r="V100" i="42"/>
  <c r="W100" i="42" s="1"/>
  <c r="U100" i="42"/>
  <c r="T100" i="42"/>
  <c r="R100" i="42"/>
  <c r="P100" i="42"/>
  <c r="N100" i="42"/>
  <c r="O100" i="42" s="1"/>
  <c r="L100" i="42"/>
  <c r="K100" i="42"/>
  <c r="J100" i="42"/>
  <c r="H100" i="42"/>
  <c r="E100" i="42"/>
  <c r="F100" i="42" s="1"/>
  <c r="D100" i="42"/>
  <c r="C100" i="42"/>
  <c r="B100" i="42"/>
  <c r="AR99" i="42"/>
  <c r="AP99" i="42"/>
  <c r="AN99" i="42"/>
  <c r="AL99" i="42"/>
  <c r="AJ99" i="42"/>
  <c r="AH99" i="42"/>
  <c r="AI99" i="42" s="1"/>
  <c r="AG99" i="42"/>
  <c r="AF99" i="42"/>
  <c r="AD99" i="42"/>
  <c r="AB99" i="42"/>
  <c r="AC99" i="42" s="1"/>
  <c r="Z99" i="42"/>
  <c r="X99" i="42"/>
  <c r="V99" i="42"/>
  <c r="T99" i="42"/>
  <c r="R99" i="42"/>
  <c r="P99" i="42"/>
  <c r="N99" i="42"/>
  <c r="K99" i="42"/>
  <c r="H99" i="42"/>
  <c r="F99" i="42"/>
  <c r="E99" i="42"/>
  <c r="D99" i="42"/>
  <c r="C99" i="42"/>
  <c r="B99" i="42"/>
  <c r="AR98" i="42"/>
  <c r="AP98" i="42"/>
  <c r="AN98" i="42"/>
  <c r="AO98" i="42" s="1"/>
  <c r="AM98" i="42"/>
  <c r="AL98" i="42"/>
  <c r="AJ98" i="42"/>
  <c r="AK98" i="42" s="1"/>
  <c r="AH98" i="42"/>
  <c r="AI98" i="42" s="1"/>
  <c r="AF98" i="42"/>
  <c r="AG98" i="42" s="1"/>
  <c r="AE98" i="42"/>
  <c r="AD98" i="42"/>
  <c r="AB98" i="42"/>
  <c r="AC98" i="42" s="1"/>
  <c r="Z98" i="42"/>
  <c r="AA98" i="42" s="1"/>
  <c r="X98" i="42"/>
  <c r="V98" i="42"/>
  <c r="T98" i="42"/>
  <c r="R98" i="42"/>
  <c r="S98" i="42" s="1"/>
  <c r="P98" i="42"/>
  <c r="Q98" i="42" s="1"/>
  <c r="N98" i="42"/>
  <c r="O98" i="42" s="1"/>
  <c r="K98" i="42"/>
  <c r="L98" i="42" s="1"/>
  <c r="J98" i="42"/>
  <c r="H98" i="42"/>
  <c r="E98" i="42"/>
  <c r="F98" i="42" s="1"/>
  <c r="D98" i="42"/>
  <c r="M98" i="42" s="1"/>
  <c r="C98" i="42"/>
  <c r="B98" i="42"/>
  <c r="AR97" i="42"/>
  <c r="AP97" i="42"/>
  <c r="AQ97" i="42" s="1"/>
  <c r="AN97" i="42"/>
  <c r="AL97" i="42"/>
  <c r="AJ97" i="42"/>
  <c r="AH97" i="42"/>
  <c r="AF97" i="42"/>
  <c r="AD97" i="42"/>
  <c r="AB97" i="42"/>
  <c r="AC97" i="42" s="1"/>
  <c r="Z97" i="42"/>
  <c r="X97" i="42"/>
  <c r="V97" i="42"/>
  <c r="W97" i="42" s="1"/>
  <c r="T97" i="42"/>
  <c r="U97" i="42" s="1"/>
  <c r="R97" i="42"/>
  <c r="S97" i="42" s="1"/>
  <c r="P97" i="42"/>
  <c r="N97" i="42"/>
  <c r="M97" i="42"/>
  <c r="K97" i="42"/>
  <c r="F97" i="42"/>
  <c r="E97" i="42"/>
  <c r="D97" i="42"/>
  <c r="C97" i="42"/>
  <c r="B97" i="42"/>
  <c r="AR96" i="42"/>
  <c r="AP96" i="42"/>
  <c r="AQ96" i="42" s="1"/>
  <c r="AN96" i="42"/>
  <c r="AO96" i="42" s="1"/>
  <c r="AL96" i="42"/>
  <c r="AJ96" i="42"/>
  <c r="AH96" i="42"/>
  <c r="AF96" i="42"/>
  <c r="AD96" i="42"/>
  <c r="AB96" i="42"/>
  <c r="Z96" i="42"/>
  <c r="AA96" i="42" s="1"/>
  <c r="X96" i="42"/>
  <c r="Y96" i="42" s="1"/>
  <c r="V96" i="42"/>
  <c r="W96" i="42" s="1"/>
  <c r="T96" i="42"/>
  <c r="S96" i="42"/>
  <c r="R96" i="42"/>
  <c r="P96" i="42"/>
  <c r="N96" i="42"/>
  <c r="K96" i="42"/>
  <c r="E96" i="42"/>
  <c r="F96" i="42" s="1"/>
  <c r="D96" i="42"/>
  <c r="M96" i="42" s="1"/>
  <c r="C96" i="42"/>
  <c r="B96" i="42"/>
  <c r="AR95" i="42"/>
  <c r="AP95" i="42"/>
  <c r="AN95" i="42"/>
  <c r="AL95" i="42"/>
  <c r="AJ95" i="42"/>
  <c r="AH95" i="42"/>
  <c r="AF95" i="42"/>
  <c r="AD95" i="42"/>
  <c r="AB95" i="42"/>
  <c r="Z95" i="42"/>
  <c r="X95" i="42"/>
  <c r="V95" i="42"/>
  <c r="T95" i="42"/>
  <c r="R95" i="42"/>
  <c r="P95" i="42"/>
  <c r="N95" i="42"/>
  <c r="K95" i="42"/>
  <c r="AR94" i="42"/>
  <c r="AS94" i="42" s="1"/>
  <c r="AP94" i="42"/>
  <c r="AN94" i="42"/>
  <c r="AL94" i="42"/>
  <c r="AJ94" i="42"/>
  <c r="AH94" i="42"/>
  <c r="AF94" i="42"/>
  <c r="AD94" i="42"/>
  <c r="AB94" i="42"/>
  <c r="Z94" i="42"/>
  <c r="X94" i="42"/>
  <c r="V94" i="42"/>
  <c r="T94" i="42"/>
  <c r="R94" i="42"/>
  <c r="P94" i="42"/>
  <c r="N94" i="42"/>
  <c r="K94" i="42"/>
  <c r="E94" i="42"/>
  <c r="F94" i="42" s="1"/>
  <c r="D94" i="42"/>
  <c r="C94" i="42"/>
  <c r="B94" i="42"/>
  <c r="AR93" i="42"/>
  <c r="AP93" i="42"/>
  <c r="AN93" i="42"/>
  <c r="AL93" i="42"/>
  <c r="AM93" i="42" s="1"/>
  <c r="AJ93" i="42"/>
  <c r="AK93" i="42" s="1"/>
  <c r="AI93" i="42"/>
  <c r="AH93" i="42"/>
  <c r="AF93" i="42"/>
  <c r="AG93" i="42" s="1"/>
  <c r="AD93" i="42"/>
  <c r="AB93" i="42"/>
  <c r="Z93" i="42"/>
  <c r="X93" i="42"/>
  <c r="V93" i="42"/>
  <c r="W93" i="42" s="1"/>
  <c r="T93" i="42"/>
  <c r="U93" i="42" s="1"/>
  <c r="R93" i="42"/>
  <c r="P93" i="42"/>
  <c r="N93" i="42"/>
  <c r="O93" i="42" s="1"/>
  <c r="K93" i="42"/>
  <c r="F93" i="42"/>
  <c r="E93" i="42"/>
  <c r="D93" i="42"/>
  <c r="C93" i="42"/>
  <c r="B93" i="42"/>
  <c r="AR92" i="42"/>
  <c r="AP92" i="42"/>
  <c r="AN92" i="42"/>
  <c r="AL92" i="42"/>
  <c r="AJ92" i="42"/>
  <c r="AH92" i="42"/>
  <c r="AF92" i="42"/>
  <c r="AD92" i="42"/>
  <c r="AB92" i="42"/>
  <c r="Z92" i="42"/>
  <c r="X92" i="42"/>
  <c r="V92" i="42"/>
  <c r="T92" i="42"/>
  <c r="R92" i="42"/>
  <c r="P92" i="42"/>
  <c r="N92" i="42"/>
  <c r="K92" i="42"/>
  <c r="E92" i="42"/>
  <c r="F92" i="42" s="1"/>
  <c r="D92" i="42"/>
  <c r="C92" i="42"/>
  <c r="B92" i="42"/>
  <c r="AR91" i="42"/>
  <c r="AP91" i="42"/>
  <c r="AN91" i="42"/>
  <c r="AL91" i="42"/>
  <c r="AJ91" i="42"/>
  <c r="AH91" i="42"/>
  <c r="AF91" i="42"/>
  <c r="AD91" i="42"/>
  <c r="AB91" i="42"/>
  <c r="Z91" i="42"/>
  <c r="X91" i="42"/>
  <c r="V91" i="42"/>
  <c r="T91" i="42"/>
  <c r="R91" i="42"/>
  <c r="P91" i="42"/>
  <c r="N91" i="42"/>
  <c r="K91" i="42"/>
  <c r="F91" i="42"/>
  <c r="E91" i="42"/>
  <c r="D91" i="42"/>
  <c r="M91" i="42" s="1"/>
  <c r="C91" i="42"/>
  <c r="W91" i="42" s="1"/>
  <c r="B91" i="42"/>
  <c r="AR90" i="42"/>
  <c r="AP90" i="42"/>
  <c r="AO90" i="42"/>
  <c r="AN90" i="42"/>
  <c r="AM90" i="42"/>
  <c r="AL90" i="42"/>
  <c r="AJ90" i="42"/>
  <c r="AH90" i="42"/>
  <c r="AF90" i="42"/>
  <c r="AD90" i="42"/>
  <c r="AB90" i="42"/>
  <c r="AC90" i="42" s="1"/>
  <c r="Z90" i="42"/>
  <c r="X90" i="42"/>
  <c r="V90" i="42"/>
  <c r="T90" i="42"/>
  <c r="R90" i="42"/>
  <c r="S90" i="42" s="1"/>
  <c r="Q90" i="42"/>
  <c r="P90" i="42"/>
  <c r="N90" i="42"/>
  <c r="K90" i="42"/>
  <c r="E90" i="42"/>
  <c r="F90" i="42" s="1"/>
  <c r="D90" i="42"/>
  <c r="C90" i="42"/>
  <c r="B90" i="42"/>
  <c r="AS89" i="42"/>
  <c r="AR89" i="42"/>
  <c r="AP89" i="42"/>
  <c r="AN89" i="42"/>
  <c r="AL89" i="42"/>
  <c r="AJ89" i="42"/>
  <c r="AK89" i="42" s="1"/>
  <c r="AH89" i="42"/>
  <c r="AF89" i="42"/>
  <c r="AD89" i="42"/>
  <c r="AB89" i="42"/>
  <c r="Z89" i="42"/>
  <c r="AA89" i="42" s="1"/>
  <c r="X89" i="42"/>
  <c r="Y89" i="42" s="1"/>
  <c r="V89" i="42"/>
  <c r="T89" i="42"/>
  <c r="U89" i="42" s="1"/>
  <c r="R89" i="42"/>
  <c r="P89" i="42"/>
  <c r="N89" i="42"/>
  <c r="O89" i="42" s="1"/>
  <c r="M89" i="42"/>
  <c r="K89" i="42"/>
  <c r="F89" i="42"/>
  <c r="E89" i="42"/>
  <c r="D89" i="42"/>
  <c r="C89" i="42"/>
  <c r="B89" i="42"/>
  <c r="AR88" i="42"/>
  <c r="AP88" i="42"/>
  <c r="AN88" i="42"/>
  <c r="AL88" i="42"/>
  <c r="AJ88" i="42"/>
  <c r="AH88" i="42"/>
  <c r="AF88" i="42"/>
  <c r="AG88" i="42" s="1"/>
  <c r="AD88" i="42"/>
  <c r="AB88" i="42"/>
  <c r="Z88" i="42"/>
  <c r="X88" i="42"/>
  <c r="V88" i="42"/>
  <c r="T88" i="42"/>
  <c r="R88" i="42"/>
  <c r="P88" i="42"/>
  <c r="N88" i="42"/>
  <c r="K88" i="42"/>
  <c r="M88" i="42" s="1"/>
  <c r="E88" i="42"/>
  <c r="F88" i="42" s="1"/>
  <c r="D88" i="42"/>
  <c r="C88" i="42"/>
  <c r="B88" i="42"/>
  <c r="AR87" i="42"/>
  <c r="AP87" i="42"/>
  <c r="AN87" i="42"/>
  <c r="AL87" i="42"/>
  <c r="AJ87" i="42"/>
  <c r="AH87" i="42"/>
  <c r="AF87" i="42"/>
  <c r="AD87" i="42"/>
  <c r="AB87" i="42"/>
  <c r="Z87" i="42"/>
  <c r="X87" i="42"/>
  <c r="Y87" i="42" s="1"/>
  <c r="V87" i="42"/>
  <c r="U87" i="42"/>
  <c r="T87" i="42"/>
  <c r="R87" i="42"/>
  <c r="P87" i="42"/>
  <c r="N87" i="42"/>
  <c r="K87" i="42"/>
  <c r="F87" i="42"/>
  <c r="E87" i="42"/>
  <c r="D87" i="42"/>
  <c r="C87" i="42"/>
  <c r="B87" i="42"/>
  <c r="AR86" i="42"/>
  <c r="AP86" i="42"/>
  <c r="AQ86" i="42" s="1"/>
  <c r="AN86" i="42"/>
  <c r="AL86" i="42"/>
  <c r="AJ86" i="42"/>
  <c r="AH86" i="42"/>
  <c r="AF86" i="42"/>
  <c r="AD86" i="42"/>
  <c r="AB86" i="42"/>
  <c r="AA86" i="42"/>
  <c r="Z86" i="42"/>
  <c r="X86" i="42"/>
  <c r="V86" i="42"/>
  <c r="T86" i="42"/>
  <c r="R86" i="42"/>
  <c r="Q86" i="42"/>
  <c r="P86" i="42"/>
  <c r="N86" i="42"/>
  <c r="K86" i="42"/>
  <c r="E86" i="42"/>
  <c r="F86" i="42" s="1"/>
  <c r="D86" i="42"/>
  <c r="C86" i="42"/>
  <c r="B86" i="42"/>
  <c r="AR85" i="42"/>
  <c r="AS85" i="42" s="1"/>
  <c r="AP85" i="42"/>
  <c r="AN85" i="42"/>
  <c r="AL85" i="42"/>
  <c r="AM85" i="42" s="1"/>
  <c r="AJ85" i="42"/>
  <c r="AK85" i="42" s="1"/>
  <c r="AI85" i="42"/>
  <c r="AH85" i="42"/>
  <c r="AF85" i="42"/>
  <c r="AD85" i="42"/>
  <c r="AB85" i="42"/>
  <c r="Z85" i="42"/>
  <c r="AA85" i="42" s="1"/>
  <c r="X85" i="42"/>
  <c r="Y85" i="42" s="1"/>
  <c r="V85" i="42"/>
  <c r="W85" i="42" s="1"/>
  <c r="T85" i="42"/>
  <c r="U85" i="42" s="1"/>
  <c r="R85" i="42"/>
  <c r="P85" i="42"/>
  <c r="N85" i="42"/>
  <c r="K85" i="42"/>
  <c r="F85" i="42"/>
  <c r="E85" i="42"/>
  <c r="D85" i="42"/>
  <c r="C85" i="42"/>
  <c r="B85" i="42"/>
  <c r="AR84" i="42"/>
  <c r="AP84" i="42"/>
  <c r="AQ84" i="42" s="1"/>
  <c r="AN84" i="42"/>
  <c r="AO84" i="42" s="1"/>
  <c r="AL84" i="42"/>
  <c r="AJ84" i="42"/>
  <c r="AH84" i="42"/>
  <c r="AF84" i="42"/>
  <c r="AD84" i="42"/>
  <c r="AB84" i="42"/>
  <c r="Z84" i="42"/>
  <c r="X84" i="42"/>
  <c r="V84" i="42"/>
  <c r="T84" i="42"/>
  <c r="R84" i="42"/>
  <c r="S84" i="42" s="1"/>
  <c r="Q84" i="42"/>
  <c r="P84" i="42"/>
  <c r="N84" i="42"/>
  <c r="O84" i="42" s="1"/>
  <c r="K84" i="42"/>
  <c r="E84" i="42"/>
  <c r="F84" i="42" s="1"/>
  <c r="D84" i="42"/>
  <c r="C84" i="42"/>
  <c r="B84" i="42"/>
  <c r="AR83" i="42"/>
  <c r="AP83" i="42"/>
  <c r="AN83" i="42"/>
  <c r="AL83" i="42"/>
  <c r="AM83" i="42" s="1"/>
  <c r="AJ83" i="42"/>
  <c r="AK83" i="42" s="1"/>
  <c r="AH83" i="42"/>
  <c r="AI83" i="42" s="1"/>
  <c r="AF83" i="42"/>
  <c r="AG83" i="42" s="1"/>
  <c r="AE83" i="42"/>
  <c r="AD83" i="42"/>
  <c r="AB83" i="42"/>
  <c r="AC83" i="42" s="1"/>
  <c r="Z83" i="42"/>
  <c r="AA83" i="42" s="1"/>
  <c r="X83" i="42"/>
  <c r="V83" i="42"/>
  <c r="W83" i="42" s="1"/>
  <c r="T83" i="42"/>
  <c r="U83" i="42" s="1"/>
  <c r="R83" i="42"/>
  <c r="P83" i="42"/>
  <c r="Q83" i="42" s="1"/>
  <c r="N83" i="42"/>
  <c r="K83" i="42"/>
  <c r="M83" i="42" s="1"/>
  <c r="H83" i="42"/>
  <c r="E83" i="42"/>
  <c r="F83" i="42" s="1"/>
  <c r="D83" i="42"/>
  <c r="C83" i="42"/>
  <c r="Y83" i="42" s="1"/>
  <c r="B83" i="42"/>
  <c r="AR82" i="42"/>
  <c r="AP82" i="42"/>
  <c r="AN82" i="42"/>
  <c r="AL82" i="42"/>
  <c r="AM82" i="42" s="1"/>
  <c r="AK82" i="42"/>
  <c r="AJ82" i="42"/>
  <c r="AH82" i="42"/>
  <c r="AF82" i="42"/>
  <c r="AD82" i="42"/>
  <c r="AB82" i="42"/>
  <c r="Z82" i="42"/>
  <c r="X82" i="42"/>
  <c r="V82" i="42"/>
  <c r="T82" i="42"/>
  <c r="R82" i="42"/>
  <c r="S82" i="42" s="1"/>
  <c r="P82" i="42"/>
  <c r="N82" i="42"/>
  <c r="K82" i="42"/>
  <c r="E82" i="42"/>
  <c r="F82" i="42" s="1"/>
  <c r="D82" i="42"/>
  <c r="M82" i="42" s="1"/>
  <c r="C82" i="42"/>
  <c r="B82" i="42"/>
  <c r="AR81" i="42"/>
  <c r="AP81" i="42"/>
  <c r="AN81" i="42"/>
  <c r="AL81" i="42"/>
  <c r="AJ81" i="42"/>
  <c r="AK81" i="42" s="1"/>
  <c r="AI81" i="42"/>
  <c r="AH81" i="42"/>
  <c r="AF81" i="42"/>
  <c r="AG81" i="42" s="1"/>
  <c r="AD81" i="42"/>
  <c r="AE81" i="42" s="1"/>
  <c r="AC81" i="42"/>
  <c r="AB81" i="42"/>
  <c r="Z81" i="42"/>
  <c r="X81" i="42"/>
  <c r="V81" i="42"/>
  <c r="T81" i="42"/>
  <c r="R81" i="42"/>
  <c r="S81" i="42" s="1"/>
  <c r="P81" i="42"/>
  <c r="N81" i="42"/>
  <c r="O81" i="42" s="1"/>
  <c r="M81" i="42"/>
  <c r="K81" i="42"/>
  <c r="E81" i="42"/>
  <c r="F81" i="42" s="1"/>
  <c r="D81" i="42"/>
  <c r="C81" i="42"/>
  <c r="B81" i="42"/>
  <c r="AR80" i="42"/>
  <c r="AP80" i="42"/>
  <c r="AN80" i="42"/>
  <c r="AL80" i="42"/>
  <c r="AJ80" i="42"/>
  <c r="AH80" i="42"/>
  <c r="AF80" i="42"/>
  <c r="AD80" i="42"/>
  <c r="AE80" i="42" s="1"/>
  <c r="AB80" i="42"/>
  <c r="Z80" i="42"/>
  <c r="X80" i="42"/>
  <c r="V80" i="42"/>
  <c r="T80" i="42"/>
  <c r="R80" i="42"/>
  <c r="P80" i="42"/>
  <c r="Q80" i="42" s="1"/>
  <c r="N80" i="42"/>
  <c r="O80" i="42" s="1"/>
  <c r="K80" i="42"/>
  <c r="F80" i="42"/>
  <c r="E80" i="42"/>
  <c r="D80" i="42"/>
  <c r="C80" i="42"/>
  <c r="AA80" i="42" s="1"/>
  <c r="B80" i="42"/>
  <c r="AR79" i="42"/>
  <c r="AP79" i="42"/>
  <c r="AN79" i="42"/>
  <c r="AL79" i="42"/>
  <c r="AJ79" i="42"/>
  <c r="AH79" i="42"/>
  <c r="AF79" i="42"/>
  <c r="AD79" i="42"/>
  <c r="AB79" i="42"/>
  <c r="Z79" i="42"/>
  <c r="X79" i="42"/>
  <c r="V79" i="42"/>
  <c r="T79" i="42"/>
  <c r="U79" i="42" s="1"/>
  <c r="R79" i="42"/>
  <c r="P79" i="42"/>
  <c r="N79" i="42"/>
  <c r="K79" i="42"/>
  <c r="E79" i="42"/>
  <c r="F79" i="42" s="1"/>
  <c r="D79" i="42"/>
  <c r="C79" i="42"/>
  <c r="B79" i="42"/>
  <c r="AR78" i="42"/>
  <c r="AP78" i="42"/>
  <c r="AN78" i="42"/>
  <c r="AL78" i="42"/>
  <c r="AM78" i="42" s="1"/>
  <c r="AJ78" i="42"/>
  <c r="AH78" i="42"/>
  <c r="AF78" i="42"/>
  <c r="AD78" i="42"/>
  <c r="AE78" i="42" s="1"/>
  <c r="AB78" i="42"/>
  <c r="Z78" i="42"/>
  <c r="X78" i="42"/>
  <c r="V78" i="42"/>
  <c r="T78" i="42"/>
  <c r="R78" i="42"/>
  <c r="S78" i="42" s="1"/>
  <c r="P78" i="42"/>
  <c r="Q78" i="42" s="1"/>
  <c r="N78" i="42"/>
  <c r="K78" i="42"/>
  <c r="E78" i="42"/>
  <c r="F78" i="42" s="1"/>
  <c r="D78" i="42"/>
  <c r="C78" i="42"/>
  <c r="B78" i="42"/>
  <c r="AR77" i="42"/>
  <c r="AP77" i="42"/>
  <c r="AN77" i="42"/>
  <c r="AL77" i="42"/>
  <c r="AJ77" i="42"/>
  <c r="AH77" i="42"/>
  <c r="AF77" i="42"/>
  <c r="AD77" i="42"/>
  <c r="AB77" i="42"/>
  <c r="Z77" i="42"/>
  <c r="X77" i="42"/>
  <c r="V77" i="42"/>
  <c r="T77" i="42"/>
  <c r="R77" i="42"/>
  <c r="P77" i="42"/>
  <c r="N77" i="42"/>
  <c r="K77" i="42"/>
  <c r="M77" i="42" s="1"/>
  <c r="E77" i="42"/>
  <c r="F77" i="42" s="1"/>
  <c r="D77" i="42"/>
  <c r="C77" i="42"/>
  <c r="B77" i="42"/>
  <c r="AR76" i="42"/>
  <c r="AP76" i="42"/>
  <c r="AN76" i="42"/>
  <c r="AL76" i="42"/>
  <c r="AJ76" i="42"/>
  <c r="AH76" i="42"/>
  <c r="AF76" i="42"/>
  <c r="AD76" i="42"/>
  <c r="AB76" i="42"/>
  <c r="Z76" i="42"/>
  <c r="X76" i="42"/>
  <c r="V76" i="42"/>
  <c r="T76" i="42"/>
  <c r="R76" i="42"/>
  <c r="P76" i="42"/>
  <c r="N76" i="42"/>
  <c r="K76" i="42"/>
  <c r="E76" i="42"/>
  <c r="F76" i="42" s="1"/>
  <c r="D76" i="42"/>
  <c r="C76" i="42"/>
  <c r="B76" i="42"/>
  <c r="AR75" i="42"/>
  <c r="AS75" i="42" s="1"/>
  <c r="AP75" i="42"/>
  <c r="AO75" i="42"/>
  <c r="AN75" i="42"/>
  <c r="AL75" i="42"/>
  <c r="AJ75" i="42"/>
  <c r="AH75" i="42"/>
  <c r="AI75" i="42" s="1"/>
  <c r="AF75" i="42"/>
  <c r="AG75" i="42" s="1"/>
  <c r="AD75" i="42"/>
  <c r="AB75" i="42"/>
  <c r="Z75" i="42"/>
  <c r="X75" i="42"/>
  <c r="Y75" i="42" s="1"/>
  <c r="V75" i="42"/>
  <c r="T75" i="42"/>
  <c r="U75" i="42" s="1"/>
  <c r="R75" i="42"/>
  <c r="S75" i="42" s="1"/>
  <c r="P75" i="42"/>
  <c r="N75" i="42"/>
  <c r="K75" i="42"/>
  <c r="E75" i="42"/>
  <c r="F75" i="42" s="1"/>
  <c r="D75" i="42"/>
  <c r="C75" i="42"/>
  <c r="B75" i="42"/>
  <c r="AR74" i="42"/>
  <c r="AP74" i="42"/>
  <c r="AQ74" i="42" s="1"/>
  <c r="AN74" i="42"/>
  <c r="AO74" i="42" s="1"/>
  <c r="AL74" i="42"/>
  <c r="AM74" i="42" s="1"/>
  <c r="AJ74" i="42"/>
  <c r="AK74" i="42" s="1"/>
  <c r="AH74" i="42"/>
  <c r="AF74" i="42"/>
  <c r="AG74" i="42" s="1"/>
  <c r="AD74" i="42"/>
  <c r="AE74" i="42" s="1"/>
  <c r="AB74" i="42"/>
  <c r="AC74" i="42" s="1"/>
  <c r="Z74" i="42"/>
  <c r="AA74" i="42" s="1"/>
  <c r="X74" i="42"/>
  <c r="V74" i="42"/>
  <c r="T74" i="42"/>
  <c r="U74" i="42" s="1"/>
  <c r="R74" i="42"/>
  <c r="S74" i="42" s="1"/>
  <c r="P74" i="42"/>
  <c r="Q74" i="42" s="1"/>
  <c r="N74" i="42"/>
  <c r="O74" i="42" s="1"/>
  <c r="M74" i="42"/>
  <c r="L74" i="42"/>
  <c r="K74" i="42"/>
  <c r="E74" i="42"/>
  <c r="F74" i="42" s="1"/>
  <c r="D74" i="42"/>
  <c r="C74" i="42"/>
  <c r="B74" i="42"/>
  <c r="AR73" i="42"/>
  <c r="AS73" i="42" s="1"/>
  <c r="AP73" i="42"/>
  <c r="AQ73" i="42" s="1"/>
  <c r="AN73" i="42"/>
  <c r="AO73" i="42" s="1"/>
  <c r="AL73" i="42"/>
  <c r="AJ73" i="42"/>
  <c r="AK73" i="42" s="1"/>
  <c r="AH73" i="42"/>
  <c r="AF73" i="42"/>
  <c r="AG73" i="42" s="1"/>
  <c r="AD73" i="42"/>
  <c r="AE73" i="42" s="1"/>
  <c r="AC73" i="42"/>
  <c r="AB73" i="42"/>
  <c r="Z73" i="42"/>
  <c r="X73" i="42"/>
  <c r="V73" i="42"/>
  <c r="W73" i="42" s="1"/>
  <c r="T73" i="42"/>
  <c r="R73" i="42"/>
  <c r="S73" i="42" s="1"/>
  <c r="Q73" i="42"/>
  <c r="P73" i="42"/>
  <c r="N73" i="42"/>
  <c r="O73" i="42" s="1"/>
  <c r="K73" i="42"/>
  <c r="M73" i="42" s="1"/>
  <c r="H73" i="42"/>
  <c r="E73" i="42"/>
  <c r="F73" i="42" s="1"/>
  <c r="D73" i="42"/>
  <c r="C73" i="42"/>
  <c r="B73" i="42"/>
  <c r="AR72" i="42"/>
  <c r="AP72" i="42"/>
  <c r="AN72" i="42"/>
  <c r="AL72" i="42"/>
  <c r="AJ72" i="42"/>
  <c r="AK72" i="42" s="1"/>
  <c r="AI72" i="42"/>
  <c r="AH72" i="42"/>
  <c r="AF72" i="42"/>
  <c r="AD72" i="42"/>
  <c r="AB72" i="42"/>
  <c r="Z72" i="42"/>
  <c r="X72" i="42"/>
  <c r="V72" i="42"/>
  <c r="T72" i="42"/>
  <c r="R72" i="42"/>
  <c r="P72" i="42"/>
  <c r="N72" i="42"/>
  <c r="O72" i="42" s="1"/>
  <c r="K72" i="42"/>
  <c r="E72" i="42"/>
  <c r="F72" i="42" s="1"/>
  <c r="D72" i="42"/>
  <c r="C72" i="42"/>
  <c r="W72" i="42" s="1"/>
  <c r="B72" i="42"/>
  <c r="AR71" i="42"/>
  <c r="AS71" i="42" s="1"/>
  <c r="AP71" i="42"/>
  <c r="AQ71" i="42" s="1"/>
  <c r="AO71" i="42"/>
  <c r="AN71" i="42"/>
  <c r="AL71" i="42"/>
  <c r="AM71" i="42" s="1"/>
  <c r="AJ71" i="42"/>
  <c r="AK71" i="42" s="1"/>
  <c r="AI71" i="42"/>
  <c r="AH71" i="42"/>
  <c r="AF71" i="42"/>
  <c r="AG71" i="42" s="1"/>
  <c r="AD71" i="42"/>
  <c r="AE71" i="42" s="1"/>
  <c r="AC71" i="42"/>
  <c r="AB71" i="42"/>
  <c r="Z71" i="42"/>
  <c r="AA71" i="42" s="1"/>
  <c r="X71" i="42"/>
  <c r="Y71" i="42" s="1"/>
  <c r="W71" i="42"/>
  <c r="V71" i="42"/>
  <c r="T71" i="42"/>
  <c r="U71" i="42" s="1"/>
  <c r="S71" i="42"/>
  <c r="R71" i="42"/>
  <c r="P71" i="42"/>
  <c r="Q71" i="42" s="1"/>
  <c r="O71" i="42"/>
  <c r="N71" i="42"/>
  <c r="K71" i="42"/>
  <c r="M71" i="42" s="1"/>
  <c r="J71" i="42"/>
  <c r="E71" i="42"/>
  <c r="B71" i="42"/>
  <c r="AS70" i="42"/>
  <c r="AR70" i="42"/>
  <c r="AP70" i="42"/>
  <c r="AN70" i="42"/>
  <c r="AL70" i="42"/>
  <c r="AM70" i="42" s="1"/>
  <c r="AJ70" i="42"/>
  <c r="AH70" i="42"/>
  <c r="AF70" i="42"/>
  <c r="AG70" i="42" s="1"/>
  <c r="AD70" i="42"/>
  <c r="AB70" i="42"/>
  <c r="Z70" i="42"/>
  <c r="X70" i="42"/>
  <c r="V70" i="42"/>
  <c r="T70" i="42"/>
  <c r="U70" i="42" s="1"/>
  <c r="S70" i="42"/>
  <c r="R70" i="42"/>
  <c r="P70" i="42"/>
  <c r="N70" i="42"/>
  <c r="M70" i="42"/>
  <c r="K70" i="42"/>
  <c r="E70" i="42"/>
  <c r="F70" i="42" s="1"/>
  <c r="D70" i="42"/>
  <c r="C70" i="42"/>
  <c r="B70" i="42"/>
  <c r="AR69" i="42"/>
  <c r="AP69" i="42"/>
  <c r="AN69" i="42"/>
  <c r="AL69" i="42"/>
  <c r="AJ69" i="42"/>
  <c r="AK69" i="42" s="1"/>
  <c r="AH69" i="42"/>
  <c r="AI69" i="42" s="1"/>
  <c r="AF69" i="42"/>
  <c r="AG69" i="42" s="1"/>
  <c r="AE69" i="42"/>
  <c r="AD69" i="42"/>
  <c r="AB69" i="42"/>
  <c r="Z69" i="42"/>
  <c r="X69" i="42"/>
  <c r="V69" i="42"/>
  <c r="T69" i="42"/>
  <c r="U69" i="42" s="1"/>
  <c r="R69" i="42"/>
  <c r="P69" i="42"/>
  <c r="N69" i="42"/>
  <c r="O69" i="42" s="1"/>
  <c r="K69" i="42"/>
  <c r="F69" i="42"/>
  <c r="E69" i="42"/>
  <c r="D69" i="42"/>
  <c r="C69" i="42"/>
  <c r="B69" i="42"/>
  <c r="AR68" i="42"/>
  <c r="AS68" i="42" s="1"/>
  <c r="AQ68" i="42"/>
  <c r="AP68" i="42"/>
  <c r="AN68" i="42"/>
  <c r="AL68" i="42"/>
  <c r="AM68" i="42" s="1"/>
  <c r="AK68" i="42"/>
  <c r="AJ68" i="42"/>
  <c r="AH68" i="42"/>
  <c r="AF68" i="42"/>
  <c r="AD68" i="42"/>
  <c r="AB68" i="42"/>
  <c r="Z68" i="42"/>
  <c r="AA68" i="42" s="1"/>
  <c r="X68" i="42"/>
  <c r="Y68" i="42" s="1"/>
  <c r="V68" i="42"/>
  <c r="W68" i="42" s="1"/>
  <c r="T68" i="42"/>
  <c r="U68" i="42" s="1"/>
  <c r="R68" i="42"/>
  <c r="P68" i="42"/>
  <c r="N68" i="42"/>
  <c r="O68" i="42" s="1"/>
  <c r="L68" i="42"/>
  <c r="K68" i="42"/>
  <c r="M68" i="42" s="1"/>
  <c r="E68" i="42"/>
  <c r="F68" i="42" s="1"/>
  <c r="D68" i="42"/>
  <c r="C68" i="42"/>
  <c r="B68" i="42"/>
  <c r="AR67" i="42"/>
  <c r="AS67" i="42" s="1"/>
  <c r="AQ67" i="42"/>
  <c r="AP67" i="42"/>
  <c r="AN67" i="42"/>
  <c r="AO67" i="42" s="1"/>
  <c r="AL67" i="42"/>
  <c r="AJ67" i="42"/>
  <c r="AK67" i="42" s="1"/>
  <c r="AH67" i="42"/>
  <c r="AF67" i="42"/>
  <c r="AD67" i="42"/>
  <c r="AE67" i="42" s="1"/>
  <c r="AB67" i="42"/>
  <c r="Z67" i="42"/>
  <c r="X67" i="42"/>
  <c r="Y67" i="42" s="1"/>
  <c r="V67" i="42"/>
  <c r="T67" i="42"/>
  <c r="U67" i="42" s="1"/>
  <c r="R67" i="42"/>
  <c r="P67" i="42"/>
  <c r="Q67" i="42" s="1"/>
  <c r="N67" i="42"/>
  <c r="K67" i="42"/>
  <c r="E67" i="42"/>
  <c r="F67" i="42" s="1"/>
  <c r="D67" i="42"/>
  <c r="C67" i="42"/>
  <c r="B67" i="42"/>
  <c r="AR66" i="42"/>
  <c r="AP66" i="42"/>
  <c r="AQ66" i="42" s="1"/>
  <c r="AN66" i="42"/>
  <c r="AL66" i="42"/>
  <c r="AM66" i="42" s="1"/>
  <c r="AK66" i="42"/>
  <c r="AJ66" i="42"/>
  <c r="AH66" i="42"/>
  <c r="AF66" i="42"/>
  <c r="AG66" i="42" s="1"/>
  <c r="AD66" i="42"/>
  <c r="AE66" i="42" s="1"/>
  <c r="AC66" i="42"/>
  <c r="AB66" i="42"/>
  <c r="Z66" i="42"/>
  <c r="X66" i="42"/>
  <c r="V66" i="42"/>
  <c r="T66" i="42"/>
  <c r="U66" i="42" s="1"/>
  <c r="R66" i="42"/>
  <c r="P66" i="42"/>
  <c r="N66" i="42"/>
  <c r="K66" i="42"/>
  <c r="L66" i="42" s="1"/>
  <c r="E66" i="42"/>
  <c r="F66" i="42" s="1"/>
  <c r="D66" i="42"/>
  <c r="C66" i="42"/>
  <c r="Y66" i="42" s="1"/>
  <c r="B66" i="42"/>
  <c r="AR65" i="42"/>
  <c r="AP65" i="42"/>
  <c r="AN65" i="42"/>
  <c r="AL65" i="42"/>
  <c r="AJ65" i="42"/>
  <c r="AH65" i="42"/>
  <c r="AF65" i="42"/>
  <c r="AD65" i="42"/>
  <c r="AB65" i="42"/>
  <c r="Z65" i="42"/>
  <c r="X65" i="42"/>
  <c r="V65" i="42"/>
  <c r="T65" i="42"/>
  <c r="R65" i="42"/>
  <c r="S65" i="42" s="1"/>
  <c r="P65" i="42"/>
  <c r="N65" i="42"/>
  <c r="K65" i="42"/>
  <c r="F65" i="42"/>
  <c r="E65" i="42"/>
  <c r="D65" i="42"/>
  <c r="C65" i="42"/>
  <c r="B65" i="42"/>
  <c r="AR64" i="42"/>
  <c r="AS64" i="42" s="1"/>
  <c r="AP64" i="42"/>
  <c r="AN64" i="42"/>
  <c r="AO64" i="42" s="1"/>
  <c r="AL64" i="42"/>
  <c r="AM64" i="42" s="1"/>
  <c r="AK64" i="42"/>
  <c r="AJ64" i="42"/>
  <c r="AH64" i="42"/>
  <c r="AI64" i="42" s="1"/>
  <c r="AF64" i="42"/>
  <c r="AG64" i="42" s="1"/>
  <c r="AD64" i="42"/>
  <c r="AE64" i="42" s="1"/>
  <c r="AB64" i="42"/>
  <c r="Z64" i="42"/>
  <c r="X64" i="42"/>
  <c r="Y64" i="42" s="1"/>
  <c r="V64" i="42"/>
  <c r="T64" i="42"/>
  <c r="R64" i="42"/>
  <c r="S64" i="42" s="1"/>
  <c r="Q64" i="42"/>
  <c r="P64" i="42"/>
  <c r="N64" i="42"/>
  <c r="O64" i="42" s="1"/>
  <c r="K64" i="42"/>
  <c r="E64" i="42"/>
  <c r="F64" i="42" s="1"/>
  <c r="D64" i="42"/>
  <c r="C64" i="42"/>
  <c r="AC64" i="42" s="1"/>
  <c r="B64" i="42"/>
  <c r="AR63" i="42"/>
  <c r="AP63" i="42"/>
  <c r="AQ63" i="42" s="1"/>
  <c r="AN63" i="42"/>
  <c r="AO63" i="42" s="1"/>
  <c r="AL63" i="42"/>
  <c r="AJ63" i="42"/>
  <c r="AH63" i="42"/>
  <c r="AF63" i="42"/>
  <c r="AD63" i="42"/>
  <c r="AB63" i="42"/>
  <c r="AC63" i="42" s="1"/>
  <c r="Z63" i="42"/>
  <c r="X63" i="42"/>
  <c r="V63" i="42"/>
  <c r="T63" i="42"/>
  <c r="U63" i="42" s="1"/>
  <c r="R63" i="42"/>
  <c r="P63" i="42"/>
  <c r="N63" i="42"/>
  <c r="M63" i="42"/>
  <c r="K63" i="42"/>
  <c r="E63" i="42"/>
  <c r="F63" i="42" s="1"/>
  <c r="D63" i="42"/>
  <c r="C63" i="42"/>
  <c r="AK63" i="42" s="1"/>
  <c r="B63" i="42"/>
  <c r="AR62" i="42"/>
  <c r="AP62" i="42"/>
  <c r="AQ62" i="42" s="1"/>
  <c r="AN62" i="42"/>
  <c r="AO62" i="42" s="1"/>
  <c r="AL62" i="42"/>
  <c r="AM62" i="42" s="1"/>
  <c r="AJ62" i="42"/>
  <c r="AH62" i="42"/>
  <c r="AI62" i="42" s="1"/>
  <c r="AG62" i="42"/>
  <c r="AF62" i="42"/>
  <c r="AE62" i="42"/>
  <c r="AD62" i="42"/>
  <c r="AB62" i="42"/>
  <c r="AC62" i="42" s="1"/>
  <c r="Z62" i="42"/>
  <c r="AA62" i="42" s="1"/>
  <c r="X62" i="42"/>
  <c r="Y62" i="42" s="1"/>
  <c r="V62" i="42"/>
  <c r="W62" i="42" s="1"/>
  <c r="U62" i="42"/>
  <c r="T62" i="42"/>
  <c r="R62" i="42"/>
  <c r="P62" i="42"/>
  <c r="N62" i="42"/>
  <c r="O62" i="42" s="1"/>
  <c r="M62" i="42"/>
  <c r="K62" i="42"/>
  <c r="L62" i="42" s="1"/>
  <c r="H62" i="42"/>
  <c r="E62" i="42"/>
  <c r="F62" i="42" s="1"/>
  <c r="D62" i="42"/>
  <c r="C62" i="42"/>
  <c r="B62" i="42"/>
  <c r="AR61" i="42"/>
  <c r="AS61" i="42" s="1"/>
  <c r="AP61" i="42"/>
  <c r="AQ61" i="42" s="1"/>
  <c r="AN61" i="42"/>
  <c r="AO61" i="42" s="1"/>
  <c r="AL61" i="42"/>
  <c r="AM61" i="42" s="1"/>
  <c r="AK61" i="42"/>
  <c r="AJ61" i="42"/>
  <c r="AH61" i="42"/>
  <c r="AF61" i="42"/>
  <c r="AG61" i="42" s="1"/>
  <c r="AD61" i="42"/>
  <c r="AE61" i="42" s="1"/>
  <c r="AB61" i="42"/>
  <c r="AC61" i="42" s="1"/>
  <c r="AA61" i="42"/>
  <c r="Z61" i="42"/>
  <c r="X61" i="42"/>
  <c r="Y61" i="42" s="1"/>
  <c r="V61" i="42"/>
  <c r="T61" i="42"/>
  <c r="U61" i="42" s="1"/>
  <c r="R61" i="42"/>
  <c r="S61" i="42" s="1"/>
  <c r="P61" i="42"/>
  <c r="Q61" i="42" s="1"/>
  <c r="O61" i="42"/>
  <c r="N61" i="42"/>
  <c r="K61" i="42"/>
  <c r="L61" i="42" s="1"/>
  <c r="F61" i="42"/>
  <c r="E61" i="42"/>
  <c r="D61" i="42"/>
  <c r="C61" i="42"/>
  <c r="H61" i="42" s="1"/>
  <c r="B61" i="42"/>
  <c r="AR60" i="42"/>
  <c r="AS60" i="42" s="1"/>
  <c r="AP60" i="42"/>
  <c r="AN60" i="42"/>
  <c r="AO60" i="42" s="1"/>
  <c r="AM60" i="42"/>
  <c r="AL60" i="42"/>
  <c r="AJ60" i="42"/>
  <c r="AK60" i="42" s="1"/>
  <c r="AH60" i="42"/>
  <c r="AF60" i="42"/>
  <c r="AG60" i="42" s="1"/>
  <c r="AD60" i="42"/>
  <c r="AB60" i="42"/>
  <c r="Z60" i="42"/>
  <c r="X60" i="42"/>
  <c r="V60" i="42"/>
  <c r="T60" i="42"/>
  <c r="R60" i="42"/>
  <c r="S60" i="42" s="1"/>
  <c r="P60" i="42"/>
  <c r="Q60" i="42" s="1"/>
  <c r="N60" i="42"/>
  <c r="K60" i="42"/>
  <c r="H60" i="42"/>
  <c r="F60" i="42"/>
  <c r="E60" i="42"/>
  <c r="D60" i="42"/>
  <c r="C60" i="42"/>
  <c r="W60" i="42" s="1"/>
  <c r="B60" i="42"/>
  <c r="AS59" i="42"/>
  <c r="AR59" i="42"/>
  <c r="AP59" i="42"/>
  <c r="AQ59" i="42" s="1"/>
  <c r="AN59" i="42"/>
  <c r="AO59" i="42" s="1"/>
  <c r="AL59" i="42"/>
  <c r="AJ59" i="42"/>
  <c r="AH59" i="42"/>
  <c r="AF59" i="42"/>
  <c r="AG59" i="42" s="1"/>
  <c r="AD59" i="42"/>
  <c r="AE59" i="42" s="1"/>
  <c r="AB59" i="42"/>
  <c r="AC59" i="42" s="1"/>
  <c r="Z59" i="42"/>
  <c r="AA59" i="42" s="1"/>
  <c r="X59" i="42"/>
  <c r="V59" i="42"/>
  <c r="W59" i="42" s="1"/>
  <c r="T59" i="42"/>
  <c r="R59" i="42"/>
  <c r="S59" i="42" s="1"/>
  <c r="P59" i="42"/>
  <c r="Q59" i="42" s="1"/>
  <c r="N59" i="42"/>
  <c r="O59" i="42" s="1"/>
  <c r="K59" i="42"/>
  <c r="J59" i="42"/>
  <c r="H59" i="42"/>
  <c r="E59" i="42"/>
  <c r="F59" i="42" s="1"/>
  <c r="D59" i="42"/>
  <c r="C59" i="42"/>
  <c r="B59" i="42"/>
  <c r="AR58" i="42"/>
  <c r="AP58" i="42"/>
  <c r="AN58" i="42"/>
  <c r="AL58" i="42"/>
  <c r="AJ58" i="42"/>
  <c r="AH58" i="42"/>
  <c r="AF58" i="42"/>
  <c r="AD58" i="42"/>
  <c r="AB58" i="42"/>
  <c r="Z58" i="42"/>
  <c r="X58" i="42"/>
  <c r="V58" i="42"/>
  <c r="T58" i="42"/>
  <c r="R58" i="42"/>
  <c r="P58" i="42"/>
  <c r="N58" i="42"/>
  <c r="K58" i="42"/>
  <c r="M58" i="42" s="1"/>
  <c r="E58" i="42"/>
  <c r="F58" i="42" s="1"/>
  <c r="D58" i="42"/>
  <c r="C58" i="42"/>
  <c r="B58" i="42"/>
  <c r="AR57" i="42"/>
  <c r="AP57" i="42"/>
  <c r="AQ57" i="42" s="1"/>
  <c r="AN57" i="42"/>
  <c r="AL57" i="42"/>
  <c r="AM57" i="42" s="1"/>
  <c r="AJ57" i="42"/>
  <c r="AH57" i="42"/>
  <c r="AF57" i="42"/>
  <c r="AD57" i="42"/>
  <c r="AB57" i="42"/>
  <c r="Z57" i="42"/>
  <c r="X57" i="42"/>
  <c r="V57" i="42"/>
  <c r="W57" i="42" s="1"/>
  <c r="T57" i="42"/>
  <c r="U57" i="42" s="1"/>
  <c r="R57" i="42"/>
  <c r="P57" i="42"/>
  <c r="N57" i="42"/>
  <c r="K57" i="42"/>
  <c r="E57" i="42"/>
  <c r="F57" i="42" s="1"/>
  <c r="D57" i="42"/>
  <c r="C57" i="42"/>
  <c r="B57" i="42"/>
  <c r="AR56" i="42"/>
  <c r="AP56" i="42"/>
  <c r="AN56" i="42"/>
  <c r="AL56" i="42"/>
  <c r="AJ56" i="42"/>
  <c r="AK56" i="42" s="1"/>
  <c r="AH56" i="42"/>
  <c r="AI56" i="42" s="1"/>
  <c r="AF56" i="42"/>
  <c r="AD56" i="42"/>
  <c r="AB56" i="42"/>
  <c r="AC56" i="42" s="1"/>
  <c r="Z56" i="42"/>
  <c r="X56" i="42"/>
  <c r="V56" i="42"/>
  <c r="T56" i="42"/>
  <c r="R56" i="42"/>
  <c r="S56" i="42" s="1"/>
  <c r="P56" i="42"/>
  <c r="N56" i="42"/>
  <c r="K56" i="42"/>
  <c r="E56" i="42"/>
  <c r="F56" i="42" s="1"/>
  <c r="D56" i="42"/>
  <c r="C56" i="42"/>
  <c r="B56" i="42"/>
  <c r="AS55" i="42"/>
  <c r="AR55" i="42"/>
  <c r="AP55" i="42"/>
  <c r="AN55" i="42"/>
  <c r="AL55" i="42"/>
  <c r="AJ55" i="42"/>
  <c r="AH55" i="42"/>
  <c r="AF55" i="42"/>
  <c r="AD55" i="42"/>
  <c r="AE55" i="42" s="1"/>
  <c r="AB55" i="42"/>
  <c r="Z55" i="42"/>
  <c r="X55" i="42"/>
  <c r="V55" i="42"/>
  <c r="W55" i="42" s="1"/>
  <c r="T55" i="42"/>
  <c r="R55" i="42"/>
  <c r="P55" i="42"/>
  <c r="N55" i="42"/>
  <c r="K55" i="42"/>
  <c r="E55" i="42"/>
  <c r="F55" i="42" s="1"/>
  <c r="D55" i="42"/>
  <c r="C55" i="42"/>
  <c r="B55" i="42"/>
  <c r="AR54" i="42"/>
  <c r="AS54" i="42" s="1"/>
  <c r="AP54" i="42"/>
  <c r="AO54" i="42"/>
  <c r="AN54" i="42"/>
  <c r="AL54" i="42"/>
  <c r="AJ54" i="42"/>
  <c r="AH54" i="42"/>
  <c r="AF54" i="42"/>
  <c r="AD54" i="42"/>
  <c r="AE54" i="42" s="1"/>
  <c r="AB54" i="42"/>
  <c r="AC54" i="42" s="1"/>
  <c r="AA54" i="42"/>
  <c r="Z54" i="42"/>
  <c r="X54" i="42"/>
  <c r="V54" i="42"/>
  <c r="W54" i="42" s="1"/>
  <c r="T54" i="42"/>
  <c r="U54" i="42" s="1"/>
  <c r="R54" i="42"/>
  <c r="P54" i="42"/>
  <c r="N54" i="42"/>
  <c r="K54" i="42"/>
  <c r="E54" i="42"/>
  <c r="F54" i="42" s="1"/>
  <c r="D54" i="42"/>
  <c r="C54" i="42"/>
  <c r="B54" i="42"/>
  <c r="AR53" i="42"/>
  <c r="AS53" i="42" s="1"/>
  <c r="AP53" i="42"/>
  <c r="AQ53" i="42" s="1"/>
  <c r="AN53" i="42"/>
  <c r="AO53" i="42" s="1"/>
  <c r="AL53" i="42"/>
  <c r="AM53" i="42" s="1"/>
  <c r="AJ53" i="42"/>
  <c r="AH53" i="42"/>
  <c r="AG53" i="42"/>
  <c r="AF53" i="42"/>
  <c r="AD53" i="42"/>
  <c r="AB53" i="42"/>
  <c r="AC53" i="42" s="1"/>
  <c r="Z53" i="42"/>
  <c r="AA53" i="42" s="1"/>
  <c r="X53" i="42"/>
  <c r="Y53" i="42" s="1"/>
  <c r="V53" i="42"/>
  <c r="T53" i="42"/>
  <c r="U53" i="42" s="1"/>
  <c r="R53" i="42"/>
  <c r="S53" i="42" s="1"/>
  <c r="P53" i="42"/>
  <c r="Q53" i="42" s="1"/>
  <c r="N53" i="42"/>
  <c r="K53" i="42"/>
  <c r="L53" i="42" s="1"/>
  <c r="E53" i="42"/>
  <c r="F53" i="42" s="1"/>
  <c r="D53" i="42"/>
  <c r="C53" i="42"/>
  <c r="H53" i="42" s="1"/>
  <c r="B53" i="42"/>
  <c r="AR52" i="42"/>
  <c r="AP52" i="42"/>
  <c r="AQ52" i="42" s="1"/>
  <c r="AN52" i="42"/>
  <c r="AO52" i="42" s="1"/>
  <c r="AM52" i="42"/>
  <c r="AL52" i="42"/>
  <c r="AJ52" i="42"/>
  <c r="AK52" i="42" s="1"/>
  <c r="AH52" i="42"/>
  <c r="AF52" i="42"/>
  <c r="AD52" i="42"/>
  <c r="AE52" i="42" s="1"/>
  <c r="AC52" i="42"/>
  <c r="AB52" i="42"/>
  <c r="Z52" i="42"/>
  <c r="AA52" i="42" s="1"/>
  <c r="X52" i="42"/>
  <c r="V52" i="42"/>
  <c r="W52" i="42" s="1"/>
  <c r="T52" i="42"/>
  <c r="R52" i="42"/>
  <c r="P52" i="42"/>
  <c r="Q52" i="42" s="1"/>
  <c r="O52" i="42"/>
  <c r="N52" i="42"/>
  <c r="K52" i="42"/>
  <c r="L52" i="42" s="1"/>
  <c r="E52" i="42"/>
  <c r="F52" i="42" s="1"/>
  <c r="D52" i="42"/>
  <c r="C52" i="42"/>
  <c r="B52" i="42"/>
  <c r="AR51" i="42"/>
  <c r="AP51" i="42"/>
  <c r="AN51" i="42"/>
  <c r="AO51" i="42" s="1"/>
  <c r="AL51" i="42"/>
  <c r="AM51" i="42" s="1"/>
  <c r="AJ51" i="42"/>
  <c r="AH51" i="42"/>
  <c r="AF51" i="42"/>
  <c r="AD51" i="42"/>
  <c r="AB51" i="42"/>
  <c r="AA51" i="42"/>
  <c r="Z51" i="42"/>
  <c r="X51" i="42"/>
  <c r="V51" i="42"/>
  <c r="T51" i="42"/>
  <c r="R51" i="42"/>
  <c r="P51" i="42"/>
  <c r="N51" i="42"/>
  <c r="O51" i="42" s="1"/>
  <c r="K51" i="42"/>
  <c r="E51" i="42"/>
  <c r="F51" i="42" s="1"/>
  <c r="D51" i="42"/>
  <c r="C51" i="42"/>
  <c r="H51" i="42" s="1"/>
  <c r="B51" i="42"/>
  <c r="AR50" i="42"/>
  <c r="AP50" i="42"/>
  <c r="AN50" i="42"/>
  <c r="AM50" i="42"/>
  <c r="AL50" i="42"/>
  <c r="AJ50" i="42"/>
  <c r="AH50" i="42"/>
  <c r="AF50" i="42"/>
  <c r="AD50" i="42"/>
  <c r="AB50" i="42"/>
  <c r="Z50" i="42"/>
  <c r="AA50" i="42" s="1"/>
  <c r="Y50" i="42"/>
  <c r="X50" i="42"/>
  <c r="V50" i="42"/>
  <c r="W50" i="42" s="1"/>
  <c r="T50" i="42"/>
  <c r="R50" i="42"/>
  <c r="S50" i="42" s="1"/>
  <c r="P50" i="42"/>
  <c r="Q50" i="42" s="1"/>
  <c r="N50" i="42"/>
  <c r="K50" i="42"/>
  <c r="E50" i="42"/>
  <c r="F50" i="42" s="1"/>
  <c r="D50" i="42"/>
  <c r="M50" i="42" s="1"/>
  <c r="C50" i="42"/>
  <c r="AI50" i="42" s="1"/>
  <c r="B50" i="42"/>
  <c r="AS49" i="42"/>
  <c r="AR49" i="42"/>
  <c r="AP49" i="42"/>
  <c r="AQ49" i="42" s="1"/>
  <c r="AN49" i="42"/>
  <c r="AO49" i="42" s="1"/>
  <c r="AL49" i="42"/>
  <c r="AM49" i="42" s="1"/>
  <c r="AK49" i="42"/>
  <c r="AJ49" i="42"/>
  <c r="AH49" i="42"/>
  <c r="AF49" i="42"/>
  <c r="AG49" i="42" s="1"/>
  <c r="AD49" i="42"/>
  <c r="AE49" i="42" s="1"/>
  <c r="AB49" i="42"/>
  <c r="AC49" i="42" s="1"/>
  <c r="Z49" i="42"/>
  <c r="AA49" i="42" s="1"/>
  <c r="Y49" i="42"/>
  <c r="X49" i="42"/>
  <c r="V49" i="42"/>
  <c r="T49" i="42"/>
  <c r="U49" i="42" s="1"/>
  <c r="S49" i="42"/>
  <c r="R49" i="42"/>
  <c r="Q49" i="42"/>
  <c r="P49" i="42"/>
  <c r="N49" i="42"/>
  <c r="K49" i="42"/>
  <c r="M49" i="42" s="1"/>
  <c r="J49" i="42"/>
  <c r="H49" i="42"/>
  <c r="F49" i="42"/>
  <c r="E49" i="42"/>
  <c r="D49" i="42"/>
  <c r="C49" i="42"/>
  <c r="B49" i="42"/>
  <c r="AR48" i="42"/>
  <c r="AS48" i="42" s="1"/>
  <c r="AQ48" i="42"/>
  <c r="AP48" i="42"/>
  <c r="AN48" i="42"/>
  <c r="AO48" i="42" s="1"/>
  <c r="AL48" i="42"/>
  <c r="AJ48" i="42"/>
  <c r="AK48" i="42" s="1"/>
  <c r="AH48" i="42"/>
  <c r="AI48" i="42" s="1"/>
  <c r="AF48" i="42"/>
  <c r="AG48" i="42" s="1"/>
  <c r="AE48" i="42"/>
  <c r="AD48" i="42"/>
  <c r="AB48" i="42"/>
  <c r="AC48" i="42" s="1"/>
  <c r="Z48" i="42"/>
  <c r="X48" i="42"/>
  <c r="Y48" i="42" s="1"/>
  <c r="W48" i="42"/>
  <c r="V48" i="42"/>
  <c r="T48" i="42"/>
  <c r="R48" i="42"/>
  <c r="P48" i="42"/>
  <c r="Q48" i="42" s="1"/>
  <c r="N48" i="42"/>
  <c r="O48" i="42" s="1"/>
  <c r="K48" i="42"/>
  <c r="L48" i="42" s="1"/>
  <c r="J48" i="42"/>
  <c r="E48" i="42"/>
  <c r="F48" i="42" s="1"/>
  <c r="D48" i="42"/>
  <c r="C48" i="42"/>
  <c r="H48" i="42" s="1"/>
  <c r="B48" i="42"/>
  <c r="AR47" i="42"/>
  <c r="AS47" i="42" s="1"/>
  <c r="AP47" i="42"/>
  <c r="AN47" i="42"/>
  <c r="AL47" i="42"/>
  <c r="AJ47" i="42"/>
  <c r="AK47" i="42" s="1"/>
  <c r="AH47" i="42"/>
  <c r="AF47" i="42"/>
  <c r="AG47" i="42" s="1"/>
  <c r="AD47" i="42"/>
  <c r="AE47" i="42" s="1"/>
  <c r="AB47" i="42"/>
  <c r="AC47" i="42" s="1"/>
  <c r="Z47" i="42"/>
  <c r="X47" i="42"/>
  <c r="V47" i="42"/>
  <c r="W47" i="42" s="1"/>
  <c r="T47" i="42"/>
  <c r="R47" i="42"/>
  <c r="P47" i="42"/>
  <c r="Q47" i="42" s="1"/>
  <c r="N47" i="42"/>
  <c r="M47" i="42"/>
  <c r="L47" i="42"/>
  <c r="K47" i="42"/>
  <c r="J47" i="42"/>
  <c r="H47" i="42"/>
  <c r="F47" i="42"/>
  <c r="E47" i="42"/>
  <c r="D47" i="42"/>
  <c r="C47" i="42"/>
  <c r="B47" i="42"/>
  <c r="AR46" i="42"/>
  <c r="AP46" i="42"/>
  <c r="AQ46" i="42" s="1"/>
  <c r="AN46" i="42"/>
  <c r="AO46" i="42" s="1"/>
  <c r="AL46" i="42"/>
  <c r="AM46" i="42" s="1"/>
  <c r="AK46" i="42"/>
  <c r="AJ46" i="42"/>
  <c r="AH46" i="42"/>
  <c r="AI46" i="42" s="1"/>
  <c r="AF46" i="42"/>
  <c r="AG46" i="42" s="1"/>
  <c r="AE46" i="42"/>
  <c r="AD46" i="42"/>
  <c r="AB46" i="42"/>
  <c r="AC46" i="42" s="1"/>
  <c r="Z46" i="42"/>
  <c r="AA46" i="42" s="1"/>
  <c r="Y46" i="42"/>
  <c r="X46" i="42"/>
  <c r="V46" i="42"/>
  <c r="W46" i="42" s="1"/>
  <c r="T46" i="42"/>
  <c r="U46" i="42" s="1"/>
  <c r="R46" i="42"/>
  <c r="S46" i="42" s="1"/>
  <c r="P46" i="42"/>
  <c r="Q46" i="42" s="1"/>
  <c r="N46" i="42"/>
  <c r="O46" i="42" s="1"/>
  <c r="K46" i="42"/>
  <c r="M46" i="42" s="1"/>
  <c r="J46" i="42"/>
  <c r="F46" i="42"/>
  <c r="E46" i="42"/>
  <c r="D46" i="42"/>
  <c r="C46" i="42"/>
  <c r="H46" i="42" s="1"/>
  <c r="B46" i="42"/>
  <c r="AR45" i="42"/>
  <c r="AP45" i="42"/>
  <c r="AN45" i="42"/>
  <c r="AN112" i="42" s="1"/>
  <c r="AO112" i="42" s="1"/>
  <c r="AL45" i="42"/>
  <c r="AJ45" i="42"/>
  <c r="AJ112" i="42" s="1"/>
  <c r="AH45" i="42"/>
  <c r="AF45" i="42"/>
  <c r="AF112" i="42" s="1"/>
  <c r="AE45" i="42"/>
  <c r="AD45" i="42"/>
  <c r="AB45" i="42"/>
  <c r="Z45" i="42"/>
  <c r="X45" i="42"/>
  <c r="X112" i="42" s="1"/>
  <c r="V45" i="42"/>
  <c r="T45" i="42"/>
  <c r="T112" i="42" s="1"/>
  <c r="R45" i="42"/>
  <c r="R112" i="42" s="1"/>
  <c r="P45" i="42"/>
  <c r="Q45" i="42" s="1"/>
  <c r="N45" i="42"/>
  <c r="K45" i="42"/>
  <c r="M45" i="42" s="1"/>
  <c r="J45" i="42"/>
  <c r="H45" i="42"/>
  <c r="E45" i="42"/>
  <c r="F45" i="42" s="1"/>
  <c r="D45" i="42"/>
  <c r="C45" i="42"/>
  <c r="C112" i="42" s="1"/>
  <c r="B45" i="42"/>
  <c r="AR44" i="42"/>
  <c r="AS44" i="42" s="1"/>
  <c r="AP44" i="42"/>
  <c r="AN44" i="42"/>
  <c r="AO44" i="42" s="1"/>
  <c r="AL44" i="42"/>
  <c r="AM44" i="42" s="1"/>
  <c r="AJ44" i="42"/>
  <c r="AK44" i="42" s="1"/>
  <c r="AH44" i="42"/>
  <c r="AF44" i="42"/>
  <c r="AD44" i="42"/>
  <c r="AB44" i="42"/>
  <c r="Z44" i="42"/>
  <c r="X44" i="42"/>
  <c r="Y44" i="42" s="1"/>
  <c r="V44" i="42"/>
  <c r="W44" i="42" s="1"/>
  <c r="T44" i="42"/>
  <c r="R44" i="42"/>
  <c r="S44" i="42" s="1"/>
  <c r="P44" i="42"/>
  <c r="Q44" i="42" s="1"/>
  <c r="N44" i="42"/>
  <c r="M44" i="42"/>
  <c r="K44" i="42"/>
  <c r="E44" i="42"/>
  <c r="F44" i="42" s="1"/>
  <c r="D44" i="42"/>
  <c r="C44" i="42"/>
  <c r="L44" i="42" s="1"/>
  <c r="B44" i="42"/>
  <c r="AR43" i="42"/>
  <c r="AS43" i="42" s="1"/>
  <c r="AP43" i="42"/>
  <c r="AQ43" i="42" s="1"/>
  <c r="AN43" i="42"/>
  <c r="AO43" i="42" s="1"/>
  <c r="AL43" i="42"/>
  <c r="AM43" i="42" s="1"/>
  <c r="AK43" i="42"/>
  <c r="AJ43" i="42"/>
  <c r="AH43" i="42"/>
  <c r="AF43" i="42"/>
  <c r="AG43" i="42" s="1"/>
  <c r="AD43" i="42"/>
  <c r="AB43" i="42"/>
  <c r="Z43" i="42"/>
  <c r="AA43" i="42" s="1"/>
  <c r="X43" i="42"/>
  <c r="Y43" i="42" s="1"/>
  <c r="V43" i="42"/>
  <c r="W43" i="42" s="1"/>
  <c r="T43" i="42"/>
  <c r="R43" i="42"/>
  <c r="S43" i="42" s="1"/>
  <c r="Q43" i="42"/>
  <c r="P43" i="42"/>
  <c r="N43" i="42"/>
  <c r="M43" i="42"/>
  <c r="K43" i="42"/>
  <c r="L43" i="42" s="1"/>
  <c r="J43" i="42"/>
  <c r="E43" i="42"/>
  <c r="F43" i="42" s="1"/>
  <c r="D43" i="42"/>
  <c r="C43" i="42"/>
  <c r="B43" i="42"/>
  <c r="AR42" i="42"/>
  <c r="AS42" i="42" s="1"/>
  <c r="AP42" i="42"/>
  <c r="AQ42" i="42" s="1"/>
  <c r="AN42" i="42"/>
  <c r="AO42" i="42" s="1"/>
  <c r="AL42" i="42"/>
  <c r="AM42" i="42" s="1"/>
  <c r="AK42" i="42"/>
  <c r="AJ42" i="42"/>
  <c r="AH42" i="42"/>
  <c r="AI42" i="42" s="1"/>
  <c r="AF42" i="42"/>
  <c r="AG42" i="42" s="1"/>
  <c r="AD42" i="42"/>
  <c r="AB42" i="42"/>
  <c r="AC42" i="42" s="1"/>
  <c r="Z42" i="42"/>
  <c r="X42" i="42"/>
  <c r="V42" i="42"/>
  <c r="W42" i="42" s="1"/>
  <c r="T42" i="42"/>
  <c r="U42" i="42" s="1"/>
  <c r="R42" i="42"/>
  <c r="S42" i="42" s="1"/>
  <c r="P42" i="42"/>
  <c r="Q42" i="42" s="1"/>
  <c r="N42" i="42"/>
  <c r="O42" i="42" s="1"/>
  <c r="K42" i="42"/>
  <c r="J42" i="42"/>
  <c r="F42" i="42"/>
  <c r="E42" i="42"/>
  <c r="D42" i="42"/>
  <c r="C42" i="42"/>
  <c r="H42" i="42" s="1"/>
  <c r="B42" i="42"/>
  <c r="AR41" i="42"/>
  <c r="AS41" i="42" s="1"/>
  <c r="AP41" i="42"/>
  <c r="AQ41" i="42" s="1"/>
  <c r="AN41" i="42"/>
  <c r="AO41" i="42" s="1"/>
  <c r="AL41" i="42"/>
  <c r="AM41" i="42" s="1"/>
  <c r="AK41" i="42"/>
  <c r="AJ41" i="42"/>
  <c r="AH41" i="42"/>
  <c r="AF41" i="42"/>
  <c r="AG41" i="42" s="1"/>
  <c r="AE41" i="42"/>
  <c r="AD41" i="42"/>
  <c r="AB41" i="42"/>
  <c r="Z41" i="42"/>
  <c r="AA41" i="42" s="1"/>
  <c r="X41" i="42"/>
  <c r="V41" i="42"/>
  <c r="T41" i="42"/>
  <c r="R41" i="42"/>
  <c r="S41" i="42" s="1"/>
  <c r="Q41" i="42"/>
  <c r="P41" i="42"/>
  <c r="N41" i="42"/>
  <c r="K41" i="42"/>
  <c r="M41" i="42" s="1"/>
  <c r="F41" i="42"/>
  <c r="E41" i="42"/>
  <c r="D41" i="42"/>
  <c r="C41" i="42"/>
  <c r="B41" i="42"/>
  <c r="AR40" i="42"/>
  <c r="AP40" i="42"/>
  <c r="AN40" i="42"/>
  <c r="AL40" i="42"/>
  <c r="AJ40" i="42"/>
  <c r="AK40" i="42" s="1"/>
  <c r="AH40" i="42"/>
  <c r="AF40" i="42"/>
  <c r="AD40" i="42"/>
  <c r="AE40" i="42" s="1"/>
  <c r="AB40" i="42"/>
  <c r="AC40" i="42" s="1"/>
  <c r="Z40" i="42"/>
  <c r="X40" i="42"/>
  <c r="V40" i="42"/>
  <c r="T40" i="42"/>
  <c r="R40" i="42"/>
  <c r="P40" i="42"/>
  <c r="N40" i="42"/>
  <c r="K40" i="42"/>
  <c r="E40" i="42"/>
  <c r="F40" i="42" s="1"/>
  <c r="D40" i="42"/>
  <c r="C40" i="42"/>
  <c r="Y40" i="42" s="1"/>
  <c r="B40" i="42"/>
  <c r="AR39" i="42"/>
  <c r="AP39" i="42"/>
  <c r="AN39" i="42"/>
  <c r="AL39" i="42"/>
  <c r="AJ39" i="42"/>
  <c r="AH39" i="42"/>
  <c r="AF39" i="42"/>
  <c r="AD39" i="42"/>
  <c r="AB39" i="42"/>
  <c r="Z39" i="42"/>
  <c r="X39" i="42"/>
  <c r="Y39" i="42" s="1"/>
  <c r="V39" i="42"/>
  <c r="T39" i="42"/>
  <c r="U39" i="42" s="1"/>
  <c r="R39" i="42"/>
  <c r="P39" i="42"/>
  <c r="N39" i="42"/>
  <c r="K39" i="42"/>
  <c r="E39" i="42"/>
  <c r="F39" i="42" s="1"/>
  <c r="D39" i="42"/>
  <c r="C39" i="42"/>
  <c r="H39" i="42" s="1"/>
  <c r="B39" i="42"/>
  <c r="AR38" i="42"/>
  <c r="AP38" i="42"/>
  <c r="AN38" i="42"/>
  <c r="AL38" i="42"/>
  <c r="AM38" i="42" s="1"/>
  <c r="AJ38" i="42"/>
  <c r="AH38" i="42"/>
  <c r="AF38" i="42"/>
  <c r="AD38" i="42"/>
  <c r="AB38" i="42"/>
  <c r="Z38" i="42"/>
  <c r="X38" i="42"/>
  <c r="V38" i="42"/>
  <c r="T38" i="42"/>
  <c r="R38" i="42"/>
  <c r="P38" i="42"/>
  <c r="N38" i="42"/>
  <c r="K38" i="42"/>
  <c r="M38" i="42" s="1"/>
  <c r="E38" i="42"/>
  <c r="F38" i="42" s="1"/>
  <c r="D38" i="42"/>
  <c r="C38" i="42"/>
  <c r="H38" i="42" s="1"/>
  <c r="B38" i="42"/>
  <c r="AR37" i="42"/>
  <c r="AP37" i="42"/>
  <c r="AN37" i="42"/>
  <c r="AL37" i="42"/>
  <c r="AJ37" i="42"/>
  <c r="AH37" i="42"/>
  <c r="AF37" i="42"/>
  <c r="AD37" i="42"/>
  <c r="AB37" i="42"/>
  <c r="AC37" i="42" s="1"/>
  <c r="Z37" i="42"/>
  <c r="X37" i="42"/>
  <c r="Y37" i="42" s="1"/>
  <c r="V37" i="42"/>
  <c r="T37" i="42"/>
  <c r="R37" i="42"/>
  <c r="P37" i="42"/>
  <c r="N37" i="42"/>
  <c r="K37" i="42"/>
  <c r="E37" i="42"/>
  <c r="F37" i="42" s="1"/>
  <c r="D37" i="42"/>
  <c r="C37" i="42"/>
  <c r="B37" i="42"/>
  <c r="AR36" i="42"/>
  <c r="AP36" i="42"/>
  <c r="AN36" i="42"/>
  <c r="AL36" i="42"/>
  <c r="AJ36" i="42"/>
  <c r="AH36" i="42"/>
  <c r="AH111" i="42" s="1"/>
  <c r="AF36" i="42"/>
  <c r="AD36" i="42"/>
  <c r="AB36" i="42"/>
  <c r="Z36" i="42"/>
  <c r="X36" i="42"/>
  <c r="V36" i="42"/>
  <c r="T36" i="42"/>
  <c r="R36" i="42"/>
  <c r="R111" i="42" s="1"/>
  <c r="P36" i="42"/>
  <c r="N36" i="42"/>
  <c r="K36" i="42"/>
  <c r="M36" i="42" s="1"/>
  <c r="J36" i="42"/>
  <c r="F36" i="42"/>
  <c r="E36" i="42"/>
  <c r="D36" i="42"/>
  <c r="C36" i="42"/>
  <c r="B36" i="42"/>
  <c r="AR35" i="42"/>
  <c r="AP35" i="42"/>
  <c r="AQ35" i="42" s="1"/>
  <c r="AN35" i="42"/>
  <c r="AO35" i="42" s="1"/>
  <c r="AL35" i="42"/>
  <c r="AM35" i="42" s="1"/>
  <c r="AJ35" i="42"/>
  <c r="AK35" i="42" s="1"/>
  <c r="AI35" i="42"/>
  <c r="AH35" i="42"/>
  <c r="AF35" i="42"/>
  <c r="AG35" i="42" s="1"/>
  <c r="AD35" i="42"/>
  <c r="AE35" i="42" s="1"/>
  <c r="AB35" i="42"/>
  <c r="AC35" i="42" s="1"/>
  <c r="Z35" i="42"/>
  <c r="AA35" i="42" s="1"/>
  <c r="X35" i="42"/>
  <c r="Y35" i="42" s="1"/>
  <c r="V35" i="42"/>
  <c r="W35" i="42" s="1"/>
  <c r="T35" i="42"/>
  <c r="U35" i="42" s="1"/>
  <c r="R35" i="42"/>
  <c r="S35" i="42" s="1"/>
  <c r="Q35" i="42"/>
  <c r="P35" i="42"/>
  <c r="N35" i="42"/>
  <c r="K35" i="42"/>
  <c r="M35" i="42" s="1"/>
  <c r="J35" i="42"/>
  <c r="H35" i="42"/>
  <c r="E35" i="42"/>
  <c r="F35" i="42" s="1"/>
  <c r="D35" i="42"/>
  <c r="C35" i="42"/>
  <c r="B35" i="42"/>
  <c r="AR34" i="42"/>
  <c r="AP34" i="42"/>
  <c r="AN34" i="42"/>
  <c r="AL34" i="42"/>
  <c r="AJ34" i="42"/>
  <c r="AH34" i="42"/>
  <c r="AF34" i="42"/>
  <c r="AD34" i="42"/>
  <c r="AB34" i="42"/>
  <c r="Z34" i="42"/>
  <c r="X34" i="42"/>
  <c r="V34" i="42"/>
  <c r="T34" i="42"/>
  <c r="R34" i="42"/>
  <c r="S34" i="42" s="1"/>
  <c r="P34" i="42"/>
  <c r="N34" i="42"/>
  <c r="K34" i="42"/>
  <c r="M34" i="42" s="1"/>
  <c r="E34" i="42"/>
  <c r="F34" i="42" s="1"/>
  <c r="D34" i="42"/>
  <c r="C34" i="42"/>
  <c r="B34" i="42"/>
  <c r="AR33" i="42"/>
  <c r="AP33" i="42"/>
  <c r="AN33" i="42"/>
  <c r="AO33" i="42" s="1"/>
  <c r="AL33" i="42"/>
  <c r="AJ33" i="42"/>
  <c r="AH33" i="42"/>
  <c r="AI33" i="42" s="1"/>
  <c r="AF33" i="42"/>
  <c r="AG33" i="42" s="1"/>
  <c r="AD33" i="42"/>
  <c r="AE33" i="42" s="1"/>
  <c r="AB33" i="42"/>
  <c r="AC33" i="42" s="1"/>
  <c r="Z33" i="42"/>
  <c r="X33" i="42"/>
  <c r="V33" i="42"/>
  <c r="T33" i="42"/>
  <c r="R33" i="42"/>
  <c r="P33" i="42"/>
  <c r="N33" i="42"/>
  <c r="K33" i="42"/>
  <c r="H33" i="42"/>
  <c r="E33" i="42"/>
  <c r="F33" i="42" s="1"/>
  <c r="D33" i="42"/>
  <c r="C33" i="42"/>
  <c r="B33" i="42"/>
  <c r="AR32" i="42"/>
  <c r="AP32" i="42"/>
  <c r="AQ32" i="42" s="1"/>
  <c r="AN32" i="42"/>
  <c r="AL32" i="42"/>
  <c r="AJ32" i="42"/>
  <c r="AH32" i="42"/>
  <c r="AF32" i="42"/>
  <c r="AD32" i="42"/>
  <c r="AB32" i="42"/>
  <c r="AC32" i="42" s="1"/>
  <c r="Z32" i="42"/>
  <c r="AA32" i="42" s="1"/>
  <c r="X32" i="42"/>
  <c r="Y32" i="42" s="1"/>
  <c r="V32" i="42"/>
  <c r="T32" i="42"/>
  <c r="R32" i="42"/>
  <c r="P32" i="42"/>
  <c r="N32" i="42"/>
  <c r="K32" i="42"/>
  <c r="L32" i="42" s="1"/>
  <c r="E32" i="42"/>
  <c r="F32" i="42" s="1"/>
  <c r="D32" i="42"/>
  <c r="C32" i="42"/>
  <c r="B32" i="42"/>
  <c r="AR31" i="42"/>
  <c r="AP31" i="42"/>
  <c r="AN31" i="42"/>
  <c r="AO31" i="42" s="1"/>
  <c r="AL31" i="42"/>
  <c r="AJ31" i="42"/>
  <c r="AH31" i="42"/>
  <c r="AF31" i="42"/>
  <c r="AD31" i="42"/>
  <c r="AB31" i="42"/>
  <c r="Z31" i="42"/>
  <c r="X31" i="42"/>
  <c r="V31" i="42"/>
  <c r="T31" i="42"/>
  <c r="R31" i="42"/>
  <c r="P31" i="42"/>
  <c r="N31" i="42"/>
  <c r="K31" i="42"/>
  <c r="F31" i="42"/>
  <c r="E31" i="42"/>
  <c r="D31" i="42"/>
  <c r="C31" i="42"/>
  <c r="B31" i="42"/>
  <c r="AR30" i="42"/>
  <c r="AP30" i="42"/>
  <c r="AQ30" i="42" s="1"/>
  <c r="AN30" i="42"/>
  <c r="AL30" i="42"/>
  <c r="AJ30" i="42"/>
  <c r="AH30" i="42"/>
  <c r="AI30" i="42" s="1"/>
  <c r="AF30" i="42"/>
  <c r="AD30" i="42"/>
  <c r="AE30" i="42" s="1"/>
  <c r="AC30" i="42"/>
  <c r="AB30" i="42"/>
  <c r="Z30" i="42"/>
  <c r="AA30" i="42" s="1"/>
  <c r="X30" i="42"/>
  <c r="Y30" i="42" s="1"/>
  <c r="V30" i="42"/>
  <c r="W30" i="42" s="1"/>
  <c r="T30" i="42"/>
  <c r="U30" i="42" s="1"/>
  <c r="R30" i="42"/>
  <c r="P30" i="42"/>
  <c r="N30" i="42"/>
  <c r="K30" i="42"/>
  <c r="J30" i="42"/>
  <c r="E30" i="42"/>
  <c r="F30" i="42" s="1"/>
  <c r="D30" i="42"/>
  <c r="C30" i="42"/>
  <c r="B30" i="42"/>
  <c r="AR29" i="42"/>
  <c r="AS29" i="42" s="1"/>
  <c r="AP29" i="42"/>
  <c r="AQ29" i="42" s="1"/>
  <c r="AN29" i="42"/>
  <c r="AL29" i="42"/>
  <c r="AJ29" i="42"/>
  <c r="AH29" i="42"/>
  <c r="AF29" i="42"/>
  <c r="AG29" i="42" s="1"/>
  <c r="AD29" i="42"/>
  <c r="AB29" i="42"/>
  <c r="Z29" i="42"/>
  <c r="AA29" i="42" s="1"/>
  <c r="X29" i="42"/>
  <c r="V29" i="42"/>
  <c r="W29" i="42" s="1"/>
  <c r="T29" i="42"/>
  <c r="R29" i="42"/>
  <c r="S29" i="42" s="1"/>
  <c r="P29" i="42"/>
  <c r="N29" i="42"/>
  <c r="K29" i="42"/>
  <c r="J29" i="42"/>
  <c r="E29" i="42"/>
  <c r="F29" i="42" s="1"/>
  <c r="D29" i="42"/>
  <c r="C29" i="42"/>
  <c r="H29" i="42" s="1"/>
  <c r="B29" i="42"/>
  <c r="AR28" i="42"/>
  <c r="AP28" i="42"/>
  <c r="AQ28" i="42" s="1"/>
  <c r="AN28" i="42"/>
  <c r="AO28" i="42" s="1"/>
  <c r="AM28" i="42"/>
  <c r="AL28" i="42"/>
  <c r="AJ28" i="42"/>
  <c r="AH28" i="42"/>
  <c r="AI28" i="42" s="1"/>
  <c r="AF28" i="42"/>
  <c r="AD28" i="42"/>
  <c r="AB28" i="42"/>
  <c r="Z28" i="42"/>
  <c r="AA28" i="42" s="1"/>
  <c r="X28" i="42"/>
  <c r="Y28" i="42" s="1"/>
  <c r="V28" i="42"/>
  <c r="W28" i="42" s="1"/>
  <c r="T28" i="42"/>
  <c r="R28" i="42"/>
  <c r="P28" i="42"/>
  <c r="N28" i="42"/>
  <c r="O28" i="42" s="1"/>
  <c r="K28" i="42"/>
  <c r="L28" i="42" s="1"/>
  <c r="J28" i="42"/>
  <c r="E28" i="42"/>
  <c r="F28" i="42" s="1"/>
  <c r="D28" i="42"/>
  <c r="C28" i="42"/>
  <c r="H28" i="42" s="1"/>
  <c r="B28" i="42"/>
  <c r="AR27" i="42"/>
  <c r="AP27" i="42"/>
  <c r="AQ27" i="42" s="1"/>
  <c r="AN27" i="42"/>
  <c r="AO27" i="42" s="1"/>
  <c r="AL27" i="42"/>
  <c r="AM27" i="42" s="1"/>
  <c r="AJ27" i="42"/>
  <c r="AH27" i="42"/>
  <c r="AI27" i="42" s="1"/>
  <c r="AF27" i="42"/>
  <c r="AD27" i="42"/>
  <c r="AB27" i="42"/>
  <c r="Z27" i="42"/>
  <c r="X27" i="42"/>
  <c r="Y27" i="42" s="1"/>
  <c r="V27" i="42"/>
  <c r="T27" i="42"/>
  <c r="U27" i="42" s="1"/>
  <c r="R27" i="42"/>
  <c r="P27" i="42"/>
  <c r="N27" i="42"/>
  <c r="K27" i="42"/>
  <c r="M27" i="42" s="1"/>
  <c r="H27" i="42"/>
  <c r="F27" i="42"/>
  <c r="E27" i="42"/>
  <c r="D27" i="42"/>
  <c r="C27" i="42"/>
  <c r="J27" i="42" s="1"/>
  <c r="B27" i="42"/>
  <c r="AR26" i="42"/>
  <c r="AP26" i="42"/>
  <c r="AN26" i="42"/>
  <c r="AL26" i="42"/>
  <c r="AJ26" i="42"/>
  <c r="AH26" i="42"/>
  <c r="AF26" i="42"/>
  <c r="AD26" i="42"/>
  <c r="AE26" i="42" s="1"/>
  <c r="AB26" i="42"/>
  <c r="Z26" i="42"/>
  <c r="X26" i="42"/>
  <c r="V26" i="42"/>
  <c r="T26" i="42"/>
  <c r="R26" i="42"/>
  <c r="P26" i="42"/>
  <c r="N26" i="42"/>
  <c r="K26" i="42"/>
  <c r="E26" i="42"/>
  <c r="F26" i="42" s="1"/>
  <c r="D26" i="42"/>
  <c r="C26" i="42"/>
  <c r="H26" i="42" s="1"/>
  <c r="B26" i="42"/>
  <c r="AR25" i="42"/>
  <c r="AQ25" i="42"/>
  <c r="AP25" i="42"/>
  <c r="AN25" i="42"/>
  <c r="AL25" i="42"/>
  <c r="AJ25" i="42"/>
  <c r="AH25" i="42"/>
  <c r="AF25" i="42"/>
  <c r="AD25" i="42"/>
  <c r="AE25" i="42" s="1"/>
  <c r="AB25" i="42"/>
  <c r="AC25" i="42" s="1"/>
  <c r="AA25" i="42"/>
  <c r="Z25" i="42"/>
  <c r="X25" i="42"/>
  <c r="V25" i="42"/>
  <c r="W25" i="42" s="1"/>
  <c r="T25" i="42"/>
  <c r="R25" i="42"/>
  <c r="P25" i="42"/>
  <c r="N25" i="42"/>
  <c r="K25" i="42"/>
  <c r="E25" i="42"/>
  <c r="F25" i="42" s="1"/>
  <c r="D25" i="42"/>
  <c r="C25" i="42"/>
  <c r="B25" i="42"/>
  <c r="AR24" i="42"/>
  <c r="AP24" i="42"/>
  <c r="AQ24" i="42" s="1"/>
  <c r="AN24" i="42"/>
  <c r="AL24" i="42"/>
  <c r="AJ24" i="42"/>
  <c r="AH24" i="42"/>
  <c r="AF24" i="42"/>
  <c r="AD24" i="42"/>
  <c r="AB24" i="42"/>
  <c r="Z24" i="42"/>
  <c r="X24" i="42"/>
  <c r="Y24" i="42" s="1"/>
  <c r="V24" i="42"/>
  <c r="W24" i="42" s="1"/>
  <c r="T24" i="42"/>
  <c r="U24" i="42" s="1"/>
  <c r="R24" i="42"/>
  <c r="P24" i="42"/>
  <c r="N24" i="42"/>
  <c r="K24" i="42"/>
  <c r="E24" i="42"/>
  <c r="F24" i="42" s="1"/>
  <c r="D24" i="42"/>
  <c r="C24" i="42"/>
  <c r="B24" i="42"/>
  <c r="AR23" i="42"/>
  <c r="AP23" i="42"/>
  <c r="AN23" i="42"/>
  <c r="AO23" i="42" s="1"/>
  <c r="AL23" i="42"/>
  <c r="AM23" i="42" s="1"/>
  <c r="AJ23" i="42"/>
  <c r="AK23" i="42" s="1"/>
  <c r="AH23" i="42"/>
  <c r="AF23" i="42"/>
  <c r="AD23" i="42"/>
  <c r="AB23" i="42"/>
  <c r="Z23" i="42"/>
  <c r="AA23" i="42" s="1"/>
  <c r="X23" i="42"/>
  <c r="Y23" i="42" s="1"/>
  <c r="V23" i="42"/>
  <c r="T23" i="42"/>
  <c r="U23" i="42" s="1"/>
  <c r="R23" i="42"/>
  <c r="P23" i="42"/>
  <c r="N23" i="42"/>
  <c r="O23" i="42" s="1"/>
  <c r="K23" i="42"/>
  <c r="E23" i="42"/>
  <c r="F23" i="42" s="1"/>
  <c r="D23" i="42"/>
  <c r="C23" i="42"/>
  <c r="B23" i="42"/>
  <c r="AR22" i="42"/>
  <c r="AP22" i="42"/>
  <c r="AQ22" i="42" s="1"/>
  <c r="AN22" i="42"/>
  <c r="AO22" i="42" s="1"/>
  <c r="AL22" i="42"/>
  <c r="AM22" i="42" s="1"/>
  <c r="AJ22" i="42"/>
  <c r="AI22" i="42"/>
  <c r="AH22" i="42"/>
  <c r="AF22" i="42"/>
  <c r="AD22" i="42"/>
  <c r="AE22" i="42" s="1"/>
  <c r="AB22" i="42"/>
  <c r="AC22" i="42" s="1"/>
  <c r="Z22" i="42"/>
  <c r="X22" i="42"/>
  <c r="Y22" i="42" s="1"/>
  <c r="V22" i="42"/>
  <c r="W22" i="42" s="1"/>
  <c r="U22" i="42"/>
  <c r="T22" i="42"/>
  <c r="R22" i="42"/>
  <c r="P22" i="42"/>
  <c r="Q22" i="42" s="1"/>
  <c r="N22" i="42"/>
  <c r="K22" i="42"/>
  <c r="H22" i="42"/>
  <c r="F22" i="42"/>
  <c r="E22" i="42"/>
  <c r="D22" i="42"/>
  <c r="C22" i="42"/>
  <c r="B22" i="42"/>
  <c r="AR21" i="42"/>
  <c r="AS21" i="42" s="1"/>
  <c r="AP21" i="42"/>
  <c r="AN21" i="42"/>
  <c r="AL21" i="42"/>
  <c r="AM21" i="42" s="1"/>
  <c r="AJ21" i="42"/>
  <c r="AH21" i="42"/>
  <c r="AF21" i="42"/>
  <c r="AD21" i="42"/>
  <c r="AB21" i="42"/>
  <c r="Z21" i="42"/>
  <c r="AA21" i="42" s="1"/>
  <c r="X21" i="42"/>
  <c r="V21" i="42"/>
  <c r="T21" i="42"/>
  <c r="U21" i="42" s="1"/>
  <c r="R21" i="42"/>
  <c r="P21" i="42"/>
  <c r="N21" i="42"/>
  <c r="O21" i="42" s="1"/>
  <c r="K21" i="42"/>
  <c r="L21" i="42" s="1"/>
  <c r="E21" i="42"/>
  <c r="F21" i="42" s="1"/>
  <c r="D21" i="42"/>
  <c r="C21" i="42"/>
  <c r="J21" i="42" s="1"/>
  <c r="B21" i="42"/>
  <c r="AR20" i="42"/>
  <c r="AS20" i="42" s="1"/>
  <c r="AQ20" i="42"/>
  <c r="AP20" i="42"/>
  <c r="AN20" i="42"/>
  <c r="AL20" i="42"/>
  <c r="AJ20" i="42"/>
  <c r="AK20" i="42" s="1"/>
  <c r="AH20" i="42"/>
  <c r="AI20" i="42" s="1"/>
  <c r="AF20" i="42"/>
  <c r="AD20" i="42"/>
  <c r="AB20" i="42"/>
  <c r="Z20" i="42"/>
  <c r="AA20" i="42" s="1"/>
  <c r="X20" i="42"/>
  <c r="Y20" i="42" s="1"/>
  <c r="V20" i="42"/>
  <c r="W20" i="42" s="1"/>
  <c r="T20" i="42"/>
  <c r="R20" i="42"/>
  <c r="S20" i="42" s="1"/>
  <c r="P20" i="42"/>
  <c r="N20" i="42"/>
  <c r="O20" i="42" s="1"/>
  <c r="K20" i="42"/>
  <c r="L20" i="42" s="1"/>
  <c r="J20" i="42"/>
  <c r="E20" i="42"/>
  <c r="F20" i="42" s="1"/>
  <c r="D20" i="42"/>
  <c r="C20" i="42"/>
  <c r="AO20" i="42" s="1"/>
  <c r="B20" i="42"/>
  <c r="AR19" i="42"/>
  <c r="AP19" i="42"/>
  <c r="AN19" i="42"/>
  <c r="AL19" i="42"/>
  <c r="AJ19" i="42"/>
  <c r="AH19" i="42"/>
  <c r="AF19" i="42"/>
  <c r="AD19" i="42"/>
  <c r="AB19" i="42"/>
  <c r="Z19" i="42"/>
  <c r="X19" i="42"/>
  <c r="V19" i="42"/>
  <c r="T19" i="42"/>
  <c r="R19" i="42"/>
  <c r="P19" i="42"/>
  <c r="N19" i="42"/>
  <c r="K19" i="42"/>
  <c r="E19" i="42"/>
  <c r="F19" i="42" s="1"/>
  <c r="D19" i="42"/>
  <c r="C19" i="42"/>
  <c r="J19" i="42" s="1"/>
  <c r="B19" i="42"/>
  <c r="AR18" i="42"/>
  <c r="AS18" i="42" s="1"/>
  <c r="AP18" i="42"/>
  <c r="AN18" i="42"/>
  <c r="AL18" i="42"/>
  <c r="AJ18" i="42"/>
  <c r="AH18" i="42"/>
  <c r="AF18" i="42"/>
  <c r="AD18" i="42"/>
  <c r="AB18" i="42"/>
  <c r="AC18" i="42" s="1"/>
  <c r="Z18" i="42"/>
  <c r="AA18" i="42" s="1"/>
  <c r="X18" i="42"/>
  <c r="V18" i="42"/>
  <c r="T18" i="42"/>
  <c r="R18" i="42"/>
  <c r="S18" i="42" s="1"/>
  <c r="P18" i="42"/>
  <c r="N18" i="42"/>
  <c r="K18" i="42"/>
  <c r="M18" i="42" s="1"/>
  <c r="E18" i="42"/>
  <c r="F18" i="42" s="1"/>
  <c r="D18" i="42"/>
  <c r="C18" i="42"/>
  <c r="B18" i="42"/>
  <c r="AR17" i="42"/>
  <c r="AS17" i="42" s="1"/>
  <c r="AQ17" i="42"/>
  <c r="AP17" i="42"/>
  <c r="AN17" i="42"/>
  <c r="AL17" i="42"/>
  <c r="AM17" i="42" s="1"/>
  <c r="AJ17" i="42"/>
  <c r="AK17" i="42" s="1"/>
  <c r="AI17" i="42"/>
  <c r="AH17" i="42"/>
  <c r="AF17" i="42"/>
  <c r="AG17" i="42" s="1"/>
  <c r="AD17" i="42"/>
  <c r="AE17" i="42" s="1"/>
  <c r="AB17" i="42"/>
  <c r="AC17" i="42" s="1"/>
  <c r="Z17" i="42"/>
  <c r="AA17" i="42" s="1"/>
  <c r="X17" i="42"/>
  <c r="Y17" i="42" s="1"/>
  <c r="V17" i="42"/>
  <c r="W17" i="42" s="1"/>
  <c r="T17" i="42"/>
  <c r="U17" i="42" s="1"/>
  <c r="S17" i="42"/>
  <c r="R17" i="42"/>
  <c r="P17" i="42"/>
  <c r="Q17" i="42" s="1"/>
  <c r="N17" i="42"/>
  <c r="O17" i="42" s="1"/>
  <c r="K17" i="42"/>
  <c r="L17" i="42" s="1"/>
  <c r="H17" i="42"/>
  <c r="E17" i="42"/>
  <c r="F17" i="42" s="1"/>
  <c r="D17" i="42"/>
  <c r="C17" i="42"/>
  <c r="J17" i="42" s="1"/>
  <c r="B17" i="42"/>
  <c r="AR16" i="42"/>
  <c r="AS16" i="42" s="1"/>
  <c r="AQ16" i="42"/>
  <c r="AP16" i="42"/>
  <c r="AN16" i="42"/>
  <c r="AL16" i="42"/>
  <c r="AJ16" i="42"/>
  <c r="AH16" i="42"/>
  <c r="AI16" i="42" s="1"/>
  <c r="AF16" i="42"/>
  <c r="AG16" i="42" s="1"/>
  <c r="AE16" i="42"/>
  <c r="AD16" i="42"/>
  <c r="AB16" i="42"/>
  <c r="AA16" i="42"/>
  <c r="Z16" i="42"/>
  <c r="X16" i="42"/>
  <c r="V16" i="42"/>
  <c r="W16" i="42" s="1"/>
  <c r="T16" i="42"/>
  <c r="U16" i="42" s="1"/>
  <c r="R16" i="42"/>
  <c r="S16" i="42" s="1"/>
  <c r="P16" i="42"/>
  <c r="O16" i="42"/>
  <c r="N16" i="42"/>
  <c r="K16" i="42"/>
  <c r="E16" i="42"/>
  <c r="F16" i="42" s="1"/>
  <c r="D16" i="42"/>
  <c r="C16" i="42"/>
  <c r="B16" i="42"/>
  <c r="AR15" i="42"/>
  <c r="AP15" i="42"/>
  <c r="AQ15" i="42" s="1"/>
  <c r="AO15" i="42"/>
  <c r="AN15" i="42"/>
  <c r="AL15" i="42"/>
  <c r="AM15" i="42" s="1"/>
  <c r="AJ15" i="42"/>
  <c r="AK15" i="42" s="1"/>
  <c r="AH15" i="42"/>
  <c r="AF15" i="42"/>
  <c r="AD15" i="42"/>
  <c r="AB15" i="42"/>
  <c r="Z15" i="42"/>
  <c r="X15" i="42"/>
  <c r="Y15" i="42" s="1"/>
  <c r="V15" i="42"/>
  <c r="W15" i="42" s="1"/>
  <c r="T15" i="42"/>
  <c r="U15" i="42" s="1"/>
  <c r="R15" i="42"/>
  <c r="S15" i="42" s="1"/>
  <c r="Q15" i="42"/>
  <c r="P15" i="42"/>
  <c r="N15" i="42"/>
  <c r="K15" i="42"/>
  <c r="E15" i="42"/>
  <c r="F15" i="42" s="1"/>
  <c r="D15" i="42"/>
  <c r="M15" i="42" s="1"/>
  <c r="C15" i="42"/>
  <c r="B15" i="42"/>
  <c r="AR14" i="42"/>
  <c r="AS14" i="42" s="1"/>
  <c r="AP14" i="42"/>
  <c r="AQ14" i="42" s="1"/>
  <c r="AN14" i="42"/>
  <c r="AO14" i="42" s="1"/>
  <c r="AL14" i="42"/>
  <c r="AM14" i="42" s="1"/>
  <c r="AJ14" i="42"/>
  <c r="AH14" i="42"/>
  <c r="AI14" i="42" s="1"/>
  <c r="AF14" i="42"/>
  <c r="AD14" i="42"/>
  <c r="AB14" i="42"/>
  <c r="AC14" i="42" s="1"/>
  <c r="Z14" i="42"/>
  <c r="AA14" i="42" s="1"/>
  <c r="X14" i="42"/>
  <c r="V14" i="42"/>
  <c r="W14" i="42" s="1"/>
  <c r="T14" i="42"/>
  <c r="U14" i="42" s="1"/>
  <c r="R14" i="42"/>
  <c r="S14" i="42" s="1"/>
  <c r="P14" i="42"/>
  <c r="Q14" i="42" s="1"/>
  <c r="N14" i="42"/>
  <c r="O14" i="42" s="1"/>
  <c r="K14" i="42"/>
  <c r="E14" i="42"/>
  <c r="F14" i="42" s="1"/>
  <c r="D14" i="42"/>
  <c r="C14" i="42"/>
  <c r="B14" i="42"/>
  <c r="AR13" i="42"/>
  <c r="AP13" i="42"/>
  <c r="AN13" i="42"/>
  <c r="AL13" i="42"/>
  <c r="AJ13" i="42"/>
  <c r="AH13" i="42"/>
  <c r="AI13" i="42" s="1"/>
  <c r="AF13" i="42"/>
  <c r="AD13" i="42"/>
  <c r="AB13" i="42"/>
  <c r="Z13" i="42"/>
  <c r="X13" i="42"/>
  <c r="V13" i="42"/>
  <c r="T13" i="42"/>
  <c r="R13" i="42"/>
  <c r="P13" i="42"/>
  <c r="N13" i="42"/>
  <c r="K13" i="42"/>
  <c r="E13" i="42"/>
  <c r="F13" i="42" s="1"/>
  <c r="D13" i="42"/>
  <c r="C13" i="42"/>
  <c r="J13" i="42" s="1"/>
  <c r="B13" i="42"/>
  <c r="AR12" i="42"/>
  <c r="AP12" i="42"/>
  <c r="AN12" i="42"/>
  <c r="AO12" i="42" s="1"/>
  <c r="AL12" i="42"/>
  <c r="AM12" i="42" s="1"/>
  <c r="AJ12" i="42"/>
  <c r="AH12" i="42"/>
  <c r="AI12" i="42" s="1"/>
  <c r="AF12" i="42"/>
  <c r="AG12" i="42" s="1"/>
  <c r="AD12" i="42"/>
  <c r="AE12" i="42" s="1"/>
  <c r="AB12" i="42"/>
  <c r="AC12" i="42" s="1"/>
  <c r="AA12" i="42"/>
  <c r="Z12" i="42"/>
  <c r="X12" i="42"/>
  <c r="V12" i="42"/>
  <c r="W12" i="42" s="1"/>
  <c r="T12" i="42"/>
  <c r="U12" i="42" s="1"/>
  <c r="R12" i="42"/>
  <c r="S12" i="42" s="1"/>
  <c r="P12" i="42"/>
  <c r="Q12" i="42" s="1"/>
  <c r="N12" i="42"/>
  <c r="O12" i="42" s="1"/>
  <c r="K12" i="42"/>
  <c r="L12" i="42" s="1"/>
  <c r="J12" i="42"/>
  <c r="H12" i="42"/>
  <c r="E12" i="42"/>
  <c r="F12" i="42" s="1"/>
  <c r="D12" i="42"/>
  <c r="C12" i="42"/>
  <c r="B12" i="42"/>
  <c r="AR11" i="42"/>
  <c r="AS11" i="42" s="1"/>
  <c r="AP11" i="42"/>
  <c r="AQ11" i="42" s="1"/>
  <c r="AN11" i="42"/>
  <c r="AL11" i="42"/>
  <c r="AM11" i="42" s="1"/>
  <c r="AJ11" i="42"/>
  <c r="AK11" i="42" s="1"/>
  <c r="AH11" i="42"/>
  <c r="AI11" i="42" s="1"/>
  <c r="AF11" i="42"/>
  <c r="AD11" i="42"/>
  <c r="AB11" i="42"/>
  <c r="Z11" i="42"/>
  <c r="Y11" i="42"/>
  <c r="X11" i="42"/>
  <c r="V11" i="42"/>
  <c r="W11" i="42" s="1"/>
  <c r="T11" i="42"/>
  <c r="R11" i="42"/>
  <c r="S11" i="42" s="1"/>
  <c r="P11" i="42"/>
  <c r="O11" i="42"/>
  <c r="N11" i="42"/>
  <c r="K11" i="42"/>
  <c r="E11" i="42"/>
  <c r="F11" i="42" s="1"/>
  <c r="D11" i="42"/>
  <c r="C11" i="42"/>
  <c r="B11" i="42"/>
  <c r="AR10" i="42"/>
  <c r="AS10" i="42" s="1"/>
  <c r="AP10" i="42"/>
  <c r="AN10" i="42"/>
  <c r="AL10" i="42"/>
  <c r="AJ10" i="42"/>
  <c r="AK10" i="42" s="1"/>
  <c r="AH10" i="42"/>
  <c r="AF10" i="42"/>
  <c r="AD10" i="42"/>
  <c r="AB10" i="42"/>
  <c r="Z10" i="42"/>
  <c r="X10" i="42"/>
  <c r="Y10" i="42" s="1"/>
  <c r="V10" i="42"/>
  <c r="T10" i="42"/>
  <c r="U10" i="42" s="1"/>
  <c r="R10" i="42"/>
  <c r="P10" i="42"/>
  <c r="N10" i="42"/>
  <c r="K10" i="42"/>
  <c r="E10" i="42"/>
  <c r="F10" i="42" s="1"/>
  <c r="D10" i="42"/>
  <c r="C10" i="42"/>
  <c r="B10" i="42"/>
  <c r="AR9" i="42"/>
  <c r="AS9" i="42" s="1"/>
  <c r="AP9" i="42"/>
  <c r="AN9" i="42"/>
  <c r="AL9" i="42"/>
  <c r="AM9" i="42" s="1"/>
  <c r="AJ9" i="42"/>
  <c r="AH9" i="42"/>
  <c r="AF9" i="42"/>
  <c r="AD9" i="42"/>
  <c r="AB9" i="42"/>
  <c r="Z9" i="42"/>
  <c r="AA9" i="42" s="1"/>
  <c r="X9" i="42"/>
  <c r="V9" i="42"/>
  <c r="T9" i="42"/>
  <c r="U9" i="42" s="1"/>
  <c r="R9" i="42"/>
  <c r="P9" i="42"/>
  <c r="N9" i="42"/>
  <c r="O9" i="42" s="1"/>
  <c r="M9" i="42"/>
  <c r="K9" i="42"/>
  <c r="L9" i="42" s="1"/>
  <c r="E9" i="42"/>
  <c r="F9" i="42" s="1"/>
  <c r="D9" i="42"/>
  <c r="C9" i="42"/>
  <c r="J9" i="42" s="1"/>
  <c r="B9" i="42"/>
  <c r="AR8" i="42"/>
  <c r="AP8" i="42"/>
  <c r="AQ8" i="42" s="1"/>
  <c r="AN8" i="42"/>
  <c r="AL8" i="42"/>
  <c r="AM8" i="42" s="1"/>
  <c r="AJ8" i="42"/>
  <c r="AK8" i="42" s="1"/>
  <c r="AH8" i="42"/>
  <c r="AI8" i="42" s="1"/>
  <c r="AF8" i="42"/>
  <c r="AG8" i="42" s="1"/>
  <c r="AD8" i="42"/>
  <c r="AE8" i="42" s="1"/>
  <c r="AB8" i="42"/>
  <c r="Z8" i="42"/>
  <c r="X8" i="42"/>
  <c r="V8" i="42"/>
  <c r="W8" i="42" s="1"/>
  <c r="T8" i="42"/>
  <c r="U8" i="42" s="1"/>
  <c r="R8" i="42"/>
  <c r="S8" i="42" s="1"/>
  <c r="P8" i="42"/>
  <c r="N8" i="42"/>
  <c r="O8" i="42" s="1"/>
  <c r="K8" i="42"/>
  <c r="L8" i="42" s="1"/>
  <c r="J8" i="42"/>
  <c r="H8" i="42"/>
  <c r="E8" i="42"/>
  <c r="F8" i="42" s="1"/>
  <c r="D8" i="42"/>
  <c r="C8" i="42"/>
  <c r="B8" i="42"/>
  <c r="AR7" i="42"/>
  <c r="AP7" i="42"/>
  <c r="AN7" i="42"/>
  <c r="AL7" i="42"/>
  <c r="AJ7" i="42"/>
  <c r="AH7" i="42"/>
  <c r="AF7" i="42"/>
  <c r="AD7" i="42"/>
  <c r="AB7" i="42"/>
  <c r="Z7" i="42"/>
  <c r="X7" i="42"/>
  <c r="V7" i="42"/>
  <c r="T7" i="42"/>
  <c r="R7" i="42"/>
  <c r="P7" i="42"/>
  <c r="N7" i="42"/>
  <c r="K7" i="42"/>
  <c r="E7" i="42"/>
  <c r="F7" i="42" s="1"/>
  <c r="D7" i="42"/>
  <c r="C7" i="42"/>
  <c r="J7" i="42" s="1"/>
  <c r="B7" i="42"/>
  <c r="AR6" i="42"/>
  <c r="AS6" i="42" s="1"/>
  <c r="AP6" i="42"/>
  <c r="AN6" i="42"/>
  <c r="AL6" i="42"/>
  <c r="AJ6" i="42"/>
  <c r="AH6" i="42"/>
  <c r="AF6" i="42"/>
  <c r="AD6" i="42"/>
  <c r="AB6" i="42"/>
  <c r="AC6" i="42" s="1"/>
  <c r="Z6" i="42"/>
  <c r="X6" i="42"/>
  <c r="V6" i="42"/>
  <c r="T6" i="42"/>
  <c r="R6" i="42"/>
  <c r="P6" i="42"/>
  <c r="N6" i="42"/>
  <c r="K6" i="42"/>
  <c r="E6" i="42"/>
  <c r="F6" i="42" s="1"/>
  <c r="D6" i="42"/>
  <c r="C6" i="42"/>
  <c r="U6" i="42" s="1"/>
  <c r="B6" i="42"/>
  <c r="AR5" i="42"/>
  <c r="AS5" i="42" s="1"/>
  <c r="AQ5" i="42"/>
  <c r="AP5" i="42"/>
  <c r="AN5" i="42"/>
  <c r="AL5" i="42"/>
  <c r="AM5" i="42" s="1"/>
  <c r="AJ5" i="42"/>
  <c r="AK5" i="42" s="1"/>
  <c r="AH5" i="42"/>
  <c r="AI5" i="42" s="1"/>
  <c r="AF5" i="42"/>
  <c r="AG5" i="42" s="1"/>
  <c r="AD5" i="42"/>
  <c r="AE5" i="42" s="1"/>
  <c r="AB5" i="42"/>
  <c r="AC5" i="42" s="1"/>
  <c r="Z5" i="42"/>
  <c r="AA5" i="42" s="1"/>
  <c r="Y5" i="42"/>
  <c r="X5" i="42"/>
  <c r="V5" i="42"/>
  <c r="W5" i="42" s="1"/>
  <c r="T5" i="42"/>
  <c r="U5" i="42" s="1"/>
  <c r="R5" i="42"/>
  <c r="S5" i="42" s="1"/>
  <c r="P5" i="42"/>
  <c r="Q5" i="42" s="1"/>
  <c r="N5" i="42"/>
  <c r="O5" i="42" s="1"/>
  <c r="K5" i="42"/>
  <c r="L5" i="42" s="1"/>
  <c r="H5" i="42"/>
  <c r="E5" i="42"/>
  <c r="F5" i="42" s="1"/>
  <c r="D5" i="42"/>
  <c r="C5" i="42"/>
  <c r="J5" i="42" s="1"/>
  <c r="B5" i="42"/>
  <c r="AR4" i="42"/>
  <c r="AP4" i="42"/>
  <c r="AQ4" i="42" s="1"/>
  <c r="AN4" i="42"/>
  <c r="AL4" i="42"/>
  <c r="AJ4" i="42"/>
  <c r="AH4" i="42"/>
  <c r="AF4" i="42"/>
  <c r="AD4" i="42"/>
  <c r="AE4" i="42" s="1"/>
  <c r="AB4" i="42"/>
  <c r="Z4" i="42"/>
  <c r="X4" i="42"/>
  <c r="V4" i="42"/>
  <c r="T4" i="42"/>
  <c r="R4" i="42"/>
  <c r="S4" i="42" s="1"/>
  <c r="P4" i="42"/>
  <c r="N4" i="42"/>
  <c r="K4" i="42"/>
  <c r="E4" i="42"/>
  <c r="F4" i="42" s="1"/>
  <c r="D4" i="42"/>
  <c r="C4" i="42"/>
  <c r="AO4" i="42" s="1"/>
  <c r="B4" i="42"/>
  <c r="J26" i="41"/>
  <c r="AC19" i="42" l="1"/>
  <c r="AQ51" i="42"/>
  <c r="Y69" i="42"/>
  <c r="AM69" i="42"/>
  <c r="AC69" i="42"/>
  <c r="J69" i="42"/>
  <c r="H69" i="42"/>
  <c r="AA69" i="42"/>
  <c r="AG77" i="42"/>
  <c r="AQ77" i="42"/>
  <c r="AC77" i="42"/>
  <c r="AE77" i="42"/>
  <c r="AC7" i="42"/>
  <c r="J11" i="42"/>
  <c r="H11" i="42"/>
  <c r="AA11" i="42"/>
  <c r="U18" i="42"/>
  <c r="Y25" i="42"/>
  <c r="AS25" i="42"/>
  <c r="W51" i="42"/>
  <c r="AS63" i="42"/>
  <c r="Y91" i="42"/>
  <c r="U99" i="42"/>
  <c r="AS99" i="42"/>
  <c r="J99" i="42"/>
  <c r="W6" i="42"/>
  <c r="AA10" i="42"/>
  <c r="W18" i="42"/>
  <c r="AE29" i="42"/>
  <c r="AE38" i="42"/>
  <c r="AA40" i="42"/>
  <c r="U44" i="42"/>
  <c r="AQ44" i="42"/>
  <c r="AO45" i="42"/>
  <c r="O56" i="42"/>
  <c r="AA91" i="42"/>
  <c r="Q26" i="42"/>
  <c r="O38" i="42"/>
  <c r="AO38" i="42"/>
  <c r="M40" i="42"/>
  <c r="AE50" i="42"/>
  <c r="AI51" i="42"/>
  <c r="AI55" i="42"/>
  <c r="J87" i="42"/>
  <c r="AK87" i="42"/>
  <c r="W87" i="42"/>
  <c r="O88" i="42"/>
  <c r="L91" i="42"/>
  <c r="AA97" i="42"/>
  <c r="H97" i="42"/>
  <c r="AM97" i="42"/>
  <c r="L97" i="42"/>
  <c r="AG97" i="42"/>
  <c r="J97" i="42"/>
  <c r="AI38" i="42"/>
  <c r="J91" i="42"/>
  <c r="U91" i="42"/>
  <c r="AI91" i="42"/>
  <c r="H91" i="42"/>
  <c r="AK26" i="42"/>
  <c r="L29" i="42"/>
  <c r="M29" i="42"/>
  <c r="AK38" i="42"/>
  <c r="H40" i="42"/>
  <c r="J40" i="42"/>
  <c r="L41" i="42"/>
  <c r="Q51" i="42"/>
  <c r="J51" i="42"/>
  <c r="AI58" i="42"/>
  <c r="AG91" i="42"/>
  <c r="M103" i="42"/>
  <c r="L103" i="42"/>
  <c r="M23" i="42"/>
  <c r="L23" i="42"/>
  <c r="AE51" i="42"/>
  <c r="AO7" i="42"/>
  <c r="Q11" i="42"/>
  <c r="H13" i="42"/>
  <c r="AC50" i="42"/>
  <c r="M52" i="42"/>
  <c r="AG55" i="42"/>
  <c r="AG63" i="42"/>
  <c r="O102" i="42"/>
  <c r="AA102" i="42"/>
  <c r="AG6" i="42"/>
  <c r="O10" i="42"/>
  <c r="L22" i="42"/>
  <c r="M22" i="42"/>
  <c r="J15" i="42"/>
  <c r="AI15" i="42"/>
  <c r="AE15" i="42"/>
  <c r="AI18" i="42"/>
  <c r="M25" i="42"/>
  <c r="O40" i="42"/>
  <c r="U29" i="42"/>
  <c r="AM34" i="42"/>
  <c r="Q40" i="42"/>
  <c r="M55" i="42"/>
  <c r="L55" i="42"/>
  <c r="AQ10" i="42"/>
  <c r="AM18" i="42"/>
  <c r="AI24" i="42"/>
  <c r="AK24" i="42"/>
  <c r="J24" i="42"/>
  <c r="H24" i="42"/>
  <c r="Q25" i="42"/>
  <c r="AE31" i="42"/>
  <c r="AG31" i="42"/>
  <c r="AO34" i="42"/>
  <c r="AK37" i="42"/>
  <c r="U38" i="42"/>
  <c r="AI44" i="42"/>
  <c r="L45" i="42"/>
  <c r="L50" i="42"/>
  <c r="AQ69" i="42"/>
  <c r="AI87" i="42"/>
  <c r="J89" i="42"/>
  <c r="W89" i="42"/>
  <c r="AI89" i="42"/>
  <c r="H89" i="42"/>
  <c r="L93" i="42"/>
  <c r="M93" i="42"/>
  <c r="W99" i="42"/>
  <c r="J102" i="42"/>
  <c r="AM102" i="42"/>
  <c r="AK6" i="42"/>
  <c r="Q6" i="42"/>
  <c r="J10" i="42"/>
  <c r="H10" i="42"/>
  <c r="AO88" i="42"/>
  <c r="Q88" i="42"/>
  <c r="AK7" i="42"/>
  <c r="AG4" i="42"/>
  <c r="AK18" i="42"/>
  <c r="H18" i="42"/>
  <c r="AI40" i="42"/>
  <c r="H44" i="42"/>
  <c r="AE44" i="42"/>
  <c r="J44" i="42"/>
  <c r="H50" i="42"/>
  <c r="J50" i="42"/>
  <c r="AG51" i="42"/>
  <c r="AA55" i="42"/>
  <c r="U11" i="42"/>
  <c r="V111" i="42"/>
  <c r="W111" i="42" s="1"/>
  <c r="L46" i="42"/>
  <c r="AK50" i="42"/>
  <c r="AM54" i="42"/>
  <c r="L54" i="42"/>
  <c r="Q55" i="42"/>
  <c r="Q63" i="42"/>
  <c r="AS69" i="42"/>
  <c r="M80" i="42"/>
  <c r="H87" i="42"/>
  <c r="AG89" i="42"/>
  <c r="AS91" i="42"/>
  <c r="Y99" i="42"/>
  <c r="L102" i="42"/>
  <c r="AA6" i="42"/>
  <c r="M42" i="42"/>
  <c r="L42" i="42"/>
  <c r="AR112" i="42"/>
  <c r="AS112" i="42" s="1"/>
  <c r="AS45" i="42"/>
  <c r="L77" i="42"/>
  <c r="D108" i="42"/>
  <c r="D110" i="42" s="1"/>
  <c r="AM26" i="42"/>
  <c r="Y63" i="42"/>
  <c r="J63" i="42"/>
  <c r="Q77" i="42"/>
  <c r="M5" i="42"/>
  <c r="AE6" i="42"/>
  <c r="M7" i="42"/>
  <c r="AK13" i="42"/>
  <c r="AM58" i="42"/>
  <c r="Q69" i="42"/>
  <c r="L85" i="42"/>
  <c r="M85" i="42"/>
  <c r="AE102" i="42"/>
  <c r="H6" i="42"/>
  <c r="M13" i="42"/>
  <c r="AG18" i="42"/>
  <c r="J6" i="42"/>
  <c r="AM10" i="42"/>
  <c r="J18" i="42"/>
  <c r="AI25" i="42"/>
  <c r="AG37" i="42"/>
  <c r="J37" i="42"/>
  <c r="S37" i="42"/>
  <c r="S69" i="42"/>
  <c r="S10" i="42"/>
  <c r="AC15" i="42"/>
  <c r="AO40" i="42"/>
  <c r="AG44" i="42"/>
  <c r="U56" i="42"/>
  <c r="AO69" i="42"/>
  <c r="AG87" i="42"/>
  <c r="H102" i="42"/>
  <c r="AO11" i="42"/>
  <c r="O18" i="42"/>
  <c r="AO6" i="42"/>
  <c r="H15" i="42"/>
  <c r="AO18" i="42"/>
  <c r="AE20" i="42"/>
  <c r="AI31" i="42"/>
  <c r="S6" i="42"/>
  <c r="AQ6" i="42"/>
  <c r="W10" i="42"/>
  <c r="Q18" i="42"/>
  <c r="H20" i="42"/>
  <c r="AG20" i="42"/>
  <c r="M21" i="42"/>
  <c r="Y29" i="42"/>
  <c r="H30" i="42"/>
  <c r="AM30" i="42"/>
  <c r="W40" i="42"/>
  <c r="AE42" i="42"/>
  <c r="O44" i="42"/>
  <c r="AK45" i="42"/>
  <c r="O50" i="42"/>
  <c r="S51" i="42"/>
  <c r="AI54" i="42"/>
  <c r="S63" i="42"/>
  <c r="M66" i="42"/>
  <c r="AE86" i="42"/>
  <c r="L87" i="42"/>
  <c r="M87" i="42"/>
  <c r="AE96" i="42"/>
  <c r="J96" i="42"/>
  <c r="H96" i="42"/>
  <c r="L96" i="42"/>
  <c r="AG96" i="42"/>
  <c r="AO97" i="42"/>
  <c r="M101" i="42"/>
  <c r="AQ102" i="42"/>
  <c r="U86" i="42"/>
  <c r="U96" i="42"/>
  <c r="AS96" i="42"/>
  <c r="AS97" i="42"/>
  <c r="AA99" i="42"/>
  <c r="M100" i="42"/>
  <c r="AG102" i="42"/>
  <c r="Q107" i="42"/>
  <c r="S102" i="42"/>
  <c r="L15" i="42"/>
  <c r="S26" i="42"/>
  <c r="AI29" i="42"/>
  <c r="L30" i="42"/>
  <c r="M30" i="42"/>
  <c r="M33" i="42"/>
  <c r="AD111" i="42"/>
  <c r="W38" i="42"/>
  <c r="U40" i="42"/>
  <c r="AQ40" i="42"/>
  <c r="AA44" i="42"/>
  <c r="U50" i="42"/>
  <c r="AO50" i="42"/>
  <c r="O55" i="42"/>
  <c r="AM55" i="42"/>
  <c r="AG86" i="42"/>
  <c r="M92" i="42"/>
  <c r="AS93" i="42"/>
  <c r="M99" i="42"/>
  <c r="L99" i="42"/>
  <c r="AC107" i="42"/>
  <c r="W4" i="42"/>
  <c r="O6" i="42"/>
  <c r="AI6" i="42"/>
  <c r="Q7" i="42"/>
  <c r="AE10" i="42"/>
  <c r="AC11" i="42"/>
  <c r="AG15" i="42"/>
  <c r="M17" i="42"/>
  <c r="AK19" i="42"/>
  <c r="AK25" i="42"/>
  <c r="AK29" i="42"/>
  <c r="O33" i="42"/>
  <c r="Y34" i="42"/>
  <c r="AE36" i="42"/>
  <c r="Q37" i="42"/>
  <c r="M39" i="42"/>
  <c r="AK39" i="42"/>
  <c r="AS40" i="42"/>
  <c r="W41" i="42"/>
  <c r="U43" i="42"/>
  <c r="H43" i="42"/>
  <c r="AC43" i="42"/>
  <c r="AC44" i="42"/>
  <c r="U47" i="42"/>
  <c r="Y47" i="42"/>
  <c r="AQ50" i="42"/>
  <c r="AE53" i="42"/>
  <c r="AO55" i="42"/>
  <c r="AE68" i="42"/>
  <c r="J68" i="42"/>
  <c r="H68" i="42"/>
  <c r="Y77" i="42"/>
  <c r="AM87" i="42"/>
  <c r="AI97" i="42"/>
  <c r="O99" i="42"/>
  <c r="W102" i="42"/>
  <c r="AA105" i="42"/>
  <c r="M106" i="42"/>
  <c r="AE107" i="42"/>
  <c r="AO5" i="42"/>
  <c r="AG10" i="42"/>
  <c r="AE11" i="42"/>
  <c r="O15" i="42"/>
  <c r="AE18" i="42"/>
  <c r="AM20" i="42"/>
  <c r="AK22" i="42"/>
  <c r="L24" i="42"/>
  <c r="AM25" i="42"/>
  <c r="W26" i="42"/>
  <c r="Q30" i="42"/>
  <c r="U31" i="42"/>
  <c r="AK32" i="42"/>
  <c r="AI32" i="42"/>
  <c r="Q33" i="42"/>
  <c r="AA34" i="42"/>
  <c r="AQ37" i="42"/>
  <c r="AA38" i="42"/>
  <c r="Y42" i="42"/>
  <c r="AE43" i="42"/>
  <c r="AD112" i="42"/>
  <c r="AA47" i="42"/>
  <c r="AA48" i="42"/>
  <c r="W49" i="42"/>
  <c r="AS50" i="42"/>
  <c r="Y51" i="42"/>
  <c r="AS51" i="42"/>
  <c r="M54" i="42"/>
  <c r="AQ55" i="42"/>
  <c r="AA60" i="42"/>
  <c r="AA66" i="42"/>
  <c r="AS66" i="42"/>
  <c r="AC70" i="42"/>
  <c r="J85" i="42"/>
  <c r="H85" i="42"/>
  <c r="Q99" i="42"/>
  <c r="Y102" i="42"/>
  <c r="AG107" i="42"/>
  <c r="U4" i="42"/>
  <c r="W13" i="42"/>
  <c r="AG24" i="42"/>
  <c r="AA4" i="42"/>
  <c r="AM6" i="42"/>
  <c r="AO8" i="42"/>
  <c r="Y8" i="42"/>
  <c r="AS8" i="42"/>
  <c r="AG11" i="42"/>
  <c r="M19" i="42"/>
  <c r="AO19" i="42"/>
  <c r="U20" i="42"/>
  <c r="U25" i="42"/>
  <c r="AO29" i="42"/>
  <c r="S30" i="42"/>
  <c r="AO30" i="42"/>
  <c r="S33" i="42"/>
  <c r="AQ33" i="42"/>
  <c r="AS37" i="42"/>
  <c r="AC38" i="42"/>
  <c r="L39" i="42"/>
  <c r="AO39" i="42"/>
  <c r="U41" i="42"/>
  <c r="J41" i="42"/>
  <c r="H41" i="42"/>
  <c r="Y41" i="42"/>
  <c r="AA42" i="42"/>
  <c r="AC60" i="42"/>
  <c r="AI63" i="42"/>
  <c r="J66" i="42"/>
  <c r="AI66" i="42"/>
  <c r="AA67" i="42"/>
  <c r="O96" i="42"/>
  <c r="AK96" i="42"/>
  <c r="J103" i="42"/>
  <c r="AA103" i="42"/>
  <c r="H103" i="42"/>
  <c r="AE103" i="42"/>
  <c r="AE105" i="42"/>
  <c r="H107" i="42"/>
  <c r="H67" i="42"/>
  <c r="AI67" i="42"/>
  <c r="J67" i="42"/>
  <c r="O67" i="42"/>
  <c r="AI80" i="42"/>
  <c r="AO80" i="42"/>
  <c r="AC80" i="42"/>
  <c r="AS87" i="42"/>
  <c r="L89" i="42"/>
  <c r="O91" i="42"/>
  <c r="AK91" i="42"/>
  <c r="J93" i="42"/>
  <c r="H93" i="42"/>
  <c r="AM96" i="42"/>
  <c r="Q97" i="42"/>
  <c r="J107" i="42"/>
  <c r="Y93" i="42"/>
  <c r="AE97" i="42"/>
  <c r="AE99" i="42"/>
  <c r="AG103" i="42"/>
  <c r="AC105" i="42"/>
  <c r="AA8" i="42"/>
  <c r="L10" i="42"/>
  <c r="M11" i="42"/>
  <c r="AK12" i="42"/>
  <c r="AQ12" i="42"/>
  <c r="Y14" i="42"/>
  <c r="AE14" i="42"/>
  <c r="AO16" i="42"/>
  <c r="AG21" i="42"/>
  <c r="AG22" i="42"/>
  <c r="AM24" i="42"/>
  <c r="AO25" i="42"/>
  <c r="Y26" i="42"/>
  <c r="O29" i="42"/>
  <c r="AK30" i="42"/>
  <c r="AS31" i="42"/>
  <c r="AE32" i="42"/>
  <c r="AS35" i="42"/>
  <c r="Z111" i="42"/>
  <c r="Q38" i="42"/>
  <c r="AC41" i="42"/>
  <c r="Y112" i="42"/>
  <c r="AM47" i="42"/>
  <c r="S48" i="42"/>
  <c r="O49" i="42"/>
  <c r="AI49" i="42"/>
  <c r="AI53" i="42"/>
  <c r="AK54" i="42"/>
  <c r="S55" i="42"/>
  <c r="W63" i="42"/>
  <c r="AG65" i="42"/>
  <c r="Q68" i="42"/>
  <c r="AO68" i="42"/>
  <c r="AI70" i="42"/>
  <c r="Y81" i="42"/>
  <c r="AS81" i="42"/>
  <c r="AM89" i="42"/>
  <c r="Q96" i="42"/>
  <c r="AK97" i="42"/>
  <c r="AK99" i="42"/>
  <c r="AO103" i="42"/>
  <c r="AI105" i="42"/>
  <c r="M107" i="42"/>
  <c r="Y7" i="42"/>
  <c r="AG9" i="42"/>
  <c r="M10" i="42"/>
  <c r="AI10" i="42"/>
  <c r="AS12" i="42"/>
  <c r="Y13" i="42"/>
  <c r="M14" i="42"/>
  <c r="AG14" i="42"/>
  <c r="AQ18" i="42"/>
  <c r="Y19" i="42"/>
  <c r="O22" i="42"/>
  <c r="M28" i="42"/>
  <c r="Q29" i="42"/>
  <c r="AM29" i="42"/>
  <c r="O30" i="42"/>
  <c r="S31" i="42"/>
  <c r="AI37" i="42"/>
  <c r="S38" i="42"/>
  <c r="AQ38" i="42"/>
  <c r="AG40" i="42"/>
  <c r="D112" i="42"/>
  <c r="AO47" i="42"/>
  <c r="U48" i="42"/>
  <c r="AM48" i="42"/>
  <c r="O53" i="42"/>
  <c r="AK53" i="42"/>
  <c r="O54" i="42"/>
  <c r="U55" i="42"/>
  <c r="U58" i="42"/>
  <c r="AS62" i="42"/>
  <c r="J62" i="42"/>
  <c r="AQ80" i="42"/>
  <c r="AA81" i="42"/>
  <c r="AA87" i="42"/>
  <c r="AM88" i="42"/>
  <c r="O97" i="42"/>
  <c r="AM99" i="42"/>
  <c r="Q102" i="42"/>
  <c r="Q103" i="42"/>
  <c r="AQ103" i="42"/>
  <c r="AK105" i="42"/>
  <c r="L107" i="42"/>
  <c r="Y59" i="42"/>
  <c r="Q62" i="42"/>
  <c r="AK62" i="42"/>
  <c r="O63" i="42"/>
  <c r="AQ65" i="42"/>
  <c r="AO66" i="42"/>
  <c r="AM67" i="42"/>
  <c r="L69" i="42"/>
  <c r="AG72" i="42"/>
  <c r="M75" i="42"/>
  <c r="AG78" i="42"/>
  <c r="O85" i="42"/>
  <c r="S86" i="42"/>
  <c r="AS86" i="42"/>
  <c r="AI96" i="42"/>
  <c r="Y100" i="42"/>
  <c r="W101" i="42"/>
  <c r="U102" i="42"/>
  <c r="AO102" i="42"/>
  <c r="AO107" i="42"/>
  <c r="AA15" i="42"/>
  <c r="AS15" i="42"/>
  <c r="AO17" i="42"/>
  <c r="Q19" i="42"/>
  <c r="AA22" i="42"/>
  <c r="AE23" i="42"/>
  <c r="AC23" i="42"/>
  <c r="O25" i="42"/>
  <c r="AO26" i="42"/>
  <c r="AC28" i="42"/>
  <c r="AC29" i="42"/>
  <c r="M31" i="42"/>
  <c r="S32" i="42"/>
  <c r="AA33" i="42"/>
  <c r="S40" i="42"/>
  <c r="AM40" i="42"/>
  <c r="AS46" i="42"/>
  <c r="S47" i="42"/>
  <c r="AQ47" i="42"/>
  <c r="AC51" i="42"/>
  <c r="AM59" i="42"/>
  <c r="O60" i="42"/>
  <c r="O66" i="42"/>
  <c r="AC68" i="42"/>
  <c r="W69" i="42"/>
  <c r="AA73" i="42"/>
  <c r="AM81" i="42"/>
  <c r="U82" i="42"/>
  <c r="AS83" i="42"/>
  <c r="O87" i="42"/>
  <c r="AM91" i="42"/>
  <c r="AA93" i="42"/>
  <c r="AC96" i="42"/>
  <c r="Y97" i="42"/>
  <c r="U98" i="42"/>
  <c r="AQ98" i="42"/>
  <c r="S99" i="42"/>
  <c r="AO99" i="42"/>
  <c r="Q100" i="42"/>
  <c r="O101" i="42"/>
  <c r="AK101" i="42"/>
  <c r="W104" i="42"/>
  <c r="AQ104" i="42"/>
  <c r="S105" i="42"/>
  <c r="AO105" i="42"/>
  <c r="Q106" i="42"/>
  <c r="AE63" i="42"/>
  <c r="Q66" i="42"/>
  <c r="L67" i="42"/>
  <c r="Y74" i="42"/>
  <c r="U81" i="42"/>
  <c r="AG85" i="42"/>
  <c r="W98" i="42"/>
  <c r="AS98" i="42"/>
  <c r="AQ99" i="42"/>
  <c r="S100" i="42"/>
  <c r="AO100" i="42"/>
  <c r="Q101" i="42"/>
  <c r="AI102" i="42"/>
  <c r="M104" i="42"/>
  <c r="AQ105" i="42"/>
  <c r="S106" i="42"/>
  <c r="AO106" i="42"/>
  <c r="AI107" i="42"/>
  <c r="AS77" i="42"/>
  <c r="O86" i="42"/>
  <c r="AM86" i="42"/>
  <c r="S88" i="42"/>
  <c r="Y98" i="42"/>
  <c r="AQ100" i="42"/>
  <c r="S101" i="42"/>
  <c r="AK102" i="42"/>
  <c r="AC103" i="42"/>
  <c r="U106" i="42"/>
  <c r="AQ106" i="42"/>
  <c r="AK107" i="42"/>
  <c r="H4" i="42"/>
  <c r="AQ7" i="42"/>
  <c r="H16" i="42"/>
  <c r="AQ19" i="42"/>
  <c r="M24" i="42"/>
  <c r="L25" i="42"/>
  <c r="AC27" i="42"/>
  <c r="M37" i="42"/>
  <c r="L37" i="42"/>
  <c r="AB112" i="42"/>
  <c r="AC112" i="42" s="1"/>
  <c r="AC45" i="42"/>
  <c r="H34" i="42"/>
  <c r="W34" i="42"/>
  <c r="J34" i="42"/>
  <c r="J76" i="42"/>
  <c r="H76" i="42"/>
  <c r="AC76" i="42"/>
  <c r="Q76" i="42"/>
  <c r="W76" i="42"/>
  <c r="AK76" i="42"/>
  <c r="AI76" i="42"/>
  <c r="AQ76" i="42"/>
  <c r="AA76" i="42"/>
  <c r="AR108" i="42"/>
  <c r="S21" i="42"/>
  <c r="AQ21" i="42"/>
  <c r="AG36" i="42"/>
  <c r="AF111" i="42"/>
  <c r="AG111" i="42" s="1"/>
  <c r="AM39" i="42"/>
  <c r="AP112" i="42"/>
  <c r="AQ112" i="42" s="1"/>
  <c r="AQ45" i="42"/>
  <c r="H57" i="42"/>
  <c r="S57" i="42"/>
  <c r="AS57" i="42"/>
  <c r="AE57" i="42"/>
  <c r="AO57" i="42"/>
  <c r="AA57" i="42"/>
  <c r="J57" i="42"/>
  <c r="AS4" i="42"/>
  <c r="L27" i="42"/>
  <c r="L40" i="42"/>
  <c r="Z112" i="42"/>
  <c r="AA112" i="42" s="1"/>
  <c r="AA45" i="42"/>
  <c r="AK92" i="42"/>
  <c r="Y92" i="42"/>
  <c r="AI92" i="42"/>
  <c r="W92" i="42"/>
  <c r="J92" i="42"/>
  <c r="H92" i="42"/>
  <c r="AC92" i="42"/>
  <c r="AO92" i="42"/>
  <c r="Q92" i="42"/>
  <c r="O92" i="42"/>
  <c r="AA92" i="42"/>
  <c r="AH108" i="42"/>
  <c r="L6" i="42"/>
  <c r="AE7" i="42"/>
  <c r="S19" i="42"/>
  <c r="J26" i="42"/>
  <c r="AS32" i="42"/>
  <c r="M48" i="42"/>
  <c r="M51" i="42"/>
  <c r="L51" i="42"/>
  <c r="AC57" i="42"/>
  <c r="J58" i="42"/>
  <c r="AG58" i="42"/>
  <c r="Q58" i="42"/>
  <c r="O58" i="42"/>
  <c r="AO58" i="42"/>
  <c r="AK58" i="42"/>
  <c r="J4" i="42"/>
  <c r="AI4" i="42"/>
  <c r="M6" i="42"/>
  <c r="Y6" i="42"/>
  <c r="H9" i="42"/>
  <c r="Q10" i="42"/>
  <c r="AC10" i="42"/>
  <c r="AO10" i="42"/>
  <c r="L11" i="42"/>
  <c r="J16" i="42"/>
  <c r="Y18" i="42"/>
  <c r="H21" i="42"/>
  <c r="O24" i="42"/>
  <c r="AO24" i="42"/>
  <c r="M26" i="42"/>
  <c r="AS28" i="42"/>
  <c r="AK33" i="42"/>
  <c r="L34" i="42"/>
  <c r="AQ34" i="42"/>
  <c r="T111" i="42"/>
  <c r="U36" i="42"/>
  <c r="AJ111" i="42"/>
  <c r="AK36" i="42"/>
  <c r="J39" i="42"/>
  <c r="AQ39" i="42"/>
  <c r="J52" i="42"/>
  <c r="H52" i="42"/>
  <c r="AI52" i="42"/>
  <c r="U52" i="42"/>
  <c r="AG56" i="42"/>
  <c r="Y58" i="42"/>
  <c r="J70" i="42"/>
  <c r="AE70" i="42"/>
  <c r="Q70" i="42"/>
  <c r="AQ70" i="42"/>
  <c r="O70" i="42"/>
  <c r="AO70" i="42"/>
  <c r="Y70" i="42"/>
  <c r="H70" i="42"/>
  <c r="AK70" i="42"/>
  <c r="O76" i="42"/>
  <c r="L49" i="42"/>
  <c r="V108" i="42"/>
  <c r="AE19" i="42"/>
  <c r="AI36" i="42"/>
  <c r="K108" i="42"/>
  <c r="L4" i="42"/>
  <c r="AG7" i="42"/>
  <c r="AI9" i="42"/>
  <c r="AM13" i="42"/>
  <c r="L16" i="42"/>
  <c r="U19" i="42"/>
  <c r="AG19" i="42"/>
  <c r="AS19" i="42"/>
  <c r="W21" i="42"/>
  <c r="S22" i="42"/>
  <c r="AS22" i="42"/>
  <c r="Q23" i="42"/>
  <c r="AQ23" i="42"/>
  <c r="AC24" i="42"/>
  <c r="L26" i="42"/>
  <c r="AA26" i="42"/>
  <c r="AQ26" i="42"/>
  <c r="Q27" i="42"/>
  <c r="AE27" i="42"/>
  <c r="AS27" i="42"/>
  <c r="Q28" i="42"/>
  <c r="AE28" i="42"/>
  <c r="W31" i="42"/>
  <c r="O32" i="42"/>
  <c r="Y33" i="42"/>
  <c r="L33" i="42"/>
  <c r="J33" i="42"/>
  <c r="U33" i="42"/>
  <c r="AC34" i="42"/>
  <c r="AS34" i="42"/>
  <c r="C111" i="42"/>
  <c r="S111" i="42" s="1"/>
  <c r="H36" i="42"/>
  <c r="AQ36" i="42"/>
  <c r="Q36" i="42"/>
  <c r="AE37" i="42"/>
  <c r="AA39" i="42"/>
  <c r="L60" i="42"/>
  <c r="M60" i="42"/>
  <c r="J65" i="42"/>
  <c r="AS65" i="42"/>
  <c r="AE65" i="42"/>
  <c r="Q65" i="42"/>
  <c r="AC65" i="42"/>
  <c r="AO65" i="42"/>
  <c r="Y65" i="42"/>
  <c r="H65" i="42"/>
  <c r="AK65" i="42"/>
  <c r="U65" i="42"/>
  <c r="U72" i="42"/>
  <c r="AF108" i="42"/>
  <c r="S9" i="42"/>
  <c r="Y57" i="42"/>
  <c r="M8" i="42"/>
  <c r="L13" i="42"/>
  <c r="M20" i="42"/>
  <c r="AI111" i="42"/>
  <c r="W39" i="42"/>
  <c r="J79" i="42"/>
  <c r="H79" i="42"/>
  <c r="AG79" i="42"/>
  <c r="S79" i="42"/>
  <c r="AE79" i="42"/>
  <c r="Q79" i="42"/>
  <c r="AQ79" i="42"/>
  <c r="AC79" i="42"/>
  <c r="AO79" i="42"/>
  <c r="AK79" i="42"/>
  <c r="W79" i="42"/>
  <c r="E108" i="42"/>
  <c r="S7" i="42"/>
  <c r="L18" i="42"/>
  <c r="AA24" i="42"/>
  <c r="AK31" i="42"/>
  <c r="S36" i="42"/>
  <c r="U7" i="42"/>
  <c r="AS7" i="42"/>
  <c r="W9" i="42"/>
  <c r="O13" i="42"/>
  <c r="AA13" i="42"/>
  <c r="H14" i="42"/>
  <c r="AI21" i="42"/>
  <c r="M4" i="42"/>
  <c r="Y4" i="42"/>
  <c r="AK4" i="42"/>
  <c r="H7" i="42"/>
  <c r="Q8" i="42"/>
  <c r="AC8" i="42"/>
  <c r="J14" i="42"/>
  <c r="M16" i="42"/>
  <c r="Y16" i="42"/>
  <c r="AK16" i="42"/>
  <c r="H19" i="42"/>
  <c r="Q20" i="42"/>
  <c r="AC20" i="42"/>
  <c r="AS23" i="42"/>
  <c r="Q24" i="42"/>
  <c r="AC26" i="42"/>
  <c r="AS26" i="42"/>
  <c r="AG28" i="42"/>
  <c r="H31" i="42"/>
  <c r="Y31" i="42"/>
  <c r="W33" i="42"/>
  <c r="D111" i="42"/>
  <c r="M111" i="42" s="1"/>
  <c r="W36" i="42"/>
  <c r="AM36" i="42"/>
  <c r="AC39" i="42"/>
  <c r="AS39" i="42"/>
  <c r="AS52" i="42"/>
  <c r="Q56" i="42"/>
  <c r="O57" i="42"/>
  <c r="AG57" i="42"/>
  <c r="AC58" i="42"/>
  <c r="S76" i="42"/>
  <c r="AM76" i="42"/>
  <c r="AI79" i="42"/>
  <c r="H111" i="42"/>
  <c r="Y45" i="42"/>
  <c r="M32" i="42"/>
  <c r="AL108" i="42"/>
  <c r="W7" i="42"/>
  <c r="AI7" i="42"/>
  <c r="Y9" i="42"/>
  <c r="AK9" i="42"/>
  <c r="Q13" i="42"/>
  <c r="AC13" i="42"/>
  <c r="AO13" i="42"/>
  <c r="L14" i="42"/>
  <c r="W19" i="42"/>
  <c r="AI19" i="42"/>
  <c r="Y21" i="42"/>
  <c r="AK21" i="42"/>
  <c r="J23" i="42"/>
  <c r="H23" i="42"/>
  <c r="S23" i="42"/>
  <c r="AG23" i="42"/>
  <c r="AE24" i="42"/>
  <c r="O26" i="42"/>
  <c r="S27" i="42"/>
  <c r="AG27" i="42"/>
  <c r="S28" i="42"/>
  <c r="J31" i="42"/>
  <c r="AA31" i="42"/>
  <c r="AQ31" i="42"/>
  <c r="Q32" i="42"/>
  <c r="AG32" i="42"/>
  <c r="O34" i="42"/>
  <c r="AE34" i="42"/>
  <c r="E111" i="42"/>
  <c r="AN111" i="42"/>
  <c r="AO111" i="42" s="1"/>
  <c r="AO36" i="42"/>
  <c r="AI57" i="42"/>
  <c r="H58" i="42"/>
  <c r="AK94" i="42"/>
  <c r="Y94" i="42"/>
  <c r="AI94" i="42"/>
  <c r="W94" i="42"/>
  <c r="J94" i="42"/>
  <c r="H94" i="42"/>
  <c r="Q94" i="42"/>
  <c r="AA94" i="42"/>
  <c r="AO94" i="42"/>
  <c r="AM94" i="42"/>
  <c r="O94" i="42"/>
  <c r="AC94" i="42"/>
  <c r="N111" i="42"/>
  <c r="O36" i="42"/>
  <c r="AE9" i="42"/>
  <c r="L83" i="42"/>
  <c r="N108" i="42"/>
  <c r="AK14" i="42"/>
  <c r="AM16" i="42"/>
  <c r="L19" i="42"/>
  <c r="S24" i="42"/>
  <c r="AS24" i="42"/>
  <c r="L31" i="42"/>
  <c r="AC31" i="42"/>
  <c r="Q34" i="42"/>
  <c r="AG34" i="42"/>
  <c r="O39" i="42"/>
  <c r="AE39" i="42"/>
  <c r="AK57" i="42"/>
  <c r="L58" i="42"/>
  <c r="AS72" i="42"/>
  <c r="AO76" i="42"/>
  <c r="AM92" i="42"/>
  <c r="L35" i="42"/>
  <c r="L7" i="42"/>
  <c r="S13" i="42"/>
  <c r="AQ13" i="42"/>
  <c r="AI23" i="42"/>
  <c r="AG26" i="42"/>
  <c r="AS36" i="42"/>
  <c r="AR111" i="42"/>
  <c r="AS111" i="42" s="1"/>
  <c r="Q39" i="42"/>
  <c r="J72" i="42"/>
  <c r="AO72" i="42"/>
  <c r="AC72" i="42"/>
  <c r="Q72" i="42"/>
  <c r="S72" i="42"/>
  <c r="AE72" i="42"/>
  <c r="AM72" i="42"/>
  <c r="H72" i="42"/>
  <c r="AA72" i="42"/>
  <c r="S92" i="42"/>
  <c r="T108" i="42"/>
  <c r="Z108" i="42"/>
  <c r="O4" i="42"/>
  <c r="AM4" i="42"/>
  <c r="AE13" i="42"/>
  <c r="AK28" i="42"/>
  <c r="AI34" i="42"/>
  <c r="AA36" i="42"/>
  <c r="U37" i="42"/>
  <c r="AG39" i="42"/>
  <c r="Q4" i="42"/>
  <c r="AC4" i="42"/>
  <c r="M12" i="42"/>
  <c r="Y12" i="42"/>
  <c r="Q16" i="42"/>
  <c r="AC16" i="42"/>
  <c r="J22" i="42"/>
  <c r="W23" i="42"/>
  <c r="J25" i="42"/>
  <c r="H25" i="42"/>
  <c r="S25" i="42"/>
  <c r="AG25" i="42"/>
  <c r="W27" i="42"/>
  <c r="O31" i="42"/>
  <c r="U32" i="42"/>
  <c r="AS33" i="42"/>
  <c r="L36" i="42"/>
  <c r="AL112" i="42"/>
  <c r="AM112" i="42" s="1"/>
  <c r="AM45" i="42"/>
  <c r="AG52" i="42"/>
  <c r="W56" i="42"/>
  <c r="M59" i="42"/>
  <c r="L59" i="42"/>
  <c r="M61" i="42"/>
  <c r="AI65" i="42"/>
  <c r="Y76" i="42"/>
  <c r="U92" i="42"/>
  <c r="AQ92" i="42"/>
  <c r="AQ9" i="42"/>
  <c r="AE21" i="42"/>
  <c r="C108" i="42"/>
  <c r="J108" i="42" s="1"/>
  <c r="R108" i="42"/>
  <c r="AD108" i="42"/>
  <c r="AP108" i="42"/>
  <c r="O7" i="42"/>
  <c r="AA7" i="42"/>
  <c r="AM7" i="42"/>
  <c r="Q9" i="42"/>
  <c r="AC9" i="42"/>
  <c r="AO9" i="42"/>
  <c r="U13" i="42"/>
  <c r="AG13" i="42"/>
  <c r="AS13" i="42"/>
  <c r="O19" i="42"/>
  <c r="AA19" i="42"/>
  <c r="AM19" i="42"/>
  <c r="Q21" i="42"/>
  <c r="AC21" i="42"/>
  <c r="AO21" i="42"/>
  <c r="U26" i="42"/>
  <c r="AI26" i="42"/>
  <c r="AK27" i="42"/>
  <c r="Q31" i="42"/>
  <c r="H32" i="42"/>
  <c r="AO32" i="42"/>
  <c r="J32" i="42"/>
  <c r="W32" i="42"/>
  <c r="AM32" i="42"/>
  <c r="AK34" i="42"/>
  <c r="AO37" i="42"/>
  <c r="H37" i="42"/>
  <c r="W37" i="42"/>
  <c r="S39" i="42"/>
  <c r="V112" i="42"/>
  <c r="W112" i="42" s="1"/>
  <c r="W45" i="42"/>
  <c r="AO56" i="42"/>
  <c r="J56" i="42"/>
  <c r="H56" i="42"/>
  <c r="AM56" i="42"/>
  <c r="W58" i="42"/>
  <c r="Y72" i="42"/>
  <c r="L76" i="42"/>
  <c r="M76" i="42"/>
  <c r="J82" i="42"/>
  <c r="H82" i="42"/>
  <c r="W82" i="42"/>
  <c r="AC82" i="42"/>
  <c r="AQ82" i="42"/>
  <c r="Q82" i="42"/>
  <c r="AO82" i="42"/>
  <c r="AE94" i="42"/>
  <c r="I110" i="42"/>
  <c r="W65" i="42"/>
  <c r="M69" i="42"/>
  <c r="Y82" i="42"/>
  <c r="AK84" i="42"/>
  <c r="Y84" i="42"/>
  <c r="AI84" i="42"/>
  <c r="W84" i="42"/>
  <c r="J84" i="42"/>
  <c r="H84" i="42"/>
  <c r="AM84" i="42"/>
  <c r="AS84" i="42"/>
  <c r="AS92" i="42"/>
  <c r="AG94" i="42"/>
  <c r="X111" i="42"/>
  <c r="Y111" i="42" s="1"/>
  <c r="AS38" i="42"/>
  <c r="O41" i="42"/>
  <c r="O43" i="42"/>
  <c r="N112" i="42"/>
  <c r="O112" i="42" s="1"/>
  <c r="O45" i="42"/>
  <c r="O47" i="42"/>
  <c r="Q54" i="42"/>
  <c r="AG54" i="42"/>
  <c r="H64" i="42"/>
  <c r="J64" i="42"/>
  <c r="AQ64" i="42"/>
  <c r="U64" i="42"/>
  <c r="AM65" i="42"/>
  <c r="M67" i="42"/>
  <c r="L71" i="42"/>
  <c r="L72" i="42"/>
  <c r="J75" i="42"/>
  <c r="Q75" i="42"/>
  <c r="W75" i="42"/>
  <c r="AC75" i="42"/>
  <c r="AK75" i="42"/>
  <c r="AM75" i="42"/>
  <c r="AE76" i="42"/>
  <c r="S77" i="42"/>
  <c r="J78" i="42"/>
  <c r="H78" i="42"/>
  <c r="AI78" i="42"/>
  <c r="AK78" i="42"/>
  <c r="L79" i="42"/>
  <c r="AA79" i="42"/>
  <c r="AA82" i="42"/>
  <c r="AA84" i="42"/>
  <c r="AK90" i="42"/>
  <c r="Y90" i="42"/>
  <c r="AI90" i="42"/>
  <c r="W90" i="42"/>
  <c r="J90" i="42"/>
  <c r="H90" i="42"/>
  <c r="O90" i="42"/>
  <c r="AA90" i="42"/>
  <c r="AS90" i="42"/>
  <c r="X108" i="42"/>
  <c r="AJ108" i="42"/>
  <c r="U28" i="42"/>
  <c r="AM31" i="42"/>
  <c r="O35" i="42"/>
  <c r="Y36" i="42"/>
  <c r="AL111" i="42"/>
  <c r="AM111" i="42" s="1"/>
  <c r="AG38" i="42"/>
  <c r="P112" i="42"/>
  <c r="Q112" i="42" s="1"/>
  <c r="AE112" i="42"/>
  <c r="S52" i="42"/>
  <c r="AK55" i="42"/>
  <c r="M57" i="42"/>
  <c r="L57" i="42"/>
  <c r="AA58" i="42"/>
  <c r="AE60" i="42"/>
  <c r="W64" i="42"/>
  <c r="AC67" i="42"/>
  <c r="L70" i="42"/>
  <c r="M72" i="42"/>
  <c r="AQ72" i="42"/>
  <c r="AG76" i="42"/>
  <c r="W78" i="42"/>
  <c r="M79" i="42"/>
  <c r="AS82" i="42"/>
  <c r="Y56" i="42"/>
  <c r="L65" i="42"/>
  <c r="AA65" i="42"/>
  <c r="AA70" i="42"/>
  <c r="J77" i="42"/>
  <c r="AO77" i="42"/>
  <c r="W77" i="42"/>
  <c r="H77" i="42"/>
  <c r="U77" i="42"/>
  <c r="AI77" i="42"/>
  <c r="O79" i="42"/>
  <c r="AC84" i="42"/>
  <c r="AK88" i="42"/>
  <c r="Y88" i="42"/>
  <c r="AI88" i="42"/>
  <c r="W88" i="42"/>
  <c r="J88" i="42"/>
  <c r="H88" i="42"/>
  <c r="AQ88" i="42"/>
  <c r="AE92" i="42"/>
  <c r="H112" i="42"/>
  <c r="J112" i="42"/>
  <c r="S112" i="42"/>
  <c r="AG112" i="42"/>
  <c r="AA56" i="42"/>
  <c r="AQ58" i="42"/>
  <c r="M65" i="42"/>
  <c r="H75" i="42"/>
  <c r="AA75" i="42"/>
  <c r="L78" i="42"/>
  <c r="Y78" i="42"/>
  <c r="AE82" i="42"/>
  <c r="M84" i="42"/>
  <c r="L84" i="42"/>
  <c r="AE84" i="42"/>
  <c r="AS88" i="42"/>
  <c r="AE90" i="42"/>
  <c r="AG92" i="42"/>
  <c r="S94" i="42"/>
  <c r="AA27" i="42"/>
  <c r="U34" i="42"/>
  <c r="AB111" i="42"/>
  <c r="AC111" i="42" s="1"/>
  <c r="AM37" i="42"/>
  <c r="J38" i="42"/>
  <c r="S45" i="42"/>
  <c r="AG45" i="42"/>
  <c r="U51" i="42"/>
  <c r="AK51" i="42"/>
  <c r="H54" i="42"/>
  <c r="H55" i="42"/>
  <c r="Y55" i="42"/>
  <c r="Q57" i="42"/>
  <c r="AE58" i="42"/>
  <c r="AS58" i="42"/>
  <c r="AQ60" i="42"/>
  <c r="J60" i="42"/>
  <c r="L64" i="42"/>
  <c r="O65" i="42"/>
  <c r="U76" i="42"/>
  <c r="AK77" i="42"/>
  <c r="M78" i="42"/>
  <c r="AA78" i="42"/>
  <c r="AO78" i="42"/>
  <c r="AS79" i="42"/>
  <c r="O82" i="42"/>
  <c r="AG84" i="42"/>
  <c r="AA88" i="42"/>
  <c r="AG90" i="42"/>
  <c r="U94" i="42"/>
  <c r="AS30" i="42"/>
  <c r="P108" i="42"/>
  <c r="AB108" i="42"/>
  <c r="AN108" i="42"/>
  <c r="O27" i="42"/>
  <c r="AG30" i="42"/>
  <c r="P111" i="42"/>
  <c r="Q111" i="42" s="1"/>
  <c r="AC36" i="42"/>
  <c r="AP111" i="42"/>
  <c r="AQ111" i="42" s="1"/>
  <c r="AA37" i="42"/>
  <c r="AI39" i="42"/>
  <c r="AI41" i="42"/>
  <c r="AI43" i="42"/>
  <c r="E112" i="42"/>
  <c r="F112" i="42" s="1"/>
  <c r="U112" i="42"/>
  <c r="AH112" i="42"/>
  <c r="AI112" i="42" s="1"/>
  <c r="AI45" i="42"/>
  <c r="AI47" i="42"/>
  <c r="AG50" i="42"/>
  <c r="J54" i="42"/>
  <c r="J55" i="42"/>
  <c r="L56" i="42"/>
  <c r="M56" i="42"/>
  <c r="AQ56" i="42"/>
  <c r="AI59" i="42"/>
  <c r="U60" i="42"/>
  <c r="AI60" i="42"/>
  <c r="H63" i="42"/>
  <c r="M64" i="42"/>
  <c r="AA64" i="42"/>
  <c r="S67" i="42"/>
  <c r="AG67" i="42"/>
  <c r="S68" i="42"/>
  <c r="AG68" i="42"/>
  <c r="AI68" i="42"/>
  <c r="J73" i="42"/>
  <c r="Y73" i="42"/>
  <c r="U73" i="42"/>
  <c r="AI73" i="42"/>
  <c r="L75" i="42"/>
  <c r="AM77" i="42"/>
  <c r="AQ78" i="42"/>
  <c r="S80" i="42"/>
  <c r="AM33" i="42"/>
  <c r="O37" i="42"/>
  <c r="L38" i="42"/>
  <c r="Y38" i="42"/>
  <c r="U45" i="42"/>
  <c r="AK112" i="42"/>
  <c r="M53" i="42"/>
  <c r="Y54" i="42"/>
  <c r="AE56" i="42"/>
  <c r="AS56" i="42"/>
  <c r="U59" i="42"/>
  <c r="AK59" i="42"/>
  <c r="O75" i="42"/>
  <c r="AE75" i="42"/>
  <c r="AA77" i="42"/>
  <c r="O78" i="42"/>
  <c r="AC78" i="42"/>
  <c r="AS78" i="42"/>
  <c r="J80" i="42"/>
  <c r="H80" i="42"/>
  <c r="Y80" i="42"/>
  <c r="AM80" i="42"/>
  <c r="AK80" i="42"/>
  <c r="W80" i="42"/>
  <c r="U80" i="42"/>
  <c r="AI82" i="42"/>
  <c r="AC88" i="42"/>
  <c r="AQ54" i="42"/>
  <c r="AC55" i="42"/>
  <c r="AA63" i="42"/>
  <c r="S66" i="42"/>
  <c r="W70" i="42"/>
  <c r="J74" i="42"/>
  <c r="W74" i="42"/>
  <c r="H74" i="42"/>
  <c r="AI74" i="42"/>
  <c r="AG80" i="42"/>
  <c r="J81" i="42"/>
  <c r="W81" i="42"/>
  <c r="H81" i="42"/>
  <c r="AQ81" i="42"/>
  <c r="Q81" i="42"/>
  <c r="AO81" i="42"/>
  <c r="L82" i="42"/>
  <c r="U84" i="42"/>
  <c r="AK86" i="42"/>
  <c r="Y86" i="42"/>
  <c r="AI86" i="42"/>
  <c r="W86" i="42"/>
  <c r="J86" i="42"/>
  <c r="H86" i="42"/>
  <c r="AO86" i="42"/>
  <c r="AQ90" i="42"/>
  <c r="AQ94" i="42"/>
  <c r="M112" i="42"/>
  <c r="L112" i="42"/>
  <c r="Y52" i="42"/>
  <c r="J53" i="42"/>
  <c r="W53" i="42"/>
  <c r="Y60" i="42"/>
  <c r="J61" i="42"/>
  <c r="W61" i="42"/>
  <c r="AI61" i="42"/>
  <c r="S62" i="42"/>
  <c r="H66" i="42"/>
  <c r="W66" i="42"/>
  <c r="W67" i="42"/>
  <c r="L73" i="42"/>
  <c r="AM73" i="42"/>
  <c r="AQ75" i="42"/>
  <c r="AS76" i="42"/>
  <c r="U78" i="42"/>
  <c r="L81" i="42"/>
  <c r="AG82" i="42"/>
  <c r="J83" i="42"/>
  <c r="AQ83" i="42"/>
  <c r="AO83" i="42"/>
  <c r="S83" i="42"/>
  <c r="AC86" i="42"/>
  <c r="AE88" i="42"/>
  <c r="S54" i="42"/>
  <c r="S58" i="42"/>
  <c r="L63" i="42"/>
  <c r="AM63" i="42"/>
  <c r="Y79" i="42"/>
  <c r="U88" i="42"/>
  <c r="U90" i="42"/>
  <c r="AS80" i="42"/>
  <c r="O83" i="42"/>
  <c r="M86" i="42"/>
  <c r="M94" i="42"/>
  <c r="AS74" i="42"/>
  <c r="O77" i="42"/>
  <c r="AM79" i="42"/>
  <c r="L80" i="42"/>
  <c r="M90" i="42"/>
  <c r="Q85" i="42"/>
  <c r="AC85" i="42"/>
  <c r="AO85" i="42"/>
  <c r="Q87" i="42"/>
  <c r="AC87" i="42"/>
  <c r="AO87" i="42"/>
  <c r="Q89" i="42"/>
  <c r="AC89" i="42"/>
  <c r="AO89" i="42"/>
  <c r="Q91" i="42"/>
  <c r="AC91" i="42"/>
  <c r="AO91" i="42"/>
  <c r="Q93" i="42"/>
  <c r="AC93" i="42"/>
  <c r="AO93" i="42"/>
  <c r="L86" i="42"/>
  <c r="L88" i="42"/>
  <c r="L90" i="42"/>
  <c r="L92" i="42"/>
  <c r="L94" i="42"/>
  <c r="L111" i="42"/>
  <c r="S85" i="42"/>
  <c r="AE85" i="42"/>
  <c r="AQ85" i="42"/>
  <c r="S87" i="42"/>
  <c r="AE87" i="42"/>
  <c r="AQ87" i="42"/>
  <c r="S89" i="42"/>
  <c r="AE89" i="42"/>
  <c r="AQ89" i="42"/>
  <c r="S91" i="42"/>
  <c r="AE91" i="42"/>
  <c r="AQ91" i="42"/>
  <c r="S93" i="42"/>
  <c r="AE93" i="42"/>
  <c r="AQ93" i="42"/>
  <c r="Y106" i="41"/>
  <c r="O108" i="42" l="1"/>
  <c r="O110" i="42" s="1"/>
  <c r="N110" i="42"/>
  <c r="AE111" i="42"/>
  <c r="AA111" i="42"/>
  <c r="AM108" i="42"/>
  <c r="AM110" i="42" s="1"/>
  <c r="AL110" i="42"/>
  <c r="M108" i="42"/>
  <c r="M110" i="42" s="1"/>
  <c r="L108" i="42"/>
  <c r="L110" i="42" s="1"/>
  <c r="AK111" i="42"/>
  <c r="AF110" i="42"/>
  <c r="AG108" i="42"/>
  <c r="AG110" i="42" s="1"/>
  <c r="J110" i="42"/>
  <c r="AH110" i="42"/>
  <c r="AI108" i="42"/>
  <c r="AI110" i="42" s="1"/>
  <c r="J111" i="42"/>
  <c r="AO108" i="42"/>
  <c r="AO110" i="42" s="1"/>
  <c r="AN110" i="42"/>
  <c r="AP110" i="42"/>
  <c r="AQ108" i="42"/>
  <c r="AQ110" i="42" s="1"/>
  <c r="O111" i="42"/>
  <c r="E110" i="42"/>
  <c r="F108" i="42"/>
  <c r="F110" i="42" s="1"/>
  <c r="U111" i="42"/>
  <c r="AD110" i="42"/>
  <c r="AE108" i="42"/>
  <c r="AE110" i="42" s="1"/>
  <c r="V110" i="42"/>
  <c r="W108" i="42"/>
  <c r="W110" i="42" s="1"/>
  <c r="AK108" i="42"/>
  <c r="AK110" i="42" s="1"/>
  <c r="AJ110" i="42"/>
  <c r="Q108" i="42"/>
  <c r="Q110" i="42" s="1"/>
  <c r="P110" i="42"/>
  <c r="R110" i="42"/>
  <c r="S108" i="42"/>
  <c r="S110" i="42" s="1"/>
  <c r="C110" i="42"/>
  <c r="H110" i="42" s="1"/>
  <c r="H108" i="42"/>
  <c r="AC108" i="42"/>
  <c r="AC110" i="42" s="1"/>
  <c r="AB110" i="42"/>
  <c r="T110" i="42"/>
  <c r="U108" i="42"/>
  <c r="U110" i="42" s="1"/>
  <c r="Y108" i="42"/>
  <c r="Y110" i="42" s="1"/>
  <c r="X110" i="42"/>
  <c r="F111" i="42"/>
  <c r="AA108" i="42"/>
  <c r="AA110" i="42" s="1"/>
  <c r="Z110" i="42"/>
  <c r="AR110" i="42"/>
  <c r="AS108" i="42"/>
  <c r="AS110" i="42" s="1"/>
  <c r="D107" i="32"/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O106" i="41" l="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T105" i="41"/>
  <c r="W104" i="41"/>
  <c r="T104" i="41"/>
  <c r="W103" i="41"/>
  <c r="T103" i="41"/>
  <c r="W102" i="41"/>
  <c r="T102" i="41"/>
  <c r="V102" i="41" s="1"/>
  <c r="X102" i="41" s="1"/>
  <c r="W101" i="41"/>
  <c r="T101" i="41"/>
  <c r="W100" i="41"/>
  <c r="T100" i="41"/>
  <c r="W99" i="41"/>
  <c r="T99" i="41"/>
  <c r="V99" i="41" s="1"/>
  <c r="X99" i="41" s="1"/>
  <c r="W98" i="41"/>
  <c r="T98" i="41"/>
  <c r="W97" i="41"/>
  <c r="T97" i="41"/>
  <c r="W96" i="41"/>
  <c r="T96" i="41"/>
  <c r="V96" i="41" s="1"/>
  <c r="X96" i="41" s="1"/>
  <c r="W95" i="41"/>
  <c r="T95" i="41"/>
  <c r="W94" i="41"/>
  <c r="T94" i="41"/>
  <c r="W93" i="41"/>
  <c r="T93" i="41"/>
  <c r="V93" i="41" s="1"/>
  <c r="X93" i="41" s="1"/>
  <c r="W92" i="41"/>
  <c r="T92" i="41"/>
  <c r="W91" i="41"/>
  <c r="T91" i="41"/>
  <c r="W90" i="41"/>
  <c r="T90" i="41"/>
  <c r="V90" i="41" s="1"/>
  <c r="X90" i="41" s="1"/>
  <c r="W89" i="41"/>
  <c r="T89" i="41"/>
  <c r="W88" i="41"/>
  <c r="T88" i="41"/>
  <c r="W87" i="41"/>
  <c r="T87" i="41"/>
  <c r="V87" i="41" s="1"/>
  <c r="X87" i="41" s="1"/>
  <c r="W86" i="41"/>
  <c r="T86" i="41"/>
  <c r="W85" i="41"/>
  <c r="T85" i="41"/>
  <c r="W84" i="41"/>
  <c r="T84" i="41"/>
  <c r="V84" i="41" s="1"/>
  <c r="X84" i="41" s="1"/>
  <c r="W83" i="41"/>
  <c r="T83" i="41"/>
  <c r="W82" i="41"/>
  <c r="T82" i="41"/>
  <c r="W81" i="41"/>
  <c r="T81" i="41"/>
  <c r="V81" i="41" s="1"/>
  <c r="X81" i="41" s="1"/>
  <c r="W80" i="41"/>
  <c r="T80" i="41"/>
  <c r="W79" i="41"/>
  <c r="T79" i="41"/>
  <c r="W78" i="41"/>
  <c r="T78" i="41"/>
  <c r="V78" i="41" s="1"/>
  <c r="X78" i="41" s="1"/>
  <c r="W77" i="41"/>
  <c r="T77" i="41"/>
  <c r="W76" i="41"/>
  <c r="T76" i="41"/>
  <c r="W75" i="41"/>
  <c r="T75" i="41"/>
  <c r="V75" i="41" s="1"/>
  <c r="X75" i="41" s="1"/>
  <c r="W74" i="41"/>
  <c r="T74" i="41"/>
  <c r="W73" i="41"/>
  <c r="T73" i="41"/>
  <c r="W72" i="41"/>
  <c r="T72" i="41"/>
  <c r="V72" i="41" s="1"/>
  <c r="X72" i="41" s="1"/>
  <c r="W71" i="41"/>
  <c r="T71" i="41"/>
  <c r="W70" i="41"/>
  <c r="T70" i="41"/>
  <c r="W69" i="41"/>
  <c r="T69" i="41"/>
  <c r="V69" i="41" s="1"/>
  <c r="X69" i="41" s="1"/>
  <c r="W68" i="41"/>
  <c r="T68" i="41"/>
  <c r="W67" i="41"/>
  <c r="T67" i="41"/>
  <c r="W66" i="41"/>
  <c r="T66" i="41"/>
  <c r="V66" i="41" s="1"/>
  <c r="X66" i="41" s="1"/>
  <c r="W65" i="41"/>
  <c r="T65" i="41"/>
  <c r="W64" i="41"/>
  <c r="T64" i="41"/>
  <c r="W63" i="41"/>
  <c r="T63" i="41"/>
  <c r="V63" i="41" s="1"/>
  <c r="X63" i="41" s="1"/>
  <c r="W62" i="41"/>
  <c r="T62" i="41"/>
  <c r="W61" i="41"/>
  <c r="T61" i="41"/>
  <c r="W60" i="41"/>
  <c r="T60" i="41"/>
  <c r="V60" i="41" s="1"/>
  <c r="X60" i="41" s="1"/>
  <c r="W59" i="41"/>
  <c r="T59" i="41"/>
  <c r="W58" i="41"/>
  <c r="T58" i="41"/>
  <c r="W57" i="41"/>
  <c r="T57" i="41"/>
  <c r="V57" i="41" s="1"/>
  <c r="X57" i="41" s="1"/>
  <c r="W56" i="41"/>
  <c r="W55" i="41"/>
  <c r="T55" i="41"/>
  <c r="W54" i="41"/>
  <c r="T54" i="41"/>
  <c r="V54" i="41" s="1"/>
  <c r="X54" i="41" s="1"/>
  <c r="W53" i="41"/>
  <c r="T53" i="41"/>
  <c r="W52" i="41"/>
  <c r="T52" i="41"/>
  <c r="W51" i="41"/>
  <c r="T51" i="41"/>
  <c r="V51" i="41" s="1"/>
  <c r="X51" i="41" s="1"/>
  <c r="W50" i="41"/>
  <c r="T50" i="41"/>
  <c r="W49" i="41"/>
  <c r="T49" i="41"/>
  <c r="W48" i="41"/>
  <c r="T48" i="41"/>
  <c r="V48" i="41" s="1"/>
  <c r="X48" i="41" s="1"/>
  <c r="W47" i="41"/>
  <c r="T47" i="41"/>
  <c r="W46" i="41"/>
  <c r="T46" i="41"/>
  <c r="W45" i="41"/>
  <c r="T45" i="41"/>
  <c r="V45" i="41" s="1"/>
  <c r="X45" i="41" s="1"/>
  <c r="W44" i="41"/>
  <c r="T44" i="41"/>
  <c r="W43" i="41"/>
  <c r="T43" i="41"/>
  <c r="W42" i="41"/>
  <c r="T42" i="41"/>
  <c r="V42" i="41" s="1"/>
  <c r="X42" i="41" s="1"/>
  <c r="W41" i="41"/>
  <c r="T41" i="41"/>
  <c r="W40" i="41"/>
  <c r="T40" i="41"/>
  <c r="W39" i="41"/>
  <c r="T39" i="41"/>
  <c r="V39" i="41" s="1"/>
  <c r="X39" i="41" s="1"/>
  <c r="W38" i="41"/>
  <c r="T38" i="41"/>
  <c r="W37" i="41"/>
  <c r="T37" i="41"/>
  <c r="W36" i="41"/>
  <c r="T36" i="41"/>
  <c r="V36" i="41" s="1"/>
  <c r="X36" i="41" s="1"/>
  <c r="W35" i="41"/>
  <c r="T35" i="41"/>
  <c r="W34" i="41"/>
  <c r="T34" i="41"/>
  <c r="W33" i="41"/>
  <c r="T33" i="41"/>
  <c r="V33" i="41" s="1"/>
  <c r="X33" i="41" s="1"/>
  <c r="W32" i="41"/>
  <c r="T32" i="41"/>
  <c r="W31" i="41"/>
  <c r="T31" i="41"/>
  <c r="W30" i="41"/>
  <c r="T30" i="41"/>
  <c r="V30" i="41" s="1"/>
  <c r="X30" i="41" s="1"/>
  <c r="W29" i="41"/>
  <c r="T29" i="41"/>
  <c r="W28" i="41"/>
  <c r="T28" i="41"/>
  <c r="W27" i="41"/>
  <c r="T27" i="41"/>
  <c r="V27" i="41" s="1"/>
  <c r="X27" i="41" s="1"/>
  <c r="W26" i="41"/>
  <c r="T26" i="41"/>
  <c r="W25" i="41"/>
  <c r="T25" i="41"/>
  <c r="W24" i="41"/>
  <c r="T24" i="41"/>
  <c r="V24" i="41" s="1"/>
  <c r="X24" i="41" s="1"/>
  <c r="W23" i="41"/>
  <c r="T23" i="41"/>
  <c r="W22" i="41"/>
  <c r="T22" i="41"/>
  <c r="W21" i="41"/>
  <c r="T21" i="41"/>
  <c r="V21" i="41" s="1"/>
  <c r="X21" i="41" s="1"/>
  <c r="W20" i="41"/>
  <c r="T20" i="41"/>
  <c r="W19" i="41"/>
  <c r="V19" i="41"/>
  <c r="X19" i="41" s="1"/>
  <c r="W18" i="41"/>
  <c r="T18" i="41"/>
  <c r="V18" i="41" s="1"/>
  <c r="X18" i="41" s="1"/>
  <c r="W17" i="41"/>
  <c r="T17" i="41"/>
  <c r="W16" i="41"/>
  <c r="T16" i="41"/>
  <c r="W15" i="41"/>
  <c r="T15" i="41"/>
  <c r="V15" i="41" s="1"/>
  <c r="X15" i="41" s="1"/>
  <c r="W14" i="41"/>
  <c r="T14" i="41"/>
  <c r="W13" i="41"/>
  <c r="W12" i="41"/>
  <c r="T12" i="41"/>
  <c r="V12" i="41" s="1"/>
  <c r="X12" i="41" s="1"/>
  <c r="W11" i="41"/>
  <c r="T11" i="41"/>
  <c r="W10" i="41"/>
  <c r="T10" i="41"/>
  <c r="W9" i="41"/>
  <c r="T9" i="41"/>
  <c r="V9" i="41" s="1"/>
  <c r="X9" i="41" s="1"/>
  <c r="W8" i="41"/>
  <c r="T8" i="41"/>
  <c r="W7" i="41"/>
  <c r="T7" i="41"/>
  <c r="W6" i="41"/>
  <c r="T6" i="41"/>
  <c r="V6" i="41" s="1"/>
  <c r="X6" i="41" s="1"/>
  <c r="W5" i="41"/>
  <c r="T5" i="41"/>
  <c r="W4" i="41"/>
  <c r="U4" i="41"/>
  <c r="T4" i="41"/>
  <c r="R4" i="41"/>
  <c r="R106" i="41" s="1"/>
  <c r="N4" i="41"/>
  <c r="N106" i="41" s="1"/>
  <c r="J4" i="41"/>
  <c r="V7" i="41" l="1"/>
  <c r="V10" i="41"/>
  <c r="X10" i="41" s="1"/>
  <c r="V13" i="41"/>
  <c r="X13" i="41" s="1"/>
  <c r="V16" i="41"/>
  <c r="X16" i="41" s="1"/>
  <c r="V105" i="41"/>
  <c r="X105" i="41" s="1"/>
  <c r="V5" i="41"/>
  <c r="X5" i="41" s="1"/>
  <c r="V8" i="41"/>
  <c r="X8" i="41" s="1"/>
  <c r="V11" i="41"/>
  <c r="X11" i="41" s="1"/>
  <c r="V14" i="41"/>
  <c r="V17" i="41"/>
  <c r="X17" i="41" s="1"/>
  <c r="V22" i="41"/>
  <c r="X22" i="41" s="1"/>
  <c r="V25" i="41"/>
  <c r="X25" i="41" s="1"/>
  <c r="V28" i="41"/>
  <c r="X28" i="41" s="1"/>
  <c r="V31" i="41"/>
  <c r="X31" i="41" s="1"/>
  <c r="V34" i="41"/>
  <c r="X34" i="41" s="1"/>
  <c r="V37" i="41"/>
  <c r="X37" i="41" s="1"/>
  <c r="V40" i="41"/>
  <c r="X40" i="41" s="1"/>
  <c r="V43" i="41"/>
  <c r="X43" i="41" s="1"/>
  <c r="V46" i="41"/>
  <c r="X46" i="41" s="1"/>
  <c r="V49" i="41"/>
  <c r="X49" i="41" s="1"/>
  <c r="V52" i="41"/>
  <c r="X52" i="41" s="1"/>
  <c r="V55" i="41"/>
  <c r="X55" i="41" s="1"/>
  <c r="V58" i="41"/>
  <c r="X58" i="41" s="1"/>
  <c r="V61" i="41"/>
  <c r="X61" i="41" s="1"/>
  <c r="V64" i="41"/>
  <c r="X64" i="41" s="1"/>
  <c r="V67" i="41"/>
  <c r="V70" i="41"/>
  <c r="X70" i="41" s="1"/>
  <c r="V73" i="41"/>
  <c r="X73" i="41" s="1"/>
  <c r="V76" i="41"/>
  <c r="X76" i="41" s="1"/>
  <c r="V79" i="41"/>
  <c r="V82" i="41"/>
  <c r="X82" i="41" s="1"/>
  <c r="V85" i="41"/>
  <c r="X85" i="41" s="1"/>
  <c r="V88" i="41"/>
  <c r="X88" i="41" s="1"/>
  <c r="V91" i="41"/>
  <c r="V94" i="41"/>
  <c r="X94" i="41" s="1"/>
  <c r="V97" i="41"/>
  <c r="X97" i="41" s="1"/>
  <c r="V100" i="41"/>
  <c r="X100" i="41" s="1"/>
  <c r="V103" i="41"/>
  <c r="X103" i="41" s="1"/>
  <c r="V20" i="41"/>
  <c r="X20" i="41" s="1"/>
  <c r="V23" i="41"/>
  <c r="X23" i="41" s="1"/>
  <c r="V26" i="41"/>
  <c r="V29" i="41"/>
  <c r="X29" i="41" s="1"/>
  <c r="V32" i="41"/>
  <c r="X32" i="41" s="1"/>
  <c r="V35" i="41"/>
  <c r="X35" i="41" s="1"/>
  <c r="V38" i="41"/>
  <c r="V41" i="41"/>
  <c r="X41" i="41" s="1"/>
  <c r="V44" i="41"/>
  <c r="X44" i="41" s="1"/>
  <c r="V47" i="41"/>
  <c r="X47" i="41" s="1"/>
  <c r="V50" i="41"/>
  <c r="V53" i="41"/>
  <c r="X53" i="41" s="1"/>
  <c r="V56" i="41"/>
  <c r="X56" i="41" s="1"/>
  <c r="V59" i="41"/>
  <c r="X59" i="41" s="1"/>
  <c r="V62" i="41"/>
  <c r="V65" i="41"/>
  <c r="X65" i="41" s="1"/>
  <c r="V68" i="41"/>
  <c r="X68" i="41" s="1"/>
  <c r="V71" i="41"/>
  <c r="X71" i="41" s="1"/>
  <c r="V74" i="41"/>
  <c r="V77" i="41"/>
  <c r="X77" i="41" s="1"/>
  <c r="V80" i="41"/>
  <c r="X80" i="41" s="1"/>
  <c r="V83" i="41"/>
  <c r="X83" i="41" s="1"/>
  <c r="V86" i="41"/>
  <c r="V89" i="41"/>
  <c r="X89" i="41" s="1"/>
  <c r="V92" i="41"/>
  <c r="X92" i="41" s="1"/>
  <c r="V95" i="41"/>
  <c r="X95" i="41" s="1"/>
  <c r="V98" i="41"/>
  <c r="X98" i="41" s="1"/>
  <c r="V101" i="41"/>
  <c r="X101" i="41" s="1"/>
  <c r="V104" i="41"/>
  <c r="X104" i="41" s="1"/>
  <c r="F106" i="41"/>
  <c r="T106" i="41"/>
  <c r="U106" i="41"/>
  <c r="W106" i="41"/>
  <c r="J106" i="41"/>
  <c r="V4" i="41"/>
  <c r="X4" i="41" s="1"/>
  <c r="X79" i="41" l="1"/>
  <c r="X62" i="41"/>
  <c r="X7" i="41"/>
  <c r="X38" i="41"/>
  <c r="X26" i="41"/>
  <c r="X91" i="41"/>
  <c r="X67" i="41"/>
  <c r="X74" i="41"/>
  <c r="X14" i="41"/>
  <c r="X86" i="41"/>
  <c r="X50" i="41"/>
  <c r="V106" i="41"/>
  <c r="X106" i="41" l="1"/>
  <c r="C110" i="30" l="1"/>
  <c r="B105" i="32" l="1"/>
  <c r="D109" i="32" l="1"/>
  <c r="A109" i="32"/>
  <c r="A107" i="32"/>
  <c r="C105" i="32" l="1"/>
  <c r="E105" i="32"/>
  <c r="C107" i="32" l="1"/>
  <c r="C109" i="32"/>
  <c r="H105" i="32" l="1"/>
  <c r="L113" i="30"/>
  <c r="P113" i="30"/>
  <c r="I105" i="32" l="1"/>
  <c r="F105" i="32"/>
  <c r="G105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B107" i="32" l="1"/>
  <c r="B109" i="32"/>
  <c r="H111" i="30"/>
  <c r="E110" i="30"/>
  <c r="E111" i="30"/>
  <c r="L111" i="30"/>
  <c r="P110" i="30"/>
  <c r="T111" i="30"/>
  <c r="L110" i="30"/>
  <c r="H110" i="30"/>
  <c r="X110" i="30"/>
  <c r="X111" i="30"/>
  <c r="T110" i="30"/>
  <c r="P111" i="30"/>
</calcChain>
</file>

<file path=xl/sharedStrings.xml><?xml version="1.0" encoding="utf-8"?>
<sst xmlns="http://schemas.openxmlformats.org/spreadsheetml/2006/main" count="1355" uniqueCount="333">
  <si>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</si>
  <si>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</si>
  <si>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</si>
  <si>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</si>
  <si>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</si>
  <si>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</si>
  <si>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</si>
  <si>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</si>
  <si>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</si>
  <si>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</si>
  <si>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</si>
  <si>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</si>
  <si>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</si>
  <si>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</si>
  <si>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</si>
  <si>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</si>
  <si>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</si>
  <si>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</si>
  <si>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</si>
  <si>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</si>
  <si>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</si>
  <si>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</si>
  <si>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</si>
  <si>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</si>
  <si>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</si>
  <si>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</si>
  <si>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</si>
  <si>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</si>
  <si>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</si>
  <si>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</si>
  <si>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</si>
  <si>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</si>
  <si>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</si>
  <si>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</si>
  <si>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</si>
  <si>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</si>
  <si>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</si>
  <si>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</si>
  <si>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</si>
  <si>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</si>
  <si>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</si>
  <si>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</si>
  <si>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</si>
  <si>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</si>
  <si>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</si>
  <si>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</si>
  <si>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</si>
  <si>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</si>
  <si>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</si>
  <si>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</si>
  <si>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</si>
  <si>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</si>
  <si>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</si>
  <si>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</si>
  <si>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</si>
  <si>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</si>
  <si>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</si>
  <si>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</si>
  <si>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</si>
  <si>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</si>
  <si>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</si>
  <si>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</si>
  <si>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</si>
  <si>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</si>
  <si>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</si>
  <si>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</si>
  <si>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</si>
  <si>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</si>
  <si>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</si>
  <si>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</si>
  <si>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</si>
  <si>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</si>
  <si>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</si>
  <si>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</si>
  <si>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</si>
  <si>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</si>
  <si>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</si>
  <si>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</si>
  <si>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</si>
  <si>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</si>
  <si>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</si>
  <si>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</si>
  <si>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</si>
  <si>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</si>
  <si>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</si>
  <si>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</si>
  <si>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</si>
  <si>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</si>
  <si>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</si>
  <si>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</si>
  <si>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</si>
  <si>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</si>
  <si>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</si>
  <si>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</si>
  <si>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</si>
  <si>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</si>
  <si>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</si>
  <si>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</si>
  <si>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</si>
  <si>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</si>
  <si>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</si>
  <si>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</si>
  <si>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</si>
  <si>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</si>
  <si>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</si>
  <si>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</si>
  <si>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</si>
  <si>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</si>
  <si>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</si>
  <si>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</si>
  <si>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</si>
  <si>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</si>
  <si>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</si>
  <si>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</si>
  <si>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</si>
  <si>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</si>
  <si>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</si>
  <si>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</si>
  <si>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</si>
  <si>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</si>
  <si>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</si>
  <si>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</si>
  <si>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</si>
  <si>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</si>
  <si>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</si>
  <si>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</si>
  <si>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</si>
  <si>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</si>
  <si>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</si>
  <si>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</si>
  <si>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</si>
  <si>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</si>
  <si>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</si>
  <si>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</si>
  <si>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</si>
  <si>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</si>
  <si>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</si>
  <si>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</si>
  <si>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</si>
  <si>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</si>
  <si>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</si>
  <si>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</si>
  <si>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</si>
  <si>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</si>
  <si>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</si>
  <si>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</si>
  <si>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</si>
  <si>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</si>
  <si>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</si>
  <si>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</si>
  <si>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</si>
  <si>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</si>
  <si>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</si>
  <si>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</si>
  <si>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</si>
  <si>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</si>
  <si>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</si>
  <si>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</si>
  <si>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</si>
  <si>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</si>
  <si>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</si>
  <si>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</si>
  <si>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</si>
  <si>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</si>
  <si>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</si>
  <si>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</si>
  <si>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</si>
  <si>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</si>
  <si>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</si>
  <si>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</si>
  <si>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</si>
  <si>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</si>
  <si>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</si>
  <si>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</si>
  <si>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</si>
  <si>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</si>
  <si>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</si>
  <si>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</si>
  <si>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</si>
  <si>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</si>
  <si>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</si>
  <si>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</si>
  <si>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</si>
  <si>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</si>
  <si>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</si>
  <si>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</si>
  <si>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</si>
  <si>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</si>
  <si>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</si>
  <si>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</si>
  <si>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</si>
  <si>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</si>
  <si>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</si>
  <si>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</si>
  <si>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</si>
  <si>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</si>
  <si>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</si>
  <si>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</si>
  <si>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</si>
  <si>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</si>
  <si>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</si>
  <si>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</si>
  <si>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</si>
  <si>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</si>
  <si>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</si>
  <si>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</si>
  <si>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</si>
  <si>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</si>
  <si>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</si>
  <si>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</si>
  <si>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</si>
  <si>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</si>
  <si>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</si>
  <si>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</si>
  <si>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</si>
  <si>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</si>
  <si>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</si>
  <si>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</si>
  <si>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</si>
  <si>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</si>
  <si>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</si>
  <si>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</si>
  <si>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</si>
  <si>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</si>
  <si>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</si>
  <si>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</si>
  <si>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</si>
  <si>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</si>
  <si>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</si>
  <si>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</si>
  <si>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</si>
  <si>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</si>
  <si>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</si>
  <si>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</si>
  <si>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</si>
  <si>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</si>
  <si>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10000 or above</t>
  </si>
  <si>
    <t>5000-9999</t>
  </si>
  <si>
    <t>2000-4999</t>
  </si>
  <si>
    <t>&lt;2000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</si>
  <si>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</si>
  <si>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</si>
  <si>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</si>
  <si>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</si>
  <si>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</si>
  <si>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</si>
  <si>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</si>
  <si>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</si>
  <si>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</si>
  <si>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</si>
  <si>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</si>
  <si>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</si>
  <si>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</si>
  <si>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</si>
  <si>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</si>
  <si>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</si>
  <si>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</si>
  <si>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</si>
  <si>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</si>
  <si>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</si>
  <si>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</si>
  <si>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</si>
  <si>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</si>
  <si>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</si>
  <si>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</si>
  <si>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</si>
  <si>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</si>
  <si>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</si>
  <si>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</si>
  <si>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</si>
  <si>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</si>
  <si>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</si>
  <si>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</si>
  <si>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</si>
  <si>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</si>
  <si>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</si>
  <si>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</si>
  <si>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</si>
  <si>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</si>
  <si>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</si>
  <si>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</si>
  <si>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</si>
  <si>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</si>
  <si>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</si>
  <si>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</si>
  <si>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</si>
  <si>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</si>
  <si>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</si>
  <si>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</si>
  <si>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</si>
  <si>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</si>
  <si>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</si>
  <si>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</si>
  <si>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</si>
  <si>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</si>
  <si>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</si>
  <si>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</si>
  <si>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</si>
  <si>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</si>
  <si>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8% Attorney</t>
  </si>
  <si>
    <t>6 Deputies</t>
  </si>
  <si>
    <t>Attorney (shared)</t>
  </si>
  <si>
    <t>4.70% Attorney</t>
  </si>
  <si>
    <t>5.20% Attorney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</si>
  <si>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</si>
  <si>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</si>
  <si>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</si>
  <si>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</si>
  <si>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</si>
  <si>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</si>
  <si>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</si>
  <si>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</si>
  <si>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Not Seasonally Adjusted</t>
  </si>
  <si>
    <t xml:space="preserve">https://d4.nccommerce.com/LausSelection.aspx </t>
  </si>
  <si>
    <t>CONTRACT FTEs</t>
  </si>
  <si>
    <t>Smith, Omia</t>
  </si>
  <si>
    <t>1.5 Deputy</t>
  </si>
  <si>
    <t>Unemployment Rate Source: Labor &amp; Economic Analysis Division, Local Area Unemployment Statistics (LAUS) Program</t>
  </si>
  <si>
    <t>2 Part-Time Deputies (0.50 each) and .50 Attorney</t>
  </si>
  <si>
    <t>Contract Attorney and Contract Deputy</t>
  </si>
  <si>
    <t>1.5 contracted clerical (3-pt) and 1 contracted Trainer (2 pt), .50  Atty (1 pt)</t>
  </si>
  <si>
    <t>0.50 Trainer, 1 Attorney, 1 Deputy</t>
  </si>
  <si>
    <t>0.05 Attorney</t>
  </si>
  <si>
    <t>Workaround for line 17 by CSDW eff. 052025</t>
  </si>
  <si>
    <t>5 Factor Report SFY2025 June 2025</t>
  </si>
  <si>
    <t>Agent Activity Report June 2025</t>
  </si>
  <si>
    <t>Self Assessment June 2025</t>
  </si>
  <si>
    <t>TOTAL STAFFING as of 06.30.2025 - SFY25 4th Quarter</t>
  </si>
  <si>
    <t>DSS/Private (Hybrid)</t>
  </si>
  <si>
    <t>Attorney, (.34 ), Deputies, (1.6), P.I., (.20)</t>
  </si>
  <si>
    <t>Incentive Goal SFY2025 Jun 2025</t>
  </si>
  <si>
    <t>as of May 2025</t>
  </si>
  <si>
    <t>Cost Effectiveness as of 06.30.2025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</si>
</sst>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i/>
      <sz val="8"/>
      <color rgb="FFFF000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</font>
    <font>
      <i/>
      <sz val="8"/>
      <color rgb="FFFF000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  <xf numFmtId="0" fontId="37" fillId="0" borderId="0"/>
    <xf numFmtId="0" fontId="41" fillId="0" borderId="0"/>
    <xf numFmtId="0" fontId="42" fillId="0" borderId="0"/>
    <xf numFmtId="0" fontId="43" fillId="0" borderId="0"/>
    <xf numFmtId="0" fontId="46" fillId="0" borderId="0"/>
  </cellStyleXfs>
  <cellXfs count="447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7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9" borderId="0" xfId="10" applyFont="1" applyFill="1" applyAlignment="1">
      <alignment horizontal="center" vertical="center"/>
    </xf>
    <xf numFmtId="1" fontId="11" fillId="9" borderId="0" xfId="10" applyNumberFormat="1" applyFont="1" applyFill="1" applyAlignment="1">
      <alignment horizontal="center"/>
    </xf>
    <xf numFmtId="2" fontId="11" fillId="9" borderId="0" xfId="10" applyNumberFormat="1" applyFont="1" applyFill="1" applyAlignment="1">
      <alignment horizontal="center"/>
    </xf>
    <xf numFmtId="10" fontId="11" fillId="9" borderId="0" xfId="10" applyNumberFormat="1" applyFont="1" applyFill="1" applyAlignment="1">
      <alignment horizontal="center"/>
    </xf>
    <xf numFmtId="0" fontId="3" fillId="0" borderId="0" xfId="17"/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0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0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0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3" fillId="6" borderId="37" xfId="20" applyFill="1" applyBorder="1" applyAlignment="1">
      <alignment wrapText="1"/>
    </xf>
    <xf numFmtId="0" fontId="3" fillId="3" borderId="37" xfId="20" applyFill="1" applyBorder="1" applyAlignment="1">
      <alignment wrapText="1"/>
    </xf>
    <xf numFmtId="0" fontId="3" fillId="3" borderId="0" xfId="20" applyFill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7" borderId="2" xfId="0" quotePrefix="1" applyFont="1" applyFill="1" applyBorder="1" applyAlignment="1">
      <alignment horizontal="center"/>
    </xf>
    <xf numFmtId="0" fontId="11" fillId="7" borderId="0" xfId="0" quotePrefix="1" applyFont="1" applyFill="1" applyAlignment="1">
      <alignment horizontal="center"/>
    </xf>
    <xf numFmtId="0" fontId="11" fillId="7" borderId="3" xfId="0" quotePrefix="1" applyFont="1" applyFill="1" applyBorder="1" applyAlignment="1">
      <alignment horizontal="center"/>
    </xf>
    <xf numFmtId="164" fontId="11" fillId="7" borderId="2" xfId="0" quotePrefix="1" applyNumberFormat="1" applyFont="1" applyFill="1" applyBorder="1" applyAlignment="1">
      <alignment horizontal="right"/>
    </xf>
    <xf numFmtId="164" fontId="11" fillId="7" borderId="0" xfId="0" quotePrefix="1" applyNumberFormat="1" applyFont="1" applyFill="1" applyAlignment="1">
      <alignment horizontal="right"/>
    </xf>
    <xf numFmtId="0" fontId="11" fillId="7" borderId="2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10" fontId="11" fillId="7" borderId="3" xfId="0" applyNumberFormat="1" applyFont="1" applyFill="1" applyBorder="1" applyAlignment="1">
      <alignment horizontal="center"/>
    </xf>
    <xf numFmtId="164" fontId="11" fillId="7" borderId="2" xfId="0" applyNumberFormat="1" applyFont="1" applyFill="1" applyBorder="1" applyAlignment="1">
      <alignment horizontal="right"/>
    </xf>
    <xf numFmtId="164" fontId="11" fillId="7" borderId="0" xfId="0" applyNumberFormat="1" applyFont="1" applyFill="1" applyAlignment="1">
      <alignment horizontal="right"/>
    </xf>
    <xf numFmtId="3" fontId="14" fillId="7" borderId="2" xfId="0" applyNumberFormat="1" applyFont="1" applyFill="1" applyBorder="1" applyAlignment="1">
      <alignment horizontal="center"/>
    </xf>
    <xf numFmtId="3" fontId="14" fillId="7" borderId="0" xfId="0" applyNumberFormat="1" applyFont="1" applyFill="1" applyAlignment="1">
      <alignment horizontal="center"/>
    </xf>
    <xf numFmtId="10" fontId="14" fillId="7" borderId="3" xfId="0" applyNumberFormat="1" applyFont="1" applyFill="1" applyBorder="1" applyAlignment="1">
      <alignment horizontal="center"/>
    </xf>
    <xf numFmtId="164" fontId="14" fillId="7" borderId="2" xfId="0" applyNumberFormat="1" applyFont="1" applyFill="1" applyBorder="1" applyAlignment="1">
      <alignment horizontal="right"/>
    </xf>
    <xf numFmtId="164" fontId="14" fillId="7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7" borderId="0" xfId="0" applyNumberFormat="1" applyFont="1" applyFill="1" applyAlignment="1">
      <alignment horizontal="center"/>
    </xf>
    <xf numFmtId="10" fontId="11" fillId="7" borderId="0" xfId="0" quotePrefix="1" applyNumberFormat="1" applyFont="1" applyFill="1" applyAlignment="1">
      <alignment horizontal="center"/>
    </xf>
    <xf numFmtId="10" fontId="14" fillId="7" borderId="0" xfId="0" quotePrefix="1" applyNumberFormat="1" applyFont="1" applyFill="1" applyAlignment="1">
      <alignment horizontal="center"/>
    </xf>
    <xf numFmtId="164" fontId="11" fillId="11" borderId="6" xfId="10" applyNumberFormat="1" applyFont="1" applyFill="1" applyBorder="1" applyAlignment="1">
      <alignment horizontal="center" vertical="center"/>
    </xf>
    <xf numFmtId="10" fontId="11" fillId="11" borderId="6" xfId="10" applyNumberFormat="1" applyFont="1" applyFill="1" applyBorder="1" applyAlignment="1">
      <alignment horizontal="center" vertical="center"/>
    </xf>
    <xf numFmtId="164" fontId="11" fillId="11" borderId="6" xfId="10" applyNumberFormat="1" applyFont="1" applyFill="1" applyBorder="1" applyAlignment="1">
      <alignment horizontal="center"/>
    </xf>
    <xf numFmtId="165" fontId="12" fillId="11" borderId="7" xfId="10" applyFont="1" applyFill="1" applyBorder="1" applyAlignment="1">
      <alignment vertical="center" wrapText="1"/>
    </xf>
    <xf numFmtId="0" fontId="11" fillId="11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3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8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0" fillId="0" borderId="0" xfId="18" applyNumberFormat="1" applyFont="1"/>
    <xf numFmtId="0" fontId="40" fillId="0" borderId="0" xfId="18" applyFont="1"/>
    <xf numFmtId="0" fontId="8" fillId="0" borderId="0" xfId="21" applyAlignment="1">
      <alignment wrapText="1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0" xfId="17" applyNumberFormat="1" applyFont="1" applyAlignment="1">
      <alignment horizontal="right"/>
    </xf>
    <xf numFmtId="166" fontId="39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1" fontId="44" fillId="0" borderId="0" xfId="10" applyNumberFormat="1" applyFont="1" applyAlignment="1">
      <alignment horizontal="center"/>
    </xf>
    <xf numFmtId="166" fontId="44" fillId="0" borderId="0" xfId="10" applyNumberFormat="1" applyFont="1" applyAlignment="1">
      <alignment horizontal="center"/>
    </xf>
    <xf numFmtId="164" fontId="44" fillId="0" borderId="0" xfId="10" applyNumberFormat="1" applyFont="1" applyAlignment="1">
      <alignment horizontal="center"/>
    </xf>
    <xf numFmtId="10" fontId="44" fillId="0" borderId="0" xfId="10" applyNumberFormat="1" applyFont="1" applyAlignment="1">
      <alignment horizontal="center"/>
    </xf>
    <xf numFmtId="165" fontId="45" fillId="0" borderId="0" xfId="10" applyFont="1" applyAlignment="1">
      <alignment horizontal="left" vertical="center"/>
    </xf>
    <xf numFmtId="17" fontId="45" fillId="0" borderId="0" xfId="10" applyNumberFormat="1" applyFont="1" applyAlignment="1">
      <alignment horizontal="left"/>
    </xf>
    <xf numFmtId="165" fontId="21" fillId="5" borderId="0" xfId="10" applyFont="1" applyFill="1"/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166" fontId="28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10" fontId="11" fillId="12" borderId="6" xfId="0" quotePrefix="1" applyNumberFormat="1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right"/>
    </xf>
    <xf numFmtId="3" fontId="14" fillId="12" borderId="6" xfId="0" quotePrefix="1" applyNumberFormat="1" applyFont="1" applyFill="1" applyBorder="1" applyAlignment="1">
      <alignment horizontal="center"/>
    </xf>
    <xf numFmtId="4" fontId="36" fillId="0" borderId="38" xfId="0" applyNumberFormat="1" applyFont="1" applyBorder="1" applyAlignment="1">
      <alignment horizontal="center"/>
    </xf>
    <xf numFmtId="0" fontId="20" fillId="5" borderId="38" xfId="17" applyFont="1" applyFill="1" applyBorder="1"/>
    <xf numFmtId="0" fontId="20" fillId="5" borderId="38" xfId="17" applyFont="1" applyFill="1" applyBorder="1" applyAlignment="1">
      <alignment horizontal="center"/>
    </xf>
    <xf numFmtId="2" fontId="20" fillId="5" borderId="38" xfId="17" applyNumberFormat="1" applyFont="1" applyFill="1" applyBorder="1" applyAlignment="1">
      <alignment horizontal="center"/>
    </xf>
    <xf numFmtId="0" fontId="17" fillId="8" borderId="38" xfId="17" applyFont="1" applyFill="1" applyBorder="1"/>
    <xf numFmtId="0" fontId="17" fillId="8" borderId="38" xfId="17" applyFont="1" applyFill="1" applyBorder="1" applyAlignment="1">
      <alignment wrapText="1"/>
    </xf>
    <xf numFmtId="2" fontId="17" fillId="0" borderId="38" xfId="17" applyNumberFormat="1" applyFont="1" applyBorder="1" applyAlignment="1">
      <alignment horizontal="right" wrapText="1"/>
    </xf>
    <xf numFmtId="3" fontId="17" fillId="4" borderId="38" xfId="17" applyNumberFormat="1" applyFont="1" applyFill="1" applyBorder="1" applyAlignment="1">
      <alignment horizontal="right" wrapText="1"/>
    </xf>
    <xf numFmtId="2" fontId="17" fillId="4" borderId="38" xfId="17" applyNumberFormat="1" applyFont="1" applyFill="1" applyBorder="1" applyAlignment="1">
      <alignment horizontal="right" wrapText="1"/>
    </xf>
    <xf numFmtId="164" fontId="17" fillId="0" borderId="38" xfId="17" applyNumberFormat="1" applyFont="1" applyBorder="1" applyAlignment="1">
      <alignment horizontal="right" wrapText="1"/>
    </xf>
    <xf numFmtId="3" fontId="17" fillId="0" borderId="38" xfId="17" applyNumberFormat="1" applyFont="1" applyBorder="1" applyAlignment="1">
      <alignment horizontal="right" wrapText="1"/>
    </xf>
    <xf numFmtId="0" fontId="17" fillId="0" borderId="38" xfId="17" applyFont="1" applyBorder="1" applyAlignment="1">
      <alignment horizontal="right" wrapText="1"/>
    </xf>
    <xf numFmtId="3" fontId="17" fillId="4" borderId="38" xfId="17" applyNumberFormat="1" applyFont="1" applyFill="1" applyBorder="1" applyAlignment="1">
      <alignment horizontal="right"/>
    </xf>
    <xf numFmtId="3" fontId="17" fillId="2" borderId="38" xfId="0" applyNumberFormat="1" applyFont="1" applyFill="1" applyBorder="1" applyAlignment="1">
      <alignment horizontal="right" vertical="center"/>
    </xf>
    <xf numFmtId="3" fontId="17" fillId="0" borderId="38" xfId="17" applyNumberFormat="1" applyFont="1" applyBorder="1" applyAlignment="1">
      <alignment horizontal="right" vertical="center"/>
    </xf>
    <xf numFmtId="2" fontId="17" fillId="0" borderId="38" xfId="17" applyNumberFormat="1" applyFont="1" applyBorder="1" applyAlignment="1">
      <alignment horizontal="right"/>
    </xf>
    <xf numFmtId="2" fontId="17" fillId="4" borderId="38" xfId="17" applyNumberFormat="1" applyFont="1" applyFill="1" applyBorder="1" applyAlignment="1">
      <alignment horizontal="right"/>
    </xf>
    <xf numFmtId="164" fontId="17" fillId="0" borderId="38" xfId="17" applyNumberFormat="1" applyFont="1" applyBorder="1" applyAlignment="1">
      <alignment horizontal="right"/>
    </xf>
    <xf numFmtId="3" fontId="17" fillId="0" borderId="38" xfId="17" applyNumberFormat="1" applyFont="1" applyBorder="1" applyAlignment="1">
      <alignment horizontal="right"/>
    </xf>
    <xf numFmtId="0" fontId="17" fillId="0" borderId="38" xfId="17" applyFont="1" applyBorder="1" applyAlignment="1">
      <alignment horizontal="right"/>
    </xf>
    <xf numFmtId="0" fontId="17" fillId="4" borderId="38" xfId="17" applyFont="1" applyFill="1" applyBorder="1" applyAlignment="1">
      <alignment horizontal="right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47" fillId="0" borderId="0" xfId="17" applyFont="1" applyAlignment="1">
      <alignment horizontal="center"/>
    </xf>
    <xf numFmtId="0" fontId="47" fillId="0" borderId="3" xfId="17" applyFont="1" applyBorder="1" applyAlignment="1">
      <alignment horizontal="center"/>
    </xf>
    <xf numFmtId="0" fontId="17" fillId="0" borderId="2" xfId="17" applyFont="1" applyBorder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165" fontId="11" fillId="0" borderId="0" xfId="10" applyFont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7" xfId="17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165" fontId="11" fillId="0" borderId="28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0" fontId="17" fillId="0" borderId="0" xfId="17" applyFont="1" applyAlignment="1">
      <alignment horizontal="center"/>
    </xf>
    <xf numFmtId="165" fontId="11" fillId="0" borderId="0" xfId="10" applyFont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165" fontId="11" fillId="0" borderId="3" xfId="10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7" xfId="17" applyFont="1" applyBorder="1" applyAlignment="1">
      <alignment horizontal="center" vertical="center"/>
    </xf>
    <xf numFmtId="165" fontId="10" fillId="0" borderId="28" xfId="10" applyFont="1" applyBorder="1" applyAlignment="1">
      <alignment horizontal="center" vertical="center"/>
    </xf>
    <xf numFmtId="164" fontId="17" fillId="0" borderId="27" xfId="17" applyNumberFormat="1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0" fontId="48" fillId="0" borderId="33" xfId="19" applyFont="1" applyBorder="1" applyAlignment="1" applyProtection="1">
      <alignment horizontal="center"/>
      <protection locked="0"/>
    </xf>
    <xf numFmtId="0" fontId="48" fillId="0" borderId="33" xfId="19" applyFont="1" applyBorder="1" applyAlignment="1">
      <alignment horizontal="center"/>
    </xf>
    <xf numFmtId="0" fontId="49" fillId="0" borderId="33" xfId="20" applyFont="1" applyBorder="1" applyAlignment="1" applyProtection="1">
      <alignment horizontal="center" vertical="center" wrapText="1"/>
      <protection locked="0"/>
    </xf>
    <xf numFmtId="2" fontId="48" fillId="10" borderId="33" xfId="18" applyNumberFormat="1" applyFont="1" applyFill="1" applyBorder="1" applyAlignment="1" applyProtection="1">
      <alignment horizontal="right"/>
      <protection locked="0"/>
    </xf>
    <xf numFmtId="2" fontId="48" fillId="10" borderId="33" xfId="18" applyNumberFormat="1" applyFont="1" applyFill="1" applyBorder="1" applyAlignment="1">
      <alignment horizontal="right"/>
    </xf>
    <xf numFmtId="2" fontId="48" fillId="0" borderId="33" xfId="18" quotePrefix="1" applyNumberFormat="1" applyFont="1" applyBorder="1" applyAlignment="1" applyProtection="1">
      <alignment horizontal="right"/>
      <protection locked="0"/>
    </xf>
    <xf numFmtId="2" fontId="48" fillId="0" borderId="42" xfId="18" quotePrefix="1" applyNumberFormat="1" applyFont="1" applyBorder="1" applyAlignment="1">
      <alignment horizontal="right"/>
    </xf>
    <xf numFmtId="2" fontId="48" fillId="0" borderId="34" xfId="18" applyNumberFormat="1" applyFont="1" applyBorder="1" applyAlignment="1" applyProtection="1">
      <alignment horizontal="right"/>
      <protection locked="0"/>
    </xf>
    <xf numFmtId="2" fontId="48" fillId="10" borderId="35" xfId="18" quotePrefix="1" applyNumberFormat="1" applyFont="1" applyFill="1" applyBorder="1" applyAlignment="1" applyProtection="1">
      <alignment horizontal="right"/>
      <protection locked="0"/>
    </xf>
    <xf numFmtId="2" fontId="48" fillId="10" borderId="33" xfId="18" quotePrefix="1" applyNumberFormat="1" applyFont="1" applyFill="1" applyBorder="1" applyAlignment="1" applyProtection="1">
      <alignment horizontal="right"/>
      <protection locked="0"/>
    </xf>
    <xf numFmtId="2" fontId="48" fillId="10" borderId="42" xfId="18" quotePrefix="1" applyNumberFormat="1" applyFont="1" applyFill="1" applyBorder="1" applyAlignment="1">
      <alignment horizontal="right"/>
    </xf>
    <xf numFmtId="2" fontId="48" fillId="10" borderId="34" xfId="18" applyNumberFormat="1" applyFont="1" applyFill="1" applyBorder="1" applyAlignment="1" applyProtection="1">
      <alignment horizontal="right"/>
      <protection locked="0"/>
    </xf>
    <xf numFmtId="2" fontId="48" fillId="3" borderId="35" xfId="18" quotePrefix="1" applyNumberFormat="1" applyFont="1" applyFill="1" applyBorder="1" applyAlignment="1" applyProtection="1">
      <alignment horizontal="right"/>
      <protection locked="0"/>
    </xf>
    <xf numFmtId="2" fontId="48" fillId="3" borderId="33" xfId="18" quotePrefix="1" applyNumberFormat="1" applyFont="1" applyFill="1" applyBorder="1" applyAlignment="1" applyProtection="1">
      <alignment horizontal="right"/>
      <protection locked="0"/>
    </xf>
    <xf numFmtId="2" fontId="48" fillId="3" borderId="42" xfId="18" quotePrefix="1" applyNumberFormat="1" applyFont="1" applyFill="1" applyBorder="1" applyAlignment="1">
      <alignment horizontal="right"/>
    </xf>
    <xf numFmtId="2" fontId="48" fillId="3" borderId="42" xfId="18" applyNumberFormat="1" applyFont="1" applyFill="1" applyBorder="1" applyAlignment="1" applyProtection="1">
      <alignment horizontal="right"/>
      <protection locked="0"/>
    </xf>
    <xf numFmtId="2" fontId="48" fillId="10" borderId="12" xfId="18" applyNumberFormat="1" applyFont="1" applyFill="1" applyBorder="1" applyAlignment="1">
      <alignment horizontal="right"/>
    </xf>
    <xf numFmtId="2" fontId="50" fillId="14" borderId="38" xfId="18" applyNumberFormat="1" applyFont="1" applyFill="1" applyBorder="1" applyAlignment="1">
      <alignment horizontal="right"/>
    </xf>
    <xf numFmtId="2" fontId="48" fillId="10" borderId="36" xfId="18" applyNumberFormat="1" applyFont="1" applyFill="1" applyBorder="1" applyAlignment="1" applyProtection="1">
      <alignment horizontal="right"/>
      <protection locked="0"/>
    </xf>
    <xf numFmtId="0" fontId="48" fillId="0" borderId="38" xfId="19" applyFont="1" applyBorder="1" applyAlignment="1" applyProtection="1">
      <alignment horizontal="center"/>
      <protection locked="0"/>
    </xf>
    <xf numFmtId="0" fontId="48" fillId="0" borderId="38" xfId="19" applyFont="1" applyBorder="1" applyAlignment="1">
      <alignment horizontal="center"/>
    </xf>
    <xf numFmtId="0" fontId="49" fillId="0" borderId="38" xfId="20" applyFont="1" applyBorder="1" applyAlignment="1" applyProtection="1">
      <alignment horizontal="center" vertical="center" wrapText="1"/>
      <protection locked="0"/>
    </xf>
    <xf numFmtId="2" fontId="48" fillId="10" borderId="38" xfId="18" applyNumberFormat="1" applyFont="1" applyFill="1" applyBorder="1" applyAlignment="1" applyProtection="1">
      <alignment horizontal="right"/>
      <protection locked="0"/>
    </xf>
    <xf numFmtId="2" fontId="48" fillId="0" borderId="38" xfId="18" quotePrefix="1" applyNumberFormat="1" applyFont="1" applyBorder="1" applyAlignment="1" applyProtection="1">
      <alignment horizontal="right"/>
      <protection locked="0"/>
    </xf>
    <xf numFmtId="2" fontId="48" fillId="0" borderId="39" xfId="18" applyNumberFormat="1" applyFont="1" applyBorder="1" applyAlignment="1" applyProtection="1">
      <alignment horizontal="right"/>
      <protection locked="0"/>
    </xf>
    <xf numFmtId="2" fontId="48" fillId="10" borderId="43" xfId="18" quotePrefix="1" applyNumberFormat="1" applyFont="1" applyFill="1" applyBorder="1" applyAlignment="1" applyProtection="1">
      <alignment horizontal="right"/>
      <protection locked="0"/>
    </xf>
    <xf numFmtId="2" fontId="48" fillId="10" borderId="38" xfId="18" quotePrefix="1" applyNumberFormat="1" applyFont="1" applyFill="1" applyBorder="1" applyAlignment="1" applyProtection="1">
      <alignment horizontal="right"/>
      <protection locked="0"/>
    </xf>
    <xf numFmtId="2" fontId="48" fillId="10" borderId="39" xfId="18" applyNumberFormat="1" applyFont="1" applyFill="1" applyBorder="1" applyAlignment="1" applyProtection="1">
      <alignment horizontal="right"/>
      <protection locked="0"/>
    </xf>
    <xf numFmtId="2" fontId="48" fillId="3" borderId="43" xfId="18" quotePrefix="1" applyNumberFormat="1" applyFont="1" applyFill="1" applyBorder="1" applyAlignment="1" applyProtection="1">
      <alignment horizontal="right"/>
      <protection locked="0"/>
    </xf>
    <xf numFmtId="2" fontId="48" fillId="3" borderId="38" xfId="18" quotePrefix="1" applyNumberFormat="1" applyFont="1" applyFill="1" applyBorder="1" applyAlignment="1" applyProtection="1">
      <alignment horizontal="right"/>
      <protection locked="0"/>
    </xf>
    <xf numFmtId="2" fontId="48" fillId="3" borderId="44" xfId="18" applyNumberFormat="1" applyFont="1" applyFill="1" applyBorder="1" applyAlignment="1" applyProtection="1">
      <alignment horizontal="right"/>
      <protection locked="0"/>
    </xf>
    <xf numFmtId="2" fontId="48" fillId="10" borderId="38" xfId="18" applyNumberFormat="1" applyFont="1" applyFill="1" applyBorder="1" applyAlignment="1">
      <alignment horizontal="right"/>
    </xf>
    <xf numFmtId="2" fontId="48" fillId="10" borderId="41" xfId="18" applyNumberFormat="1" applyFont="1" applyFill="1" applyBorder="1" applyAlignment="1" applyProtection="1">
      <alignment horizontal="right"/>
      <protection locked="0"/>
    </xf>
    <xf numFmtId="2" fontId="48" fillId="0" borderId="43" xfId="18" quotePrefix="1" applyNumberFormat="1" applyFont="1" applyBorder="1" applyAlignment="1" applyProtection="1">
      <alignment horizontal="right"/>
      <protection locked="0"/>
    </xf>
    <xf numFmtId="2" fontId="48" fillId="0" borderId="44" xfId="18" applyNumberFormat="1" applyFont="1" applyBorder="1" applyAlignment="1" applyProtection="1">
      <alignment horizontal="right"/>
      <protection locked="0"/>
    </xf>
    <xf numFmtId="2" fontId="48" fillId="10" borderId="47" xfId="18" applyNumberFormat="1" applyFont="1" applyFill="1" applyBorder="1" applyAlignment="1" applyProtection="1">
      <alignment horizontal="right"/>
      <protection locked="0"/>
    </xf>
    <xf numFmtId="49" fontId="48" fillId="0" borderId="38" xfId="18" applyNumberFormat="1" applyFont="1" applyBorder="1" applyAlignment="1" applyProtection="1">
      <alignment horizontal="center"/>
      <protection locked="0"/>
    </xf>
    <xf numFmtId="0" fontId="48" fillId="0" borderId="38" xfId="18" applyFont="1" applyBorder="1" applyAlignment="1" applyProtection="1">
      <alignment horizontal="center" vertical="center"/>
      <protection locked="0"/>
    </xf>
    <xf numFmtId="2" fontId="48" fillId="0" borderId="38" xfId="18" applyNumberFormat="1" applyFont="1" applyBorder="1" applyAlignment="1" applyProtection="1">
      <alignment horizontal="right"/>
      <protection locked="0"/>
    </xf>
    <xf numFmtId="2" fontId="48" fillId="3" borderId="38" xfId="18" applyNumberFormat="1" applyFont="1" applyFill="1" applyBorder="1" applyAlignment="1" applyProtection="1">
      <alignment horizontal="right"/>
      <protection locked="0"/>
    </xf>
    <xf numFmtId="2" fontId="48" fillId="10" borderId="43" xfId="18" applyNumberFormat="1" applyFont="1" applyFill="1" applyBorder="1" applyAlignment="1" applyProtection="1">
      <alignment horizontal="right"/>
      <protection locked="0"/>
    </xf>
    <xf numFmtId="2" fontId="48" fillId="10" borderId="44" xfId="18" applyNumberFormat="1" applyFont="1" applyFill="1" applyBorder="1" applyAlignment="1" applyProtection="1">
      <alignment horizontal="right"/>
      <protection locked="0"/>
    </xf>
    <xf numFmtId="2" fontId="48" fillId="3" borderId="43" xfId="18" applyNumberFormat="1" applyFont="1" applyFill="1" applyBorder="1" applyAlignment="1" applyProtection="1">
      <alignment horizontal="right"/>
      <protection locked="0"/>
    </xf>
    <xf numFmtId="2" fontId="48" fillId="10" borderId="45" xfId="18" applyNumberFormat="1" applyFont="1" applyFill="1" applyBorder="1" applyAlignment="1" applyProtection="1">
      <alignment horizontal="right"/>
      <protection locked="0"/>
    </xf>
    <xf numFmtId="2" fontId="48" fillId="3" borderId="39" xfId="18" applyNumberFormat="1" applyFont="1" applyFill="1" applyBorder="1" applyAlignment="1" applyProtection="1">
      <alignment horizontal="right"/>
      <protection locked="0"/>
    </xf>
    <xf numFmtId="49" fontId="51" fillId="14" borderId="38" xfId="18" applyNumberFormat="1" applyFont="1" applyFill="1" applyBorder="1" applyAlignment="1">
      <alignment horizontal="center"/>
    </xf>
    <xf numFmtId="0" fontId="51" fillId="14" borderId="38" xfId="18" applyFont="1" applyFill="1" applyBorder="1"/>
    <xf numFmtId="2" fontId="51" fillId="14" borderId="38" xfId="18" applyNumberFormat="1" applyFont="1" applyFill="1" applyBorder="1" applyAlignment="1">
      <alignment horizontal="right"/>
    </xf>
    <xf numFmtId="49" fontId="51" fillId="5" borderId="0" xfId="18" applyNumberFormat="1" applyFont="1" applyFill="1" applyAlignment="1" applyProtection="1">
      <alignment horizontal="center" vertical="center"/>
      <protection locked="0"/>
    </xf>
    <xf numFmtId="49" fontId="51" fillId="5" borderId="3" xfId="18" applyNumberFormat="1" applyFont="1" applyFill="1" applyBorder="1" applyAlignment="1" applyProtection="1">
      <alignment horizontal="center" vertical="center"/>
      <protection locked="0"/>
    </xf>
    <xf numFmtId="0" fontId="51" fillId="5" borderId="29" xfId="19" applyFont="1" applyFill="1" applyBorder="1" applyAlignment="1" applyProtection="1">
      <alignment horizontal="center" vertical="center" wrapText="1"/>
      <protection locked="0"/>
    </xf>
    <xf numFmtId="0" fontId="51" fillId="5" borderId="29" xfId="19" applyFont="1" applyFill="1" applyBorder="1" applyAlignment="1" applyProtection="1">
      <alignment horizontal="center" vertical="center"/>
      <protection locked="0"/>
    </xf>
    <xf numFmtId="2" fontId="36" fillId="10" borderId="2" xfId="18" applyNumberFormat="1" applyFont="1" applyFill="1" applyBorder="1" applyAlignment="1">
      <alignment horizontal="center"/>
    </xf>
    <xf numFmtId="2" fontId="36" fillId="10" borderId="0" xfId="18" applyNumberFormat="1" applyFont="1" applyFill="1" applyAlignment="1">
      <alignment horizontal="center"/>
    </xf>
    <xf numFmtId="2" fontId="36" fillId="10" borderId="3" xfId="18" applyNumberFormat="1" applyFont="1" applyFill="1" applyBorder="1" applyAlignment="1">
      <alignment horizontal="center"/>
    </xf>
    <xf numFmtId="2" fontId="36" fillId="3" borderId="2" xfId="18" applyNumberFormat="1" applyFont="1" applyFill="1" applyBorder="1" applyAlignment="1">
      <alignment horizontal="center"/>
    </xf>
    <xf numFmtId="2" fontId="36" fillId="3" borderId="0" xfId="18" applyNumberFormat="1" applyFont="1" applyFill="1" applyAlignment="1">
      <alignment horizontal="center"/>
    </xf>
    <xf numFmtId="2" fontId="36" fillId="3" borderId="3" xfId="18" applyNumberFormat="1" applyFont="1" applyFill="1" applyBorder="1" applyAlignment="1">
      <alignment horizontal="center"/>
    </xf>
    <xf numFmtId="0" fontId="36" fillId="10" borderId="2" xfId="18" applyFont="1" applyFill="1" applyBorder="1" applyAlignment="1">
      <alignment horizontal="center"/>
    </xf>
    <xf numFmtId="0" fontId="36" fillId="10" borderId="0" xfId="18" applyFont="1" applyFill="1" applyAlignment="1">
      <alignment horizontal="center"/>
    </xf>
    <xf numFmtId="0" fontId="36" fillId="10" borderId="3" xfId="18" applyFont="1" applyFill="1" applyBorder="1" applyAlignment="1">
      <alignment horizontal="center"/>
    </xf>
    <xf numFmtId="0" fontId="51" fillId="14" borderId="31" xfId="18" applyFont="1" applyFill="1" applyBorder="1" applyAlignment="1">
      <alignment horizontal="center" vertical="center" wrapText="1"/>
    </xf>
    <xf numFmtId="0" fontId="36" fillId="10" borderId="31" xfId="18" applyFont="1" applyFill="1" applyBorder="1" applyAlignment="1">
      <alignment horizontal="center" vertical="center" wrapText="1"/>
    </xf>
    <xf numFmtId="0" fontId="36" fillId="10" borderId="31" xfId="18" applyFont="1" applyFill="1" applyBorder="1" applyAlignment="1">
      <alignment horizontal="center" vertical="center"/>
    </xf>
    <xf numFmtId="2" fontId="36" fillId="10" borderId="2" xfId="18" applyNumberFormat="1" applyFont="1" applyFill="1" applyBorder="1" applyAlignment="1">
      <alignment horizontal="center"/>
    </xf>
    <xf numFmtId="2" fontId="36" fillId="10" borderId="0" xfId="18" applyNumberFormat="1" applyFont="1" applyFill="1" applyAlignment="1">
      <alignment horizontal="center"/>
    </xf>
    <xf numFmtId="2" fontId="36" fillId="10" borderId="3" xfId="18" applyNumberFormat="1" applyFont="1" applyFill="1" applyBorder="1" applyAlignment="1">
      <alignment horizontal="center"/>
    </xf>
    <xf numFmtId="2" fontId="36" fillId="3" borderId="2" xfId="18" applyNumberFormat="1" applyFont="1" applyFill="1" applyBorder="1" applyAlignment="1">
      <alignment horizontal="center"/>
    </xf>
    <xf numFmtId="2" fontId="36" fillId="3" borderId="0" xfId="18" applyNumberFormat="1" applyFont="1" applyFill="1" applyAlignment="1">
      <alignment horizontal="center"/>
    </xf>
    <xf numFmtId="2" fontId="36" fillId="3" borderId="3" xfId="18" applyNumberFormat="1" applyFont="1" applyFill="1" applyBorder="1" applyAlignment="1">
      <alignment horizontal="center"/>
    </xf>
    <xf numFmtId="0" fontId="36" fillId="10" borderId="2" xfId="18" applyFont="1" applyFill="1" applyBorder="1" applyAlignment="1">
      <alignment horizontal="center" wrapText="1"/>
    </xf>
    <xf numFmtId="0" fontId="36" fillId="10" borderId="0" xfId="18" applyFont="1" applyFill="1" applyAlignment="1">
      <alignment horizontal="center" wrapText="1"/>
    </xf>
    <xf numFmtId="0" fontId="36" fillId="10" borderId="3" xfId="18" applyFont="1" applyFill="1" applyBorder="1" applyAlignment="1">
      <alignment horizontal="center" wrapText="1"/>
    </xf>
    <xf numFmtId="0" fontId="51" fillId="14" borderId="31" xfId="18" applyFont="1" applyFill="1" applyBorder="1" applyAlignment="1">
      <alignment horizontal="center" vertical="center" wrapText="1"/>
    </xf>
    <xf numFmtId="2" fontId="36" fillId="10" borderId="27" xfId="18" applyNumberFormat="1" applyFont="1" applyFill="1" applyBorder="1" applyAlignment="1">
      <alignment horizontal="center" vertical="center" wrapText="1"/>
    </xf>
    <xf numFmtId="2" fontId="36" fillId="10" borderId="29" xfId="18" applyNumberFormat="1" applyFont="1" applyFill="1" applyBorder="1" applyAlignment="1">
      <alignment horizontal="center" vertical="center" wrapText="1"/>
    </xf>
    <xf numFmtId="2" fontId="36" fillId="10" borderId="28" xfId="18" applyNumberFormat="1" applyFont="1" applyFill="1" applyBorder="1" applyAlignment="1">
      <alignment horizontal="center" vertical="center" wrapText="1"/>
    </xf>
    <xf numFmtId="2" fontId="36" fillId="3" borderId="27" xfId="18" applyNumberFormat="1" applyFont="1" applyFill="1" applyBorder="1" applyAlignment="1">
      <alignment horizontal="center" vertical="center" wrapText="1"/>
    </xf>
    <xf numFmtId="2" fontId="36" fillId="3" borderId="29" xfId="18" applyNumberFormat="1" applyFont="1" applyFill="1" applyBorder="1" applyAlignment="1">
      <alignment horizontal="center" vertical="center" wrapText="1"/>
    </xf>
    <xf numFmtId="2" fontId="36" fillId="3" borderId="0" xfId="18" applyNumberFormat="1" applyFont="1" applyFill="1" applyAlignment="1">
      <alignment horizontal="center" vertical="center" wrapText="1"/>
    </xf>
    <xf numFmtId="2" fontId="36" fillId="3" borderId="3" xfId="18" applyNumberFormat="1" applyFont="1" applyFill="1" applyBorder="1" applyAlignment="1">
      <alignment horizontal="center" vertical="center" wrapText="1"/>
    </xf>
    <xf numFmtId="0" fontId="36" fillId="10" borderId="27" xfId="18" applyFont="1" applyFill="1" applyBorder="1" applyAlignment="1">
      <alignment horizontal="center" vertical="center" wrapText="1"/>
    </xf>
    <xf numFmtId="0" fontId="36" fillId="10" borderId="29" xfId="18" applyFont="1" applyFill="1" applyBorder="1" applyAlignment="1">
      <alignment horizontal="center" vertical="center" wrapText="1"/>
    </xf>
    <xf numFmtId="10" fontId="36" fillId="10" borderId="28" xfId="18" applyNumberFormat="1" applyFont="1" applyFill="1" applyBorder="1" applyAlignment="1">
      <alignment horizontal="center" vertical="center" wrapText="1"/>
    </xf>
    <xf numFmtId="0" fontId="36" fillId="3" borderId="27" xfId="18" applyFont="1" applyFill="1" applyBorder="1" applyAlignment="1">
      <alignment horizontal="center" vertical="center" wrapText="1"/>
    </xf>
    <xf numFmtId="0" fontId="36" fillId="3" borderId="29" xfId="18" applyFont="1" applyFill="1" applyBorder="1" applyAlignment="1">
      <alignment horizontal="center" vertical="center" wrapText="1"/>
    </xf>
    <xf numFmtId="10" fontId="36" fillId="3" borderId="28" xfId="18" applyNumberFormat="1" applyFont="1" applyFill="1" applyBorder="1" applyAlignment="1">
      <alignment horizontal="center" vertical="center" wrapText="1"/>
    </xf>
    <xf numFmtId="0" fontId="36" fillId="10" borderId="28" xfId="18" applyFont="1" applyFill="1" applyBorder="1" applyAlignment="1">
      <alignment horizontal="center" vertical="center" wrapText="1"/>
    </xf>
    <xf numFmtId="0" fontId="51" fillId="14" borderId="46" xfId="18" applyFont="1" applyFill="1" applyBorder="1" applyAlignment="1">
      <alignment horizontal="center" vertical="center" wrapText="1"/>
    </xf>
    <xf numFmtId="0" fontId="36" fillId="10" borderId="32" xfId="18" applyFont="1" applyFill="1" applyBorder="1" applyAlignment="1">
      <alignment horizontal="center" vertical="center" wrapText="1"/>
    </xf>
    <xf numFmtId="0" fontId="36" fillId="10" borderId="32" xfId="18" applyFont="1" applyFill="1" applyBorder="1" applyAlignment="1">
      <alignment horizontal="center" vertical="center"/>
    </xf>
  </cellXfs>
  <cellStyles count="27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21" builtinId="8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2" xr:uid="{070C9558-EA3D-4ED0-BB0A-75821D94F704}"/>
    <cellStyle name="Normal 6" xfId="23" xr:uid="{F0594B02-943A-4218-BA48-E0DD868F8006}"/>
    <cellStyle name="Normal 7" xfId="24" xr:uid="{FDC7D70B-35FC-478C-B299-78F65142467A}"/>
    <cellStyle name="Normal 8" xfId="25" xr:uid="{1B432A68-C9D5-4EEA-B048-994B9910ED05}"/>
    <cellStyle name="Normal 9" xfId="26" xr:uid="{C8B70BDD-1232-4CCC-B9B5-5DE26581E6F1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PORTS\Rpts25\CSS%20Master%20Report%20%20062025.xlsx" TargetMode="External"/><Relationship Id="rId1" Type="http://schemas.openxmlformats.org/officeDocument/2006/relationships/externalLinkPath" Target="/REPORTS/Rpts25/CSS%20Master%20Report%20%2006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5 Factor Report SOR"/>
      <sheetName val="5 Factor Report"/>
      <sheetName val="ASRData"/>
      <sheetName val="Agent Activity Report"/>
      <sheetName val="Staffing Report"/>
      <sheetName val="Coll_All_PS_RptMth"/>
      <sheetName val="Coll_Major_PS_RptMth "/>
      <sheetName val="Self-Assessment Scores for All "/>
      <sheetName val="OCSE 157 STATEWIDE State Fiscal"/>
      <sheetName val="Incentive Goal"/>
      <sheetName val="Dist Adjustments"/>
      <sheetName val="FactSheet r"/>
      <sheetName val="Summary"/>
      <sheetName val="Narrative Chts"/>
    </sheetNames>
    <sheetDataSet>
      <sheetData sheetId="0"/>
      <sheetData sheetId="1"/>
      <sheetData sheetId="2"/>
      <sheetData sheetId="3">
        <row r="3">
          <cell r="D3">
            <v>91358</v>
          </cell>
          <cell r="E3">
            <v>456</v>
          </cell>
          <cell r="F3">
            <v>2694</v>
          </cell>
          <cell r="G3">
            <v>65</v>
          </cell>
          <cell r="H3">
            <v>144</v>
          </cell>
          <cell r="I3">
            <v>199</v>
          </cell>
          <cell r="J3">
            <v>418</v>
          </cell>
          <cell r="K3">
            <v>244</v>
          </cell>
          <cell r="L3">
            <v>497</v>
          </cell>
          <cell r="M3">
            <v>184</v>
          </cell>
          <cell r="N3">
            <v>216</v>
          </cell>
          <cell r="O3">
            <v>49</v>
          </cell>
          <cell r="P3">
            <v>1833</v>
          </cell>
          <cell r="Q3">
            <v>1357</v>
          </cell>
          <cell r="R3">
            <v>4107</v>
          </cell>
          <cell r="S3">
            <v>544</v>
          </cell>
        </row>
        <row r="4">
          <cell r="D4">
            <v>32120</v>
          </cell>
          <cell r="E4">
            <v>112</v>
          </cell>
          <cell r="F4">
            <v>269</v>
          </cell>
          <cell r="G4">
            <v>10</v>
          </cell>
          <cell r="H4">
            <v>4</v>
          </cell>
          <cell r="I4">
            <v>18</v>
          </cell>
          <cell r="J4">
            <v>19</v>
          </cell>
          <cell r="K4">
            <v>13</v>
          </cell>
          <cell r="L4">
            <v>3</v>
          </cell>
          <cell r="M4">
            <v>7</v>
          </cell>
          <cell r="N4">
            <v>33</v>
          </cell>
          <cell r="O4">
            <v>8</v>
          </cell>
          <cell r="P4">
            <v>322</v>
          </cell>
          <cell r="Q4">
            <v>632</v>
          </cell>
          <cell r="R4">
            <v>1020</v>
          </cell>
          <cell r="S4">
            <v>96</v>
          </cell>
        </row>
        <row r="5">
          <cell r="D5">
            <v>4967</v>
          </cell>
          <cell r="E5">
            <v>16</v>
          </cell>
          <cell r="F5">
            <v>367</v>
          </cell>
          <cell r="G5">
            <v>5</v>
          </cell>
          <cell r="H5"/>
          <cell r="I5">
            <v>8</v>
          </cell>
          <cell r="J5">
            <v>7</v>
          </cell>
          <cell r="K5">
            <v>33</v>
          </cell>
          <cell r="L5"/>
          <cell r="M5">
            <v>9</v>
          </cell>
          <cell r="N5">
            <v>58</v>
          </cell>
          <cell r="O5">
            <v>2</v>
          </cell>
          <cell r="P5">
            <v>74</v>
          </cell>
          <cell r="Q5">
            <v>110</v>
          </cell>
          <cell r="R5">
            <v>208</v>
          </cell>
          <cell r="S5">
            <v>89</v>
          </cell>
        </row>
        <row r="6">
          <cell r="D6">
            <v>41919</v>
          </cell>
          <cell r="E6">
            <v>162</v>
          </cell>
          <cell r="F6">
            <v>1137</v>
          </cell>
          <cell r="G6">
            <v>43</v>
          </cell>
          <cell r="H6">
            <v>18</v>
          </cell>
          <cell r="I6">
            <v>22</v>
          </cell>
          <cell r="J6">
            <v>43</v>
          </cell>
          <cell r="K6">
            <v>36</v>
          </cell>
          <cell r="L6">
            <v>73</v>
          </cell>
          <cell r="M6">
            <v>21</v>
          </cell>
          <cell r="N6">
            <v>117</v>
          </cell>
          <cell r="O6">
            <v>22</v>
          </cell>
          <cell r="P6">
            <v>689</v>
          </cell>
          <cell r="Q6">
            <v>711</v>
          </cell>
          <cell r="R6">
            <v>1530</v>
          </cell>
          <cell r="S6">
            <v>64</v>
          </cell>
        </row>
        <row r="7">
          <cell r="D7">
            <v>11415</v>
          </cell>
          <cell r="E7">
            <v>73</v>
          </cell>
          <cell r="F7">
            <v>1121</v>
          </cell>
          <cell r="G7">
            <v>12</v>
          </cell>
          <cell r="H7">
            <v>4</v>
          </cell>
          <cell r="I7">
            <v>23</v>
          </cell>
          <cell r="J7">
            <v>35</v>
          </cell>
          <cell r="K7">
            <v>23</v>
          </cell>
          <cell r="L7">
            <v>8</v>
          </cell>
          <cell r="M7">
            <v>4</v>
          </cell>
          <cell r="N7">
            <v>30</v>
          </cell>
          <cell r="O7">
            <v>9</v>
          </cell>
          <cell r="P7">
            <v>276</v>
          </cell>
          <cell r="Q7">
            <v>924</v>
          </cell>
          <cell r="R7">
            <v>479</v>
          </cell>
          <cell r="S7">
            <v>524</v>
          </cell>
        </row>
        <row r="8">
          <cell r="D8">
            <v>4262</v>
          </cell>
          <cell r="E8">
            <v>35</v>
          </cell>
          <cell r="F8">
            <v>31</v>
          </cell>
          <cell r="G8"/>
          <cell r="H8">
            <v>2</v>
          </cell>
          <cell r="I8"/>
          <cell r="J8">
            <v>18</v>
          </cell>
          <cell r="K8">
            <v>6</v>
          </cell>
          <cell r="L8">
            <v>2</v>
          </cell>
          <cell r="M8">
            <v>6</v>
          </cell>
          <cell r="N8">
            <v>9</v>
          </cell>
          <cell r="O8"/>
          <cell r="P8">
            <v>77</v>
          </cell>
          <cell r="Q8">
            <v>153</v>
          </cell>
          <cell r="R8">
            <v>78</v>
          </cell>
          <cell r="S8">
            <v>32</v>
          </cell>
        </row>
        <row r="9">
          <cell r="D9">
            <v>43571</v>
          </cell>
          <cell r="E9">
            <v>176</v>
          </cell>
          <cell r="F9">
            <v>3153</v>
          </cell>
          <cell r="G9">
            <v>38</v>
          </cell>
          <cell r="H9">
            <v>63</v>
          </cell>
          <cell r="I9">
            <v>118</v>
          </cell>
          <cell r="J9">
            <v>151</v>
          </cell>
          <cell r="K9">
            <v>132</v>
          </cell>
          <cell r="L9">
            <v>224</v>
          </cell>
          <cell r="M9">
            <v>131</v>
          </cell>
          <cell r="N9">
            <v>210</v>
          </cell>
          <cell r="O9">
            <v>23</v>
          </cell>
          <cell r="P9">
            <v>1423</v>
          </cell>
          <cell r="Q9">
            <v>1091</v>
          </cell>
          <cell r="R9">
            <v>2746</v>
          </cell>
          <cell r="S9">
            <v>815</v>
          </cell>
        </row>
        <row r="10">
          <cell r="D10">
            <v>25911</v>
          </cell>
          <cell r="E10">
            <v>61</v>
          </cell>
          <cell r="F10">
            <v>1502</v>
          </cell>
          <cell r="G10">
            <v>29</v>
          </cell>
          <cell r="H10">
            <v>5</v>
          </cell>
          <cell r="I10">
            <v>15</v>
          </cell>
          <cell r="J10">
            <v>13</v>
          </cell>
          <cell r="K10">
            <v>19</v>
          </cell>
          <cell r="L10"/>
          <cell r="M10">
            <v>65</v>
          </cell>
          <cell r="N10">
            <v>73</v>
          </cell>
          <cell r="O10">
            <v>8</v>
          </cell>
          <cell r="P10">
            <v>638</v>
          </cell>
          <cell r="Q10">
            <v>877</v>
          </cell>
          <cell r="R10">
            <v>1420</v>
          </cell>
          <cell r="S10">
            <v>112</v>
          </cell>
        </row>
        <row r="11">
          <cell r="D11">
            <v>39997</v>
          </cell>
          <cell r="E11">
            <v>147</v>
          </cell>
          <cell r="F11">
            <v>2230</v>
          </cell>
          <cell r="G11">
            <v>146</v>
          </cell>
          <cell r="H11">
            <v>56</v>
          </cell>
          <cell r="I11">
            <v>56</v>
          </cell>
          <cell r="J11">
            <v>105</v>
          </cell>
          <cell r="K11">
            <v>78</v>
          </cell>
          <cell r="L11">
            <v>99</v>
          </cell>
          <cell r="M11">
            <v>44</v>
          </cell>
          <cell r="N11">
            <v>101</v>
          </cell>
          <cell r="O11">
            <v>27</v>
          </cell>
          <cell r="P11">
            <v>1095</v>
          </cell>
          <cell r="Q11">
            <v>1277</v>
          </cell>
          <cell r="R11">
            <v>2394</v>
          </cell>
          <cell r="S11">
            <v>233</v>
          </cell>
        </row>
        <row r="12">
          <cell r="D12">
            <v>58147</v>
          </cell>
          <cell r="E12">
            <v>298</v>
          </cell>
          <cell r="F12">
            <v>1581</v>
          </cell>
          <cell r="G12">
            <v>179</v>
          </cell>
          <cell r="H12">
            <v>81</v>
          </cell>
          <cell r="I12">
            <v>147</v>
          </cell>
          <cell r="J12">
            <v>307</v>
          </cell>
          <cell r="K12">
            <v>232</v>
          </cell>
          <cell r="L12">
            <v>1016</v>
          </cell>
          <cell r="M12">
            <v>97</v>
          </cell>
          <cell r="N12">
            <v>229</v>
          </cell>
          <cell r="O12">
            <v>30</v>
          </cell>
          <cell r="P12">
            <v>1306</v>
          </cell>
          <cell r="Q12">
            <v>1256</v>
          </cell>
          <cell r="R12">
            <v>5505</v>
          </cell>
          <cell r="S12">
            <v>519</v>
          </cell>
        </row>
        <row r="13">
          <cell r="D13">
            <v>99468</v>
          </cell>
          <cell r="E13">
            <v>697</v>
          </cell>
          <cell r="F13">
            <v>1128</v>
          </cell>
          <cell r="G13">
            <v>70</v>
          </cell>
          <cell r="H13">
            <v>85</v>
          </cell>
          <cell r="I13">
            <v>260</v>
          </cell>
          <cell r="J13">
            <v>396</v>
          </cell>
          <cell r="K13">
            <v>221</v>
          </cell>
          <cell r="L13">
            <v>5</v>
          </cell>
          <cell r="M13">
            <v>153</v>
          </cell>
          <cell r="N13">
            <v>699</v>
          </cell>
          <cell r="O13">
            <v>107</v>
          </cell>
          <cell r="P13">
            <v>2676</v>
          </cell>
          <cell r="Q13">
            <v>4123</v>
          </cell>
          <cell r="R13">
            <v>4682</v>
          </cell>
          <cell r="S13">
            <v>2492</v>
          </cell>
        </row>
        <row r="14">
          <cell r="D14">
            <v>57054</v>
          </cell>
          <cell r="E14">
            <v>448</v>
          </cell>
          <cell r="F14">
            <v>996</v>
          </cell>
          <cell r="G14">
            <v>112</v>
          </cell>
          <cell r="H14">
            <v>8</v>
          </cell>
          <cell r="I14">
            <v>153</v>
          </cell>
          <cell r="J14">
            <v>70</v>
          </cell>
          <cell r="K14">
            <v>127</v>
          </cell>
          <cell r="L14">
            <v>10</v>
          </cell>
          <cell r="M14">
            <v>103</v>
          </cell>
          <cell r="N14">
            <v>183</v>
          </cell>
          <cell r="O14">
            <v>28</v>
          </cell>
          <cell r="P14">
            <v>1595</v>
          </cell>
          <cell r="Q14">
            <v>1814</v>
          </cell>
          <cell r="R14">
            <v>993</v>
          </cell>
          <cell r="S14">
            <v>704</v>
          </cell>
        </row>
        <row r="15">
          <cell r="D15">
            <v>75466</v>
          </cell>
          <cell r="E15">
            <v>651</v>
          </cell>
          <cell r="F15">
            <v>6256</v>
          </cell>
          <cell r="G15">
            <v>226</v>
          </cell>
          <cell r="H15">
            <v>116</v>
          </cell>
          <cell r="I15">
            <v>354</v>
          </cell>
          <cell r="J15">
            <v>449</v>
          </cell>
          <cell r="K15">
            <v>359</v>
          </cell>
          <cell r="L15">
            <v>15</v>
          </cell>
          <cell r="M15">
            <v>318</v>
          </cell>
          <cell r="N15">
            <v>361</v>
          </cell>
          <cell r="O15">
            <v>85</v>
          </cell>
          <cell r="P15">
            <v>3322</v>
          </cell>
          <cell r="Q15">
            <v>10163</v>
          </cell>
          <cell r="R15">
            <v>13439</v>
          </cell>
          <cell r="S15">
            <v>2500</v>
          </cell>
        </row>
        <row r="16">
          <cell r="D16">
            <v>56338</v>
          </cell>
          <cell r="E16">
            <v>405</v>
          </cell>
          <cell r="F16">
            <v>448</v>
          </cell>
          <cell r="G16">
            <v>61</v>
          </cell>
          <cell r="H16">
            <v>38</v>
          </cell>
          <cell r="I16">
            <v>123</v>
          </cell>
          <cell r="J16">
            <v>166</v>
          </cell>
          <cell r="K16">
            <v>171</v>
          </cell>
          <cell r="L16">
            <v>7</v>
          </cell>
          <cell r="M16">
            <v>52</v>
          </cell>
          <cell r="N16">
            <v>156</v>
          </cell>
          <cell r="O16">
            <v>35</v>
          </cell>
          <cell r="P16">
            <v>1619</v>
          </cell>
          <cell r="Q16">
            <v>1779</v>
          </cell>
          <cell r="R16">
            <v>1242</v>
          </cell>
          <cell r="S16">
            <v>1640</v>
          </cell>
        </row>
        <row r="17">
          <cell r="D17">
            <v>22</v>
          </cell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>
            <v>2</v>
          </cell>
          <cell r="P17">
            <v>82</v>
          </cell>
          <cell r="Q17"/>
          <cell r="R17"/>
          <cell r="S17">
            <v>48</v>
          </cell>
        </row>
        <row r="18">
          <cell r="D18">
            <v>33879</v>
          </cell>
          <cell r="E18">
            <v>117</v>
          </cell>
          <cell r="F18">
            <v>1468</v>
          </cell>
          <cell r="G18">
            <v>83</v>
          </cell>
          <cell r="H18">
            <v>3</v>
          </cell>
          <cell r="I18">
            <v>38</v>
          </cell>
          <cell r="J18">
            <v>32</v>
          </cell>
          <cell r="K18">
            <v>22</v>
          </cell>
          <cell r="L18">
            <v>46</v>
          </cell>
          <cell r="M18">
            <v>5</v>
          </cell>
          <cell r="N18">
            <v>151</v>
          </cell>
          <cell r="O18">
            <v>6</v>
          </cell>
          <cell r="P18">
            <v>424</v>
          </cell>
          <cell r="Q18">
            <v>248</v>
          </cell>
          <cell r="R18">
            <v>795</v>
          </cell>
          <cell r="S18">
            <v>44</v>
          </cell>
        </row>
        <row r="19">
          <cell r="D19">
            <v>16990</v>
          </cell>
          <cell r="E19">
            <v>66</v>
          </cell>
          <cell r="F19">
            <v>613</v>
          </cell>
          <cell r="G19">
            <v>67</v>
          </cell>
          <cell r="H19">
            <v>13</v>
          </cell>
          <cell r="I19">
            <v>47</v>
          </cell>
          <cell r="J19">
            <v>37</v>
          </cell>
          <cell r="K19">
            <v>44</v>
          </cell>
          <cell r="L19">
            <v>4</v>
          </cell>
          <cell r="M19">
            <v>30</v>
          </cell>
          <cell r="N19">
            <v>38</v>
          </cell>
          <cell r="O19">
            <v>5</v>
          </cell>
          <cell r="P19">
            <v>251</v>
          </cell>
          <cell r="Q19">
            <v>306</v>
          </cell>
          <cell r="R19">
            <v>278</v>
          </cell>
          <cell r="S19">
            <v>95</v>
          </cell>
        </row>
        <row r="20">
          <cell r="D20">
            <v>84837</v>
          </cell>
          <cell r="E20">
            <v>465</v>
          </cell>
          <cell r="F20">
            <v>2647</v>
          </cell>
          <cell r="G20">
            <v>48</v>
          </cell>
          <cell r="H20">
            <v>19</v>
          </cell>
          <cell r="I20">
            <v>153</v>
          </cell>
          <cell r="J20">
            <v>73</v>
          </cell>
          <cell r="K20">
            <v>230</v>
          </cell>
          <cell r="L20">
            <v>37</v>
          </cell>
          <cell r="M20">
            <v>121</v>
          </cell>
          <cell r="N20">
            <v>353</v>
          </cell>
          <cell r="O20">
            <v>88</v>
          </cell>
          <cell r="P20">
            <v>2867</v>
          </cell>
          <cell r="Q20">
            <v>5378</v>
          </cell>
          <cell r="R20">
            <v>5346</v>
          </cell>
          <cell r="S20">
            <v>2428</v>
          </cell>
        </row>
        <row r="21">
          <cell r="D21">
            <v>23683</v>
          </cell>
          <cell r="E21">
            <v>165</v>
          </cell>
          <cell r="F21">
            <v>1501</v>
          </cell>
          <cell r="G21">
            <v>59</v>
          </cell>
          <cell r="H21">
            <v>32</v>
          </cell>
          <cell r="I21">
            <v>62</v>
          </cell>
          <cell r="J21">
            <v>81</v>
          </cell>
          <cell r="K21">
            <v>51</v>
          </cell>
          <cell r="L21">
            <v>7</v>
          </cell>
          <cell r="M21">
            <v>36</v>
          </cell>
          <cell r="N21">
            <v>75</v>
          </cell>
          <cell r="O21">
            <v>21</v>
          </cell>
          <cell r="P21">
            <v>444</v>
          </cell>
          <cell r="Q21">
            <v>436</v>
          </cell>
          <cell r="R21">
            <v>1540</v>
          </cell>
          <cell r="S21">
            <v>329</v>
          </cell>
        </row>
        <row r="22">
          <cell r="D22">
            <v>10197</v>
          </cell>
          <cell r="E22">
            <v>58</v>
          </cell>
          <cell r="F22">
            <v>81</v>
          </cell>
          <cell r="G22">
            <v>2</v>
          </cell>
          <cell r="H22">
            <v>6</v>
          </cell>
          <cell r="I22">
            <v>13</v>
          </cell>
          <cell r="J22">
            <v>47</v>
          </cell>
          <cell r="K22">
            <v>53</v>
          </cell>
          <cell r="L22">
            <v>1</v>
          </cell>
          <cell r="M22">
            <v>3</v>
          </cell>
          <cell r="N22">
            <v>11</v>
          </cell>
          <cell r="O22">
            <v>5</v>
          </cell>
          <cell r="P22">
            <v>51</v>
          </cell>
          <cell r="Q22">
            <v>379</v>
          </cell>
          <cell r="R22">
            <v>416</v>
          </cell>
          <cell r="S22">
            <v>81</v>
          </cell>
        </row>
        <row r="23">
          <cell r="D23">
            <v>15880</v>
          </cell>
          <cell r="E23">
            <v>48</v>
          </cell>
          <cell r="F23">
            <v>721</v>
          </cell>
          <cell r="G23">
            <v>7</v>
          </cell>
          <cell r="H23">
            <v>33</v>
          </cell>
          <cell r="I23">
            <v>39</v>
          </cell>
          <cell r="J23">
            <v>39</v>
          </cell>
          <cell r="K23">
            <v>36</v>
          </cell>
          <cell r="L23">
            <v>2</v>
          </cell>
          <cell r="M23">
            <v>23</v>
          </cell>
          <cell r="N23">
            <v>40</v>
          </cell>
          <cell r="O23">
            <v>23</v>
          </cell>
          <cell r="P23">
            <v>232</v>
          </cell>
          <cell r="Q23">
            <v>170</v>
          </cell>
          <cell r="R23">
            <v>159</v>
          </cell>
          <cell r="S23">
            <v>56</v>
          </cell>
        </row>
        <row r="24">
          <cell r="D24">
            <v>2765</v>
          </cell>
          <cell r="E24">
            <v>10</v>
          </cell>
          <cell r="F24">
            <v>15</v>
          </cell>
          <cell r="G24"/>
          <cell r="H24"/>
          <cell r="I24">
            <v>25</v>
          </cell>
          <cell r="J24">
            <v>4</v>
          </cell>
          <cell r="K24">
            <v>10</v>
          </cell>
          <cell r="L24">
            <v>25</v>
          </cell>
          <cell r="M24">
            <v>3</v>
          </cell>
          <cell r="N24">
            <v>15</v>
          </cell>
          <cell r="O24">
            <v>3</v>
          </cell>
          <cell r="P24">
            <v>60</v>
          </cell>
          <cell r="Q24">
            <v>106</v>
          </cell>
          <cell r="R24">
            <v>337</v>
          </cell>
          <cell r="S24">
            <v>15</v>
          </cell>
        </row>
        <row r="25">
          <cell r="D25">
            <v>132779</v>
          </cell>
          <cell r="E25">
            <v>426</v>
          </cell>
          <cell r="F25">
            <v>2689</v>
          </cell>
          <cell r="G25">
            <v>58</v>
          </cell>
          <cell r="H25">
            <v>94</v>
          </cell>
          <cell r="I25">
            <v>105</v>
          </cell>
          <cell r="J25">
            <v>247</v>
          </cell>
          <cell r="K25">
            <v>165</v>
          </cell>
          <cell r="L25">
            <v>122</v>
          </cell>
          <cell r="M25">
            <v>123</v>
          </cell>
          <cell r="N25">
            <v>531</v>
          </cell>
          <cell r="O25">
            <v>29</v>
          </cell>
          <cell r="P25">
            <v>2529</v>
          </cell>
          <cell r="Q25">
            <v>1600</v>
          </cell>
          <cell r="R25">
            <v>2992</v>
          </cell>
          <cell r="S25">
            <v>602</v>
          </cell>
        </row>
        <row r="26">
          <cell r="D26">
            <v>64671</v>
          </cell>
          <cell r="E26">
            <v>231</v>
          </cell>
          <cell r="F26">
            <v>3455</v>
          </cell>
          <cell r="G26">
            <v>266</v>
          </cell>
          <cell r="H26">
            <v>82</v>
          </cell>
          <cell r="I26">
            <v>96</v>
          </cell>
          <cell r="J26">
            <v>209</v>
          </cell>
          <cell r="K26">
            <v>142</v>
          </cell>
          <cell r="L26">
            <v>40</v>
          </cell>
          <cell r="M26">
            <v>39</v>
          </cell>
          <cell r="N26">
            <v>230</v>
          </cell>
          <cell r="O26">
            <v>31</v>
          </cell>
          <cell r="P26">
            <v>1613</v>
          </cell>
          <cell r="Q26">
            <v>1489</v>
          </cell>
          <cell r="R26">
            <v>9606</v>
          </cell>
          <cell r="S26">
            <v>519</v>
          </cell>
        </row>
        <row r="27">
          <cell r="D27">
            <v>59528</v>
          </cell>
          <cell r="E27">
            <v>199</v>
          </cell>
          <cell r="F27">
            <v>5334</v>
          </cell>
          <cell r="G27">
            <v>57</v>
          </cell>
          <cell r="H27">
            <v>100</v>
          </cell>
          <cell r="I27">
            <v>178</v>
          </cell>
          <cell r="J27">
            <v>279</v>
          </cell>
          <cell r="K27">
            <v>134</v>
          </cell>
          <cell r="L27">
            <v>123</v>
          </cell>
          <cell r="M27">
            <v>27</v>
          </cell>
          <cell r="N27">
            <v>202</v>
          </cell>
          <cell r="O27">
            <v>42</v>
          </cell>
          <cell r="P27">
            <v>1549</v>
          </cell>
          <cell r="Q27">
            <v>1192</v>
          </cell>
          <cell r="R27">
            <v>3697</v>
          </cell>
          <cell r="S27">
            <v>558</v>
          </cell>
        </row>
        <row r="28">
          <cell r="D28">
            <v>307555</v>
          </cell>
          <cell r="E28">
            <v>2166</v>
          </cell>
          <cell r="F28">
            <v>43279</v>
          </cell>
          <cell r="G28">
            <v>2403</v>
          </cell>
          <cell r="H28">
            <v>335</v>
          </cell>
          <cell r="I28">
            <v>1073</v>
          </cell>
          <cell r="J28">
            <v>1021</v>
          </cell>
          <cell r="K28">
            <v>681</v>
          </cell>
          <cell r="L28">
            <v>452</v>
          </cell>
          <cell r="M28">
            <v>1062</v>
          </cell>
          <cell r="N28">
            <v>885</v>
          </cell>
          <cell r="O28">
            <v>302</v>
          </cell>
          <cell r="P28">
            <v>8309</v>
          </cell>
          <cell r="Q28">
            <v>8244</v>
          </cell>
          <cell r="R28">
            <v>43848</v>
          </cell>
          <cell r="S28">
            <v>401</v>
          </cell>
        </row>
        <row r="29">
          <cell r="D29">
            <v>7560</v>
          </cell>
          <cell r="E29">
            <v>22</v>
          </cell>
          <cell r="F29">
            <v>210</v>
          </cell>
          <cell r="G29">
            <v>2</v>
          </cell>
          <cell r="H29">
            <v>2</v>
          </cell>
          <cell r="I29">
            <v>11</v>
          </cell>
          <cell r="J29"/>
          <cell r="K29">
            <v>12</v>
          </cell>
          <cell r="L29"/>
          <cell r="M29">
            <v>20</v>
          </cell>
          <cell r="N29">
            <v>59</v>
          </cell>
          <cell r="O29">
            <v>15</v>
          </cell>
          <cell r="P29">
            <v>232</v>
          </cell>
          <cell r="Q29">
            <v>927</v>
          </cell>
          <cell r="R29">
            <v>459</v>
          </cell>
          <cell r="S29">
            <v>223</v>
          </cell>
        </row>
        <row r="30">
          <cell r="D30">
            <v>11285</v>
          </cell>
          <cell r="E30">
            <v>127</v>
          </cell>
          <cell r="F30">
            <v>427</v>
          </cell>
          <cell r="G30">
            <v>13</v>
          </cell>
          <cell r="H30">
            <v>9</v>
          </cell>
          <cell r="I30">
            <v>46</v>
          </cell>
          <cell r="J30">
            <v>63</v>
          </cell>
          <cell r="K30">
            <v>64</v>
          </cell>
          <cell r="L30"/>
          <cell r="M30">
            <v>20</v>
          </cell>
          <cell r="N30">
            <v>44</v>
          </cell>
          <cell r="O30">
            <v>10</v>
          </cell>
          <cell r="P30">
            <v>238</v>
          </cell>
          <cell r="Q30">
            <v>355</v>
          </cell>
          <cell r="R30">
            <v>323</v>
          </cell>
          <cell r="S30">
            <v>202</v>
          </cell>
        </row>
        <row r="31">
          <cell r="D31">
            <v>86533</v>
          </cell>
          <cell r="E31">
            <v>376</v>
          </cell>
          <cell r="F31">
            <v>9513</v>
          </cell>
          <cell r="G31">
            <v>879</v>
          </cell>
          <cell r="H31">
            <v>158</v>
          </cell>
          <cell r="I31">
            <v>142</v>
          </cell>
          <cell r="J31">
            <v>602</v>
          </cell>
          <cell r="K31">
            <v>217</v>
          </cell>
          <cell r="L31">
            <v>271</v>
          </cell>
          <cell r="M31">
            <v>153</v>
          </cell>
          <cell r="N31">
            <v>321</v>
          </cell>
          <cell r="O31">
            <v>28</v>
          </cell>
          <cell r="P31">
            <v>2071</v>
          </cell>
          <cell r="Q31">
            <v>2380</v>
          </cell>
          <cell r="R31">
            <v>7791</v>
          </cell>
          <cell r="S31">
            <v>938</v>
          </cell>
        </row>
        <row r="32">
          <cell r="D32">
            <v>13969</v>
          </cell>
          <cell r="E32">
            <v>26</v>
          </cell>
          <cell r="F32">
            <v>1623</v>
          </cell>
          <cell r="G32">
            <v>11</v>
          </cell>
          <cell r="H32">
            <v>9</v>
          </cell>
          <cell r="I32">
            <v>53</v>
          </cell>
          <cell r="J32">
            <v>102</v>
          </cell>
          <cell r="K32">
            <v>76</v>
          </cell>
          <cell r="L32">
            <v>76</v>
          </cell>
          <cell r="M32">
            <v>22</v>
          </cell>
          <cell r="N32">
            <v>31</v>
          </cell>
          <cell r="O32">
            <v>17</v>
          </cell>
          <cell r="P32">
            <v>537</v>
          </cell>
          <cell r="Q32">
            <v>792</v>
          </cell>
          <cell r="R32">
            <v>1293</v>
          </cell>
          <cell r="S32">
            <v>224</v>
          </cell>
        </row>
        <row r="33">
          <cell r="D33">
            <v>37836</v>
          </cell>
          <cell r="E33">
            <v>102</v>
          </cell>
          <cell r="F33">
            <v>1677</v>
          </cell>
          <cell r="G33">
            <v>19</v>
          </cell>
          <cell r="H33">
            <v>76</v>
          </cell>
          <cell r="I33">
            <v>100</v>
          </cell>
          <cell r="J33">
            <v>160</v>
          </cell>
          <cell r="K33">
            <v>84</v>
          </cell>
          <cell r="L33">
            <v>20</v>
          </cell>
          <cell r="M33">
            <v>77</v>
          </cell>
          <cell r="N33">
            <v>137</v>
          </cell>
          <cell r="O33">
            <v>18</v>
          </cell>
          <cell r="P33">
            <v>952</v>
          </cell>
          <cell r="Q33">
            <v>1140</v>
          </cell>
          <cell r="R33">
            <v>1480</v>
          </cell>
          <cell r="S33">
            <v>419</v>
          </cell>
        </row>
        <row r="34">
          <cell r="D34">
            <v>133640</v>
          </cell>
          <cell r="E34">
            <v>822</v>
          </cell>
          <cell r="F34">
            <v>6234</v>
          </cell>
          <cell r="G34">
            <v>210</v>
          </cell>
          <cell r="H34">
            <v>107</v>
          </cell>
          <cell r="I34">
            <v>368</v>
          </cell>
          <cell r="J34">
            <v>220</v>
          </cell>
          <cell r="K34">
            <v>247</v>
          </cell>
          <cell r="L34">
            <v>506</v>
          </cell>
          <cell r="M34">
            <v>119</v>
          </cell>
          <cell r="N34">
            <v>490</v>
          </cell>
          <cell r="O34">
            <v>132</v>
          </cell>
          <cell r="P34">
            <v>4297</v>
          </cell>
          <cell r="Q34">
            <v>2081</v>
          </cell>
          <cell r="R34">
            <v>9566</v>
          </cell>
          <cell r="S34">
            <v>704</v>
          </cell>
        </row>
        <row r="35">
          <cell r="D35">
            <v>33469</v>
          </cell>
          <cell r="E35">
            <v>205</v>
          </cell>
          <cell r="F35">
            <v>2653</v>
          </cell>
          <cell r="G35">
            <v>71</v>
          </cell>
          <cell r="H35">
            <v>16</v>
          </cell>
          <cell r="I35">
            <v>42</v>
          </cell>
          <cell r="J35">
            <v>37</v>
          </cell>
          <cell r="K35">
            <v>12</v>
          </cell>
          <cell r="L35">
            <v>10</v>
          </cell>
          <cell r="M35">
            <v>73</v>
          </cell>
          <cell r="N35">
            <v>114</v>
          </cell>
          <cell r="O35">
            <v>38</v>
          </cell>
          <cell r="P35">
            <v>459</v>
          </cell>
          <cell r="Q35">
            <v>1457</v>
          </cell>
          <cell r="R35">
            <v>943</v>
          </cell>
          <cell r="S35">
            <v>328</v>
          </cell>
        </row>
        <row r="36">
          <cell r="D36">
            <v>52794</v>
          </cell>
          <cell r="E36">
            <v>190</v>
          </cell>
          <cell r="F36">
            <v>8026</v>
          </cell>
          <cell r="G36">
            <v>182</v>
          </cell>
          <cell r="H36">
            <v>21</v>
          </cell>
          <cell r="I36">
            <v>54</v>
          </cell>
          <cell r="J36">
            <v>54</v>
          </cell>
          <cell r="K36">
            <v>15</v>
          </cell>
          <cell r="L36">
            <v>89</v>
          </cell>
          <cell r="M36">
            <v>68</v>
          </cell>
          <cell r="N36">
            <v>115</v>
          </cell>
          <cell r="O36">
            <v>14</v>
          </cell>
          <cell r="P36">
            <v>692</v>
          </cell>
          <cell r="Q36">
            <v>1118</v>
          </cell>
          <cell r="R36">
            <v>1040</v>
          </cell>
          <cell r="S36">
            <v>288</v>
          </cell>
        </row>
        <row r="37">
          <cell r="D37">
            <v>195378</v>
          </cell>
          <cell r="E37">
            <v>1204</v>
          </cell>
          <cell r="F37">
            <v>7968</v>
          </cell>
          <cell r="G37">
            <v>1171</v>
          </cell>
          <cell r="H37">
            <v>345</v>
          </cell>
          <cell r="I37">
            <v>670</v>
          </cell>
          <cell r="J37">
            <v>663</v>
          </cell>
          <cell r="K37">
            <v>499</v>
          </cell>
          <cell r="L37">
            <v>1533</v>
          </cell>
          <cell r="M37">
            <v>347</v>
          </cell>
          <cell r="N37">
            <v>884</v>
          </cell>
          <cell r="O37">
            <v>129</v>
          </cell>
          <cell r="P37">
            <v>7482</v>
          </cell>
          <cell r="Q37">
            <v>2128</v>
          </cell>
          <cell r="R37">
            <v>27465</v>
          </cell>
          <cell r="S37">
            <v>457</v>
          </cell>
        </row>
        <row r="38">
          <cell r="D38">
            <v>37707</v>
          </cell>
          <cell r="E38">
            <v>293</v>
          </cell>
          <cell r="F38">
            <v>777</v>
          </cell>
          <cell r="G38">
            <v>20</v>
          </cell>
          <cell r="H38">
            <v>22</v>
          </cell>
          <cell r="I38">
            <v>98</v>
          </cell>
          <cell r="J38">
            <v>128</v>
          </cell>
          <cell r="K38">
            <v>108</v>
          </cell>
          <cell r="L38">
            <v>185</v>
          </cell>
          <cell r="M38">
            <v>142</v>
          </cell>
          <cell r="N38">
            <v>122</v>
          </cell>
          <cell r="O38">
            <v>17</v>
          </cell>
          <cell r="P38">
            <v>1385</v>
          </cell>
          <cell r="Q38">
            <v>1103</v>
          </cell>
          <cell r="R38">
            <v>3478</v>
          </cell>
          <cell r="S38">
            <v>500</v>
          </cell>
        </row>
        <row r="39">
          <cell r="D39">
            <v>153411</v>
          </cell>
          <cell r="E39">
            <v>677</v>
          </cell>
          <cell r="F39">
            <v>5951</v>
          </cell>
          <cell r="G39">
            <v>524</v>
          </cell>
          <cell r="H39">
            <v>159</v>
          </cell>
          <cell r="I39">
            <v>344</v>
          </cell>
          <cell r="J39">
            <v>522</v>
          </cell>
          <cell r="K39">
            <v>374</v>
          </cell>
          <cell r="L39">
            <v>70</v>
          </cell>
          <cell r="M39">
            <v>452</v>
          </cell>
          <cell r="N39">
            <v>408</v>
          </cell>
          <cell r="O39">
            <v>153</v>
          </cell>
          <cell r="P39">
            <v>4625</v>
          </cell>
          <cell r="Q39">
            <v>1700</v>
          </cell>
          <cell r="R39">
            <v>15593</v>
          </cell>
          <cell r="S39">
            <v>569</v>
          </cell>
        </row>
        <row r="40">
          <cell r="D40">
            <v>147</v>
          </cell>
          <cell r="E40"/>
          <cell r="F40">
            <v>3</v>
          </cell>
          <cell r="G40"/>
          <cell r="H40"/>
          <cell r="I40"/>
          <cell r="J40"/>
          <cell r="K40"/>
          <cell r="L40"/>
          <cell r="M40"/>
          <cell r="N40"/>
          <cell r="O40">
            <v>13</v>
          </cell>
          <cell r="P40">
            <v>175</v>
          </cell>
          <cell r="Q40"/>
          <cell r="R40"/>
          <cell r="S40">
            <v>39</v>
          </cell>
        </row>
        <row r="41">
          <cell r="D41">
            <v>2726</v>
          </cell>
          <cell r="E41">
            <v>10</v>
          </cell>
          <cell r="F41">
            <v>4</v>
          </cell>
          <cell r="G41"/>
          <cell r="H41"/>
          <cell r="I41">
            <v>5</v>
          </cell>
          <cell r="J41">
            <v>6</v>
          </cell>
          <cell r="K41">
            <v>12</v>
          </cell>
          <cell r="L41">
            <v>14</v>
          </cell>
          <cell r="M41">
            <v>4</v>
          </cell>
          <cell r="N41">
            <v>27</v>
          </cell>
          <cell r="O41"/>
          <cell r="P41">
            <v>4</v>
          </cell>
          <cell r="Q41">
            <v>59</v>
          </cell>
          <cell r="R41">
            <v>37</v>
          </cell>
          <cell r="S41">
            <v>21</v>
          </cell>
        </row>
        <row r="42">
          <cell r="D42">
            <v>36610</v>
          </cell>
          <cell r="E42">
            <v>167</v>
          </cell>
          <cell r="F42">
            <v>949</v>
          </cell>
          <cell r="G42">
            <v>24</v>
          </cell>
          <cell r="H42">
            <v>24</v>
          </cell>
          <cell r="I42">
            <v>94</v>
          </cell>
          <cell r="J42">
            <v>67</v>
          </cell>
          <cell r="K42">
            <v>107</v>
          </cell>
          <cell r="L42">
            <v>15</v>
          </cell>
          <cell r="M42">
            <v>103</v>
          </cell>
          <cell r="N42">
            <v>176</v>
          </cell>
          <cell r="O42">
            <v>14</v>
          </cell>
          <cell r="P42">
            <v>1121</v>
          </cell>
          <cell r="Q42">
            <v>1511</v>
          </cell>
          <cell r="R42">
            <v>1863</v>
          </cell>
          <cell r="S42">
            <v>306</v>
          </cell>
        </row>
        <row r="43">
          <cell r="D43">
            <v>21833</v>
          </cell>
          <cell r="E43">
            <v>92</v>
          </cell>
          <cell r="F43">
            <v>1192</v>
          </cell>
          <cell r="G43">
            <v>74</v>
          </cell>
          <cell r="H43">
            <v>43</v>
          </cell>
          <cell r="I43">
            <v>45</v>
          </cell>
          <cell r="J43">
            <v>84</v>
          </cell>
          <cell r="K43">
            <v>42</v>
          </cell>
          <cell r="L43">
            <v>10</v>
          </cell>
          <cell r="M43">
            <v>60</v>
          </cell>
          <cell r="N43">
            <v>58</v>
          </cell>
          <cell r="O43">
            <v>13</v>
          </cell>
          <cell r="P43">
            <v>637</v>
          </cell>
          <cell r="Q43">
            <v>836</v>
          </cell>
          <cell r="R43">
            <v>369</v>
          </cell>
          <cell r="S43">
            <v>463</v>
          </cell>
        </row>
        <row r="44">
          <cell r="D44">
            <v>228698</v>
          </cell>
          <cell r="E44">
            <v>1483</v>
          </cell>
          <cell r="F44">
            <v>5654</v>
          </cell>
          <cell r="G44">
            <v>314</v>
          </cell>
          <cell r="H44">
            <v>381</v>
          </cell>
          <cell r="I44">
            <v>490</v>
          </cell>
          <cell r="J44">
            <v>982</v>
          </cell>
          <cell r="K44">
            <v>515</v>
          </cell>
          <cell r="L44">
            <v>1743</v>
          </cell>
          <cell r="M44">
            <v>497</v>
          </cell>
          <cell r="N44">
            <v>650</v>
          </cell>
          <cell r="O44">
            <v>215</v>
          </cell>
          <cell r="P44">
            <v>6161</v>
          </cell>
          <cell r="Q44">
            <v>4211</v>
          </cell>
          <cell r="R44">
            <v>35758</v>
          </cell>
          <cell r="S44">
            <v>1034</v>
          </cell>
        </row>
        <row r="45">
          <cell r="D45">
            <v>88760</v>
          </cell>
          <cell r="E45">
            <v>308</v>
          </cell>
          <cell r="F45">
            <v>6943</v>
          </cell>
          <cell r="G45">
            <v>116</v>
          </cell>
          <cell r="H45">
            <v>162</v>
          </cell>
          <cell r="I45">
            <v>239</v>
          </cell>
          <cell r="J45">
            <v>347</v>
          </cell>
          <cell r="K45">
            <v>176</v>
          </cell>
          <cell r="L45">
            <v>1223</v>
          </cell>
          <cell r="M45">
            <v>120</v>
          </cell>
          <cell r="N45">
            <v>313</v>
          </cell>
          <cell r="O45">
            <v>42</v>
          </cell>
          <cell r="P45">
            <v>1937</v>
          </cell>
          <cell r="Q45">
            <v>2036</v>
          </cell>
          <cell r="R45">
            <v>15509</v>
          </cell>
          <cell r="S45">
            <v>450</v>
          </cell>
        </row>
        <row r="46">
          <cell r="D46">
            <v>63788</v>
          </cell>
          <cell r="E46">
            <v>194</v>
          </cell>
          <cell r="F46">
            <v>47758</v>
          </cell>
          <cell r="G46">
            <v>644</v>
          </cell>
          <cell r="H46">
            <v>81</v>
          </cell>
          <cell r="I46">
            <v>129</v>
          </cell>
          <cell r="J46">
            <v>241</v>
          </cell>
          <cell r="K46">
            <v>104</v>
          </cell>
          <cell r="L46">
            <v>282</v>
          </cell>
          <cell r="M46">
            <v>280</v>
          </cell>
          <cell r="N46">
            <v>197</v>
          </cell>
          <cell r="O46">
            <v>37</v>
          </cell>
          <cell r="P46">
            <v>1618</v>
          </cell>
          <cell r="Q46">
            <v>2462</v>
          </cell>
          <cell r="R46">
            <v>6688</v>
          </cell>
          <cell r="S46">
            <v>1389</v>
          </cell>
        </row>
        <row r="47">
          <cell r="D47">
            <v>66265</v>
          </cell>
          <cell r="E47">
            <v>284</v>
          </cell>
          <cell r="F47">
            <v>3210</v>
          </cell>
          <cell r="G47">
            <v>51</v>
          </cell>
          <cell r="H47">
            <v>89</v>
          </cell>
          <cell r="I47">
            <v>291</v>
          </cell>
          <cell r="J47">
            <v>319</v>
          </cell>
          <cell r="K47">
            <v>203</v>
          </cell>
          <cell r="L47">
            <v>152</v>
          </cell>
          <cell r="M47">
            <v>192</v>
          </cell>
          <cell r="N47">
            <v>255</v>
          </cell>
          <cell r="O47">
            <v>24</v>
          </cell>
          <cell r="P47">
            <v>2184</v>
          </cell>
          <cell r="Q47">
            <v>1597</v>
          </cell>
          <cell r="R47">
            <v>5843</v>
          </cell>
          <cell r="S47">
            <v>983</v>
          </cell>
        </row>
        <row r="48">
          <cell r="D48">
            <v>17046</v>
          </cell>
          <cell r="E48">
            <v>116</v>
          </cell>
          <cell r="F48">
            <v>1181</v>
          </cell>
          <cell r="G48">
            <v>178</v>
          </cell>
          <cell r="H48">
            <v>4</v>
          </cell>
          <cell r="I48">
            <v>15</v>
          </cell>
          <cell r="J48">
            <v>66</v>
          </cell>
          <cell r="K48">
            <v>57</v>
          </cell>
          <cell r="L48">
            <v>106</v>
          </cell>
          <cell r="M48">
            <v>53</v>
          </cell>
          <cell r="N48">
            <v>34</v>
          </cell>
          <cell r="O48">
            <v>5</v>
          </cell>
          <cell r="P48">
            <v>613</v>
          </cell>
          <cell r="Q48">
            <v>982</v>
          </cell>
          <cell r="R48">
            <v>649</v>
          </cell>
          <cell r="S48">
            <v>687</v>
          </cell>
        </row>
        <row r="49">
          <cell r="D49">
            <v>28512</v>
          </cell>
          <cell r="E49">
            <v>187</v>
          </cell>
          <cell r="F49">
            <v>2125</v>
          </cell>
          <cell r="G49">
            <v>19</v>
          </cell>
          <cell r="H49">
            <v>8</v>
          </cell>
          <cell r="I49">
            <v>67</v>
          </cell>
          <cell r="J49">
            <v>130</v>
          </cell>
          <cell r="K49">
            <v>156</v>
          </cell>
          <cell r="L49">
            <v>106</v>
          </cell>
          <cell r="M49">
            <v>98</v>
          </cell>
          <cell r="N49">
            <v>148</v>
          </cell>
          <cell r="O49">
            <v>15</v>
          </cell>
          <cell r="P49">
            <v>931</v>
          </cell>
          <cell r="Q49">
            <v>1593</v>
          </cell>
          <cell r="R49">
            <v>2939</v>
          </cell>
          <cell r="S49">
            <v>176</v>
          </cell>
        </row>
        <row r="50">
          <cell r="D50">
            <v>20525</v>
          </cell>
          <cell r="E50">
            <v>39</v>
          </cell>
          <cell r="F50">
            <v>1275</v>
          </cell>
          <cell r="G50">
            <v>9</v>
          </cell>
          <cell r="H50">
            <v>31</v>
          </cell>
          <cell r="I50">
            <v>46</v>
          </cell>
          <cell r="J50">
            <v>68</v>
          </cell>
          <cell r="K50">
            <v>33</v>
          </cell>
          <cell r="L50">
            <v>17</v>
          </cell>
          <cell r="M50">
            <v>16</v>
          </cell>
          <cell r="N50">
            <v>25</v>
          </cell>
          <cell r="O50">
            <v>5</v>
          </cell>
          <cell r="P50">
            <v>664</v>
          </cell>
          <cell r="Q50">
            <v>195</v>
          </cell>
          <cell r="R50">
            <v>366</v>
          </cell>
          <cell r="S50">
            <v>110</v>
          </cell>
        </row>
        <row r="51">
          <cell r="D51">
            <v>35722</v>
          </cell>
          <cell r="E51">
            <v>179</v>
          </cell>
          <cell r="F51">
            <v>1707</v>
          </cell>
          <cell r="G51">
            <v>49</v>
          </cell>
          <cell r="H51">
            <v>76</v>
          </cell>
          <cell r="I51">
            <v>68</v>
          </cell>
          <cell r="J51">
            <v>190</v>
          </cell>
          <cell r="K51">
            <v>62</v>
          </cell>
          <cell r="L51">
            <v>59</v>
          </cell>
          <cell r="M51">
            <v>76</v>
          </cell>
          <cell r="N51">
            <v>99</v>
          </cell>
          <cell r="O51">
            <v>23</v>
          </cell>
          <cell r="P51">
            <v>787</v>
          </cell>
          <cell r="Q51">
            <v>801</v>
          </cell>
          <cell r="R51">
            <v>1817</v>
          </cell>
          <cell r="S51">
            <v>164</v>
          </cell>
        </row>
        <row r="52"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>
            <v>96</v>
          </cell>
          <cell r="Q52"/>
          <cell r="R52"/>
          <cell r="S52">
            <v>40</v>
          </cell>
        </row>
        <row r="53">
          <cell r="D53">
            <v>79880</v>
          </cell>
          <cell r="E53">
            <v>413</v>
          </cell>
          <cell r="F53">
            <v>3627</v>
          </cell>
          <cell r="G53">
            <v>177</v>
          </cell>
          <cell r="H53">
            <v>68</v>
          </cell>
          <cell r="I53">
            <v>224</v>
          </cell>
          <cell r="J53">
            <v>242</v>
          </cell>
          <cell r="K53">
            <v>201</v>
          </cell>
          <cell r="L53">
            <v>191</v>
          </cell>
          <cell r="M53">
            <v>83</v>
          </cell>
          <cell r="N53">
            <v>325</v>
          </cell>
          <cell r="O53">
            <v>28</v>
          </cell>
          <cell r="P53">
            <v>2100</v>
          </cell>
          <cell r="Q53">
            <v>2537</v>
          </cell>
          <cell r="R53">
            <v>7973</v>
          </cell>
          <cell r="S53">
            <v>1876</v>
          </cell>
        </row>
        <row r="54">
          <cell r="D54">
            <v>9247</v>
          </cell>
          <cell r="E54">
            <v>33</v>
          </cell>
          <cell r="F54">
            <v>84</v>
          </cell>
          <cell r="G54"/>
          <cell r="H54">
            <v>8</v>
          </cell>
          <cell r="I54">
            <v>24</v>
          </cell>
          <cell r="J54">
            <v>88</v>
          </cell>
          <cell r="K54">
            <v>34</v>
          </cell>
          <cell r="L54">
            <v>2</v>
          </cell>
          <cell r="M54">
            <v>24</v>
          </cell>
          <cell r="N54">
            <v>64</v>
          </cell>
          <cell r="O54">
            <v>20</v>
          </cell>
          <cell r="P54">
            <v>181</v>
          </cell>
          <cell r="Q54">
            <v>800</v>
          </cell>
          <cell r="R54">
            <v>366</v>
          </cell>
          <cell r="S54">
            <v>787</v>
          </cell>
        </row>
        <row r="55">
          <cell r="D55">
            <v>104666</v>
          </cell>
          <cell r="E55">
            <v>828</v>
          </cell>
          <cell r="F55">
            <v>2462</v>
          </cell>
          <cell r="G55">
            <v>97</v>
          </cell>
          <cell r="H55">
            <v>192</v>
          </cell>
          <cell r="I55">
            <v>387</v>
          </cell>
          <cell r="J55">
            <v>521</v>
          </cell>
          <cell r="K55">
            <v>414</v>
          </cell>
          <cell r="L55">
            <v>32</v>
          </cell>
          <cell r="M55">
            <v>442</v>
          </cell>
          <cell r="N55">
            <v>488</v>
          </cell>
          <cell r="O55">
            <v>51</v>
          </cell>
          <cell r="P55">
            <v>3710</v>
          </cell>
          <cell r="Q55">
            <v>4287</v>
          </cell>
          <cell r="R55">
            <v>4032</v>
          </cell>
          <cell r="S55">
            <v>1539</v>
          </cell>
        </row>
        <row r="56">
          <cell r="D56">
            <v>6135</v>
          </cell>
          <cell r="E56">
            <v>15</v>
          </cell>
          <cell r="F56">
            <v>235</v>
          </cell>
          <cell r="G56"/>
          <cell r="H56">
            <v>5</v>
          </cell>
          <cell r="I56">
            <v>7</v>
          </cell>
          <cell r="J56">
            <v>11</v>
          </cell>
          <cell r="K56">
            <v>7</v>
          </cell>
          <cell r="L56">
            <v>1</v>
          </cell>
          <cell r="M56">
            <v>18</v>
          </cell>
          <cell r="N56">
            <v>22</v>
          </cell>
          <cell r="O56"/>
          <cell r="P56">
            <v>149</v>
          </cell>
          <cell r="Q56">
            <v>78</v>
          </cell>
          <cell r="R56">
            <v>132</v>
          </cell>
          <cell r="S56">
            <v>84</v>
          </cell>
        </row>
        <row r="57">
          <cell r="D57">
            <v>32018</v>
          </cell>
          <cell r="E57">
            <v>108</v>
          </cell>
          <cell r="F57">
            <v>1545</v>
          </cell>
          <cell r="G57">
            <v>26</v>
          </cell>
          <cell r="H57">
            <v>37</v>
          </cell>
          <cell r="I57">
            <v>89</v>
          </cell>
          <cell r="J57">
            <v>91</v>
          </cell>
          <cell r="K57">
            <v>62</v>
          </cell>
          <cell r="L57">
            <v>25</v>
          </cell>
          <cell r="M57">
            <v>79</v>
          </cell>
          <cell r="N57">
            <v>80</v>
          </cell>
          <cell r="O57">
            <v>28</v>
          </cell>
          <cell r="P57">
            <v>835</v>
          </cell>
          <cell r="Q57">
            <v>687</v>
          </cell>
          <cell r="R57">
            <v>1083</v>
          </cell>
          <cell r="S57">
            <v>155</v>
          </cell>
        </row>
        <row r="58">
          <cell r="D58">
            <v>91338</v>
          </cell>
          <cell r="E58">
            <v>545</v>
          </cell>
          <cell r="F58">
            <v>6908</v>
          </cell>
          <cell r="G58">
            <v>347</v>
          </cell>
          <cell r="H58">
            <v>178</v>
          </cell>
          <cell r="I58">
            <v>172</v>
          </cell>
          <cell r="J58">
            <v>306</v>
          </cell>
          <cell r="K58">
            <v>149</v>
          </cell>
          <cell r="L58">
            <v>13</v>
          </cell>
          <cell r="M58">
            <v>163</v>
          </cell>
          <cell r="N58">
            <v>261</v>
          </cell>
          <cell r="O58">
            <v>23</v>
          </cell>
          <cell r="P58">
            <v>2512</v>
          </cell>
          <cell r="Q58">
            <v>2721</v>
          </cell>
          <cell r="R58">
            <v>3831</v>
          </cell>
          <cell r="S58">
            <v>1248</v>
          </cell>
        </row>
        <row r="59">
          <cell r="D59">
            <v>39784</v>
          </cell>
          <cell r="E59">
            <v>231</v>
          </cell>
          <cell r="F59">
            <v>883</v>
          </cell>
          <cell r="G59">
            <v>12</v>
          </cell>
          <cell r="H59">
            <v>40</v>
          </cell>
          <cell r="I59">
            <v>131</v>
          </cell>
          <cell r="J59">
            <v>146</v>
          </cell>
          <cell r="K59">
            <v>107</v>
          </cell>
          <cell r="L59">
            <v>49</v>
          </cell>
          <cell r="M59">
            <v>58</v>
          </cell>
          <cell r="N59">
            <v>157</v>
          </cell>
          <cell r="O59">
            <v>16</v>
          </cell>
          <cell r="P59">
            <v>1019</v>
          </cell>
          <cell r="Q59">
            <v>1513</v>
          </cell>
          <cell r="R59">
            <v>1870</v>
          </cell>
          <cell r="S59">
            <v>470</v>
          </cell>
        </row>
        <row r="60">
          <cell r="D60">
            <v>13037</v>
          </cell>
          <cell r="E60">
            <v>25</v>
          </cell>
          <cell r="F60">
            <v>62</v>
          </cell>
          <cell r="G60">
            <v>5</v>
          </cell>
          <cell r="H60">
            <v>7</v>
          </cell>
          <cell r="I60">
            <v>5</v>
          </cell>
          <cell r="J60">
            <v>95</v>
          </cell>
          <cell r="K60">
            <v>49</v>
          </cell>
          <cell r="L60">
            <v>11</v>
          </cell>
          <cell r="M60">
            <v>21</v>
          </cell>
          <cell r="N60">
            <v>45</v>
          </cell>
          <cell r="O60">
            <v>11</v>
          </cell>
          <cell r="P60">
            <v>220</v>
          </cell>
          <cell r="Q60">
            <v>225</v>
          </cell>
          <cell r="R60">
            <v>825</v>
          </cell>
          <cell r="S60">
            <v>52</v>
          </cell>
        </row>
        <row r="61">
          <cell r="D61">
            <v>7596</v>
          </cell>
          <cell r="E61">
            <v>26</v>
          </cell>
          <cell r="F61">
            <v>99</v>
          </cell>
          <cell r="G61">
            <v>5</v>
          </cell>
          <cell r="H61">
            <v>2</v>
          </cell>
          <cell r="I61">
            <v>14</v>
          </cell>
          <cell r="J61">
            <v>22</v>
          </cell>
          <cell r="K61">
            <v>13</v>
          </cell>
          <cell r="L61">
            <v>1</v>
          </cell>
          <cell r="M61">
            <v>11</v>
          </cell>
          <cell r="N61">
            <v>26</v>
          </cell>
          <cell r="O61">
            <v>5</v>
          </cell>
          <cell r="P61">
            <v>29</v>
          </cell>
          <cell r="Q61">
            <v>181</v>
          </cell>
          <cell r="R61">
            <v>1116</v>
          </cell>
          <cell r="S61">
            <v>150</v>
          </cell>
        </row>
        <row r="62">
          <cell r="D62">
            <v>28244</v>
          </cell>
          <cell r="E62">
            <v>115</v>
          </cell>
          <cell r="F62">
            <v>2433</v>
          </cell>
          <cell r="G62">
            <v>30</v>
          </cell>
          <cell r="H62">
            <v>46</v>
          </cell>
          <cell r="I62">
            <v>73</v>
          </cell>
          <cell r="J62">
            <v>97</v>
          </cell>
          <cell r="K62">
            <v>53</v>
          </cell>
          <cell r="L62">
            <v>4</v>
          </cell>
          <cell r="M62">
            <v>25</v>
          </cell>
          <cell r="N62">
            <v>62</v>
          </cell>
          <cell r="O62">
            <v>33</v>
          </cell>
          <cell r="P62">
            <v>983</v>
          </cell>
          <cell r="Q62">
            <v>640</v>
          </cell>
          <cell r="R62">
            <v>1037</v>
          </cell>
          <cell r="S62">
            <v>206</v>
          </cell>
        </row>
        <row r="63">
          <cell r="D63">
            <v>30159</v>
          </cell>
          <cell r="E63">
            <v>248</v>
          </cell>
          <cell r="F63">
            <v>976</v>
          </cell>
          <cell r="G63">
            <v>32</v>
          </cell>
          <cell r="H63">
            <v>9</v>
          </cell>
          <cell r="I63">
            <v>66</v>
          </cell>
          <cell r="J63">
            <v>27</v>
          </cell>
          <cell r="K63">
            <v>90</v>
          </cell>
          <cell r="L63">
            <v>5</v>
          </cell>
          <cell r="M63">
            <v>25</v>
          </cell>
          <cell r="N63">
            <v>107</v>
          </cell>
          <cell r="O63">
            <v>10</v>
          </cell>
          <cell r="P63">
            <v>686</v>
          </cell>
          <cell r="Q63">
            <v>394</v>
          </cell>
          <cell r="R63">
            <v>1340</v>
          </cell>
          <cell r="S63">
            <v>134</v>
          </cell>
        </row>
        <row r="64">
          <cell r="D64">
            <v>507820</v>
          </cell>
          <cell r="E64">
            <v>1670</v>
          </cell>
          <cell r="F64">
            <v>9569</v>
          </cell>
          <cell r="G64">
            <v>389</v>
          </cell>
          <cell r="H64">
            <v>1213</v>
          </cell>
          <cell r="I64">
            <v>2147</v>
          </cell>
          <cell r="J64">
            <v>3175</v>
          </cell>
          <cell r="K64">
            <v>1414</v>
          </cell>
          <cell r="L64">
            <v>445</v>
          </cell>
          <cell r="M64">
            <v>666</v>
          </cell>
          <cell r="N64">
            <v>1313</v>
          </cell>
          <cell r="O64">
            <v>405</v>
          </cell>
          <cell r="P64">
            <v>11985</v>
          </cell>
          <cell r="Q64">
            <v>6824</v>
          </cell>
          <cell r="R64">
            <v>20077</v>
          </cell>
          <cell r="S64">
            <v>2018</v>
          </cell>
        </row>
        <row r="65">
          <cell r="D65">
            <v>3986</v>
          </cell>
          <cell r="E65">
            <v>35</v>
          </cell>
          <cell r="F65">
            <v>24</v>
          </cell>
          <cell r="G65">
            <v>3</v>
          </cell>
          <cell r="H65"/>
          <cell r="I65">
            <v>4</v>
          </cell>
          <cell r="J65">
            <v>4</v>
          </cell>
          <cell r="K65">
            <v>17</v>
          </cell>
          <cell r="L65"/>
          <cell r="M65">
            <v>12</v>
          </cell>
          <cell r="N65">
            <v>36</v>
          </cell>
          <cell r="O65">
            <v>1</v>
          </cell>
          <cell r="P65">
            <v>118</v>
          </cell>
          <cell r="Q65">
            <v>273</v>
          </cell>
          <cell r="R65">
            <v>164</v>
          </cell>
          <cell r="S65">
            <v>190</v>
          </cell>
        </row>
        <row r="66">
          <cell r="D66">
            <v>23170</v>
          </cell>
          <cell r="E66">
            <v>55</v>
          </cell>
          <cell r="F66">
            <v>454</v>
          </cell>
          <cell r="G66">
            <v>3</v>
          </cell>
          <cell r="H66">
            <v>22</v>
          </cell>
          <cell r="I66">
            <v>44</v>
          </cell>
          <cell r="J66">
            <v>60</v>
          </cell>
          <cell r="K66">
            <v>59</v>
          </cell>
          <cell r="L66">
            <v>2</v>
          </cell>
          <cell r="M66">
            <v>22</v>
          </cell>
          <cell r="N66">
            <v>58</v>
          </cell>
          <cell r="O66">
            <v>11</v>
          </cell>
          <cell r="P66">
            <v>594</v>
          </cell>
          <cell r="Q66">
            <v>1380</v>
          </cell>
          <cell r="R66">
            <v>944</v>
          </cell>
          <cell r="S66">
            <v>1183</v>
          </cell>
        </row>
        <row r="67">
          <cell r="D67">
            <v>43510</v>
          </cell>
          <cell r="E67">
            <v>262</v>
          </cell>
          <cell r="F67">
            <v>3570</v>
          </cell>
          <cell r="G67">
            <v>352</v>
          </cell>
          <cell r="H67">
            <v>22</v>
          </cell>
          <cell r="I67">
            <v>122</v>
          </cell>
          <cell r="J67">
            <v>83</v>
          </cell>
          <cell r="K67">
            <v>139</v>
          </cell>
          <cell r="L67">
            <v>110</v>
          </cell>
          <cell r="M67">
            <v>107</v>
          </cell>
          <cell r="N67">
            <v>104</v>
          </cell>
          <cell r="O67">
            <v>16</v>
          </cell>
          <cell r="P67">
            <v>1097</v>
          </cell>
          <cell r="Q67">
            <v>1464</v>
          </cell>
          <cell r="R67">
            <v>2465</v>
          </cell>
          <cell r="S67">
            <v>1126</v>
          </cell>
        </row>
        <row r="68">
          <cell r="D68">
            <v>90744</v>
          </cell>
          <cell r="E68">
            <v>399</v>
          </cell>
          <cell r="F68">
            <v>29578</v>
          </cell>
          <cell r="G68">
            <v>1232</v>
          </cell>
          <cell r="H68">
            <v>180</v>
          </cell>
          <cell r="I68">
            <v>268</v>
          </cell>
          <cell r="J68">
            <v>337</v>
          </cell>
          <cell r="K68">
            <v>167</v>
          </cell>
          <cell r="L68">
            <v>750</v>
          </cell>
          <cell r="M68">
            <v>398</v>
          </cell>
          <cell r="N68">
            <v>231</v>
          </cell>
          <cell r="O68">
            <v>57</v>
          </cell>
          <cell r="P68">
            <v>2744</v>
          </cell>
          <cell r="Q68">
            <v>4386</v>
          </cell>
          <cell r="R68">
            <v>6826</v>
          </cell>
          <cell r="S68">
            <v>3818</v>
          </cell>
        </row>
        <row r="69">
          <cell r="D69">
            <v>112697</v>
          </cell>
          <cell r="E69">
            <v>368</v>
          </cell>
          <cell r="F69">
            <v>2234</v>
          </cell>
          <cell r="G69">
            <v>62</v>
          </cell>
          <cell r="H69">
            <v>102</v>
          </cell>
          <cell r="I69">
            <v>221</v>
          </cell>
          <cell r="J69">
            <v>254</v>
          </cell>
          <cell r="K69">
            <v>145</v>
          </cell>
          <cell r="L69">
            <v>80</v>
          </cell>
          <cell r="M69">
            <v>149</v>
          </cell>
          <cell r="N69">
            <v>216</v>
          </cell>
          <cell r="O69">
            <v>134</v>
          </cell>
          <cell r="P69">
            <v>2484</v>
          </cell>
          <cell r="Q69">
            <v>1390</v>
          </cell>
          <cell r="R69">
            <v>2135</v>
          </cell>
          <cell r="S69">
            <v>949</v>
          </cell>
        </row>
        <row r="70">
          <cell r="D70">
            <v>30218</v>
          </cell>
          <cell r="E70">
            <v>79</v>
          </cell>
          <cell r="F70">
            <v>5626</v>
          </cell>
          <cell r="G70">
            <v>59</v>
          </cell>
          <cell r="H70">
            <v>25</v>
          </cell>
          <cell r="I70">
            <v>42</v>
          </cell>
          <cell r="J70">
            <v>43</v>
          </cell>
          <cell r="K70">
            <v>30</v>
          </cell>
          <cell r="L70">
            <v>21</v>
          </cell>
          <cell r="M70">
            <v>28</v>
          </cell>
          <cell r="N70">
            <v>63</v>
          </cell>
          <cell r="O70">
            <v>26</v>
          </cell>
          <cell r="P70">
            <v>810</v>
          </cell>
          <cell r="Q70">
            <v>754</v>
          </cell>
          <cell r="R70">
            <v>521</v>
          </cell>
          <cell r="S70">
            <v>266</v>
          </cell>
        </row>
        <row r="71">
          <cell r="D71">
            <v>340098</v>
          </cell>
          <cell r="E71">
            <v>2862</v>
          </cell>
          <cell r="F71">
            <v>26254</v>
          </cell>
          <cell r="G71">
            <v>45</v>
          </cell>
          <cell r="H71"/>
          <cell r="I71">
            <v>9</v>
          </cell>
          <cell r="J71"/>
          <cell r="K71"/>
          <cell r="L71">
            <v>1</v>
          </cell>
          <cell r="M71"/>
          <cell r="N71"/>
          <cell r="O71"/>
          <cell r="P71"/>
          <cell r="Q71">
            <v>13</v>
          </cell>
          <cell r="R71">
            <v>27</v>
          </cell>
          <cell r="S71"/>
        </row>
        <row r="72">
          <cell r="D72">
            <v>93033</v>
          </cell>
          <cell r="E72">
            <v>252</v>
          </cell>
          <cell r="F72">
            <v>3877</v>
          </cell>
          <cell r="G72">
            <v>27</v>
          </cell>
          <cell r="H72">
            <v>167</v>
          </cell>
          <cell r="I72">
            <v>246</v>
          </cell>
          <cell r="J72">
            <v>507</v>
          </cell>
          <cell r="K72">
            <v>346</v>
          </cell>
          <cell r="L72">
            <v>9</v>
          </cell>
          <cell r="M72">
            <v>226</v>
          </cell>
          <cell r="N72">
            <v>266</v>
          </cell>
          <cell r="O72">
            <v>29</v>
          </cell>
          <cell r="P72">
            <v>3075</v>
          </cell>
          <cell r="Q72">
            <v>1622</v>
          </cell>
          <cell r="R72">
            <v>5609</v>
          </cell>
          <cell r="S72">
            <v>1068</v>
          </cell>
        </row>
        <row r="73">
          <cell r="D73">
            <v>33102</v>
          </cell>
          <cell r="E73">
            <v>180</v>
          </cell>
          <cell r="F73">
            <v>3733</v>
          </cell>
          <cell r="G73">
            <v>242</v>
          </cell>
          <cell r="H73">
            <v>24</v>
          </cell>
          <cell r="I73">
            <v>64</v>
          </cell>
          <cell r="J73">
            <v>71</v>
          </cell>
          <cell r="K73">
            <v>58</v>
          </cell>
          <cell r="L73">
            <v>424</v>
          </cell>
          <cell r="M73">
            <v>133</v>
          </cell>
          <cell r="N73">
            <v>121</v>
          </cell>
          <cell r="O73">
            <v>32</v>
          </cell>
          <cell r="P73">
            <v>796</v>
          </cell>
          <cell r="Q73">
            <v>744</v>
          </cell>
          <cell r="R73">
            <v>4127</v>
          </cell>
          <cell r="S73">
            <v>441</v>
          </cell>
        </row>
        <row r="74">
          <cell r="D74">
            <v>8921</v>
          </cell>
          <cell r="E74">
            <v>24</v>
          </cell>
          <cell r="F74">
            <v>248</v>
          </cell>
          <cell r="G74">
            <v>2</v>
          </cell>
          <cell r="H74">
            <v>9</v>
          </cell>
          <cell r="I74">
            <v>13</v>
          </cell>
          <cell r="J74">
            <v>37</v>
          </cell>
          <cell r="K74">
            <v>27</v>
          </cell>
          <cell r="L74">
            <v>1</v>
          </cell>
          <cell r="M74">
            <v>21</v>
          </cell>
          <cell r="N74">
            <v>20</v>
          </cell>
          <cell r="O74">
            <v>7</v>
          </cell>
          <cell r="P74">
            <v>157</v>
          </cell>
          <cell r="Q74">
            <v>382</v>
          </cell>
          <cell r="R74">
            <v>109</v>
          </cell>
          <cell r="S74">
            <v>170</v>
          </cell>
        </row>
        <row r="75">
          <cell r="D75">
            <v>42360</v>
          </cell>
          <cell r="E75">
            <v>124</v>
          </cell>
          <cell r="F75">
            <v>1262</v>
          </cell>
          <cell r="G75">
            <v>11</v>
          </cell>
          <cell r="H75">
            <v>32</v>
          </cell>
          <cell r="I75">
            <v>160</v>
          </cell>
          <cell r="J75">
            <v>82</v>
          </cell>
          <cell r="K75">
            <v>83</v>
          </cell>
          <cell r="L75">
            <v>8</v>
          </cell>
          <cell r="M75">
            <v>59</v>
          </cell>
          <cell r="N75">
            <v>142</v>
          </cell>
          <cell r="O75">
            <v>40</v>
          </cell>
          <cell r="P75">
            <v>775</v>
          </cell>
          <cell r="Q75">
            <v>1181</v>
          </cell>
          <cell r="R75">
            <v>1120</v>
          </cell>
          <cell r="S75">
            <v>337</v>
          </cell>
        </row>
        <row r="76">
          <cell r="D76">
            <v>28931</v>
          </cell>
          <cell r="E76">
            <v>241</v>
          </cell>
          <cell r="F76">
            <v>597</v>
          </cell>
          <cell r="G76">
            <v>4</v>
          </cell>
          <cell r="H76">
            <v>23</v>
          </cell>
          <cell r="I76">
            <v>62</v>
          </cell>
          <cell r="J76">
            <v>84</v>
          </cell>
          <cell r="K76">
            <v>105</v>
          </cell>
          <cell r="L76">
            <v>19</v>
          </cell>
          <cell r="M76">
            <v>88</v>
          </cell>
          <cell r="N76">
            <v>111</v>
          </cell>
          <cell r="O76">
            <v>22</v>
          </cell>
          <cell r="P76">
            <v>625</v>
          </cell>
          <cell r="Q76">
            <v>856</v>
          </cell>
          <cell r="R76">
            <v>1295</v>
          </cell>
          <cell r="S76">
            <v>235</v>
          </cell>
        </row>
        <row r="77">
          <cell r="D77">
            <v>5308</v>
          </cell>
          <cell r="E77">
            <v>10</v>
          </cell>
          <cell r="F77">
            <v>253</v>
          </cell>
          <cell r="G77">
            <v>2</v>
          </cell>
          <cell r="H77"/>
          <cell r="I77">
            <v>11</v>
          </cell>
          <cell r="J77"/>
          <cell r="K77"/>
          <cell r="L77"/>
          <cell r="M77">
            <v>15</v>
          </cell>
          <cell r="N77">
            <v>39</v>
          </cell>
          <cell r="O77">
            <v>3</v>
          </cell>
          <cell r="P77">
            <v>215</v>
          </cell>
          <cell r="Q77">
            <v>408</v>
          </cell>
          <cell r="R77">
            <v>419</v>
          </cell>
          <cell r="S77">
            <v>118</v>
          </cell>
        </row>
        <row r="78">
          <cell r="D78">
            <v>32956</v>
          </cell>
          <cell r="E78">
            <v>135</v>
          </cell>
          <cell r="F78">
            <v>5768</v>
          </cell>
          <cell r="G78">
            <v>485</v>
          </cell>
          <cell r="H78">
            <v>53</v>
          </cell>
          <cell r="I78">
            <v>87</v>
          </cell>
          <cell r="J78">
            <v>111</v>
          </cell>
          <cell r="K78">
            <v>62</v>
          </cell>
          <cell r="L78">
            <v>6</v>
          </cell>
          <cell r="M78">
            <v>68</v>
          </cell>
          <cell r="N78">
            <v>75</v>
          </cell>
          <cell r="O78">
            <v>7</v>
          </cell>
          <cell r="P78">
            <v>838</v>
          </cell>
          <cell r="Q78">
            <v>1245</v>
          </cell>
          <cell r="R78">
            <v>1400</v>
          </cell>
          <cell r="S78">
            <v>1203</v>
          </cell>
        </row>
        <row r="79">
          <cell r="D79">
            <v>120580</v>
          </cell>
          <cell r="E79">
            <v>449</v>
          </cell>
          <cell r="F79">
            <v>13301</v>
          </cell>
          <cell r="G79">
            <v>995</v>
          </cell>
          <cell r="H79">
            <v>882</v>
          </cell>
          <cell r="I79">
            <v>330</v>
          </cell>
          <cell r="J79">
            <v>1587</v>
          </cell>
          <cell r="K79">
            <v>321</v>
          </cell>
          <cell r="L79">
            <v>1175</v>
          </cell>
          <cell r="M79">
            <v>315</v>
          </cell>
          <cell r="N79">
            <v>416</v>
          </cell>
          <cell r="O79">
            <v>138</v>
          </cell>
          <cell r="P79">
            <v>4706</v>
          </cell>
          <cell r="Q79">
            <v>6488</v>
          </cell>
          <cell r="R79">
            <v>13664</v>
          </cell>
          <cell r="S79">
            <v>1928</v>
          </cell>
        </row>
        <row r="80">
          <cell r="D80">
            <v>7241</v>
          </cell>
          <cell r="E80">
            <v>42</v>
          </cell>
          <cell r="F80">
            <v>583</v>
          </cell>
          <cell r="G80">
            <v>36</v>
          </cell>
          <cell r="H80">
            <v>1</v>
          </cell>
          <cell r="I80">
            <v>8</v>
          </cell>
          <cell r="J80">
            <v>35</v>
          </cell>
          <cell r="K80">
            <v>23</v>
          </cell>
          <cell r="L80"/>
          <cell r="M80"/>
          <cell r="N80">
            <v>70</v>
          </cell>
          <cell r="O80">
            <v>7</v>
          </cell>
          <cell r="P80">
            <v>205</v>
          </cell>
          <cell r="Q80">
            <v>517</v>
          </cell>
          <cell r="R80">
            <v>980</v>
          </cell>
          <cell r="S80">
            <v>324</v>
          </cell>
        </row>
        <row r="81">
          <cell r="D81">
            <v>72568</v>
          </cell>
          <cell r="E81">
            <v>265</v>
          </cell>
          <cell r="F81">
            <v>2348</v>
          </cell>
          <cell r="G81">
            <v>59</v>
          </cell>
          <cell r="H81">
            <v>134</v>
          </cell>
          <cell r="I81">
            <v>199</v>
          </cell>
          <cell r="J81">
            <v>406</v>
          </cell>
          <cell r="K81">
            <v>182</v>
          </cell>
          <cell r="L81">
            <v>30</v>
          </cell>
          <cell r="M81">
            <v>140</v>
          </cell>
          <cell r="N81">
            <v>274</v>
          </cell>
          <cell r="O81">
            <v>40</v>
          </cell>
          <cell r="P81">
            <v>1822</v>
          </cell>
          <cell r="Q81">
            <v>2415</v>
          </cell>
          <cell r="R81">
            <v>4335</v>
          </cell>
          <cell r="S81">
            <v>1079</v>
          </cell>
        </row>
        <row r="82">
          <cell r="D82">
            <v>88501</v>
          </cell>
          <cell r="E82">
            <v>285</v>
          </cell>
          <cell r="F82">
            <v>3828</v>
          </cell>
          <cell r="G82">
            <v>107</v>
          </cell>
          <cell r="H82">
            <v>96</v>
          </cell>
          <cell r="I82">
            <v>98</v>
          </cell>
          <cell r="J82">
            <v>211</v>
          </cell>
          <cell r="K82">
            <v>115</v>
          </cell>
          <cell r="L82">
            <v>11</v>
          </cell>
          <cell r="M82">
            <v>132</v>
          </cell>
          <cell r="N82">
            <v>172</v>
          </cell>
          <cell r="O82">
            <v>23</v>
          </cell>
          <cell r="P82">
            <v>1814</v>
          </cell>
          <cell r="Q82">
            <v>3109</v>
          </cell>
          <cell r="R82">
            <v>13832</v>
          </cell>
          <cell r="S82">
            <v>928</v>
          </cell>
        </row>
        <row r="83">
          <cell r="D83">
            <v>167046</v>
          </cell>
          <cell r="E83">
            <v>643</v>
          </cell>
          <cell r="F83">
            <v>4337</v>
          </cell>
          <cell r="G83">
            <v>171</v>
          </cell>
          <cell r="H83">
            <v>121</v>
          </cell>
          <cell r="I83">
            <v>365</v>
          </cell>
          <cell r="J83">
            <v>337</v>
          </cell>
          <cell r="K83">
            <v>366</v>
          </cell>
          <cell r="L83">
            <v>345</v>
          </cell>
          <cell r="M83">
            <v>476</v>
          </cell>
          <cell r="N83">
            <v>658</v>
          </cell>
          <cell r="O83">
            <v>51</v>
          </cell>
          <cell r="P83">
            <v>3213</v>
          </cell>
          <cell r="Q83">
            <v>3521</v>
          </cell>
          <cell r="R83">
            <v>7827</v>
          </cell>
          <cell r="S83">
            <v>1930</v>
          </cell>
        </row>
        <row r="84">
          <cell r="D84">
            <v>64344</v>
          </cell>
          <cell r="E84">
            <v>369</v>
          </cell>
          <cell r="F84">
            <v>507</v>
          </cell>
          <cell r="G84">
            <v>12</v>
          </cell>
          <cell r="H84">
            <v>208</v>
          </cell>
          <cell r="I84">
            <v>165</v>
          </cell>
          <cell r="J84">
            <v>722</v>
          </cell>
          <cell r="K84">
            <v>257</v>
          </cell>
          <cell r="L84">
            <v>4</v>
          </cell>
          <cell r="M84">
            <v>197</v>
          </cell>
          <cell r="N84">
            <v>439</v>
          </cell>
          <cell r="O84">
            <v>35</v>
          </cell>
          <cell r="P84">
            <v>1742</v>
          </cell>
          <cell r="Q84">
            <v>2611</v>
          </cell>
          <cell r="R84">
            <v>3462</v>
          </cell>
          <cell r="S84">
            <v>697</v>
          </cell>
        </row>
        <row r="85">
          <cell r="D85">
            <v>78723</v>
          </cell>
          <cell r="E85">
            <v>601</v>
          </cell>
          <cell r="F85">
            <v>53842</v>
          </cell>
          <cell r="G85">
            <v>25600</v>
          </cell>
          <cell r="H85">
            <v>79</v>
          </cell>
          <cell r="I85">
            <v>179</v>
          </cell>
          <cell r="J85">
            <v>215</v>
          </cell>
          <cell r="K85">
            <v>218</v>
          </cell>
          <cell r="L85">
            <v>16</v>
          </cell>
          <cell r="M85">
            <v>160</v>
          </cell>
          <cell r="N85">
            <v>278</v>
          </cell>
          <cell r="O85">
            <v>66</v>
          </cell>
          <cell r="P85">
            <v>2348</v>
          </cell>
          <cell r="Q85">
            <v>4256</v>
          </cell>
          <cell r="R85">
            <v>3988</v>
          </cell>
          <cell r="S85">
            <v>3101</v>
          </cell>
        </row>
        <row r="86">
          <cell r="D86">
            <v>58766</v>
          </cell>
          <cell r="E86">
            <v>200</v>
          </cell>
          <cell r="F86">
            <v>11192</v>
          </cell>
          <cell r="G86">
            <v>356</v>
          </cell>
          <cell r="H86">
            <v>61</v>
          </cell>
          <cell r="I86">
            <v>120</v>
          </cell>
          <cell r="J86">
            <v>308</v>
          </cell>
          <cell r="K86">
            <v>129</v>
          </cell>
          <cell r="L86">
            <v>6</v>
          </cell>
          <cell r="M86">
            <v>72</v>
          </cell>
          <cell r="N86">
            <v>153</v>
          </cell>
          <cell r="O86">
            <v>13</v>
          </cell>
          <cell r="P86">
            <v>1551</v>
          </cell>
          <cell r="Q86">
            <v>1222</v>
          </cell>
          <cell r="R86">
            <v>1719</v>
          </cell>
          <cell r="S86">
            <v>1184</v>
          </cell>
        </row>
        <row r="87">
          <cell r="D87">
            <v>54930</v>
          </cell>
          <cell r="E87">
            <v>232</v>
          </cell>
          <cell r="F87">
            <v>4037</v>
          </cell>
          <cell r="G87">
            <v>48</v>
          </cell>
          <cell r="H87">
            <v>47</v>
          </cell>
          <cell r="I87">
            <v>170</v>
          </cell>
          <cell r="J87">
            <v>150</v>
          </cell>
          <cell r="K87">
            <v>140</v>
          </cell>
          <cell r="L87">
            <v>15</v>
          </cell>
          <cell r="M87">
            <v>343</v>
          </cell>
          <cell r="N87">
            <v>217</v>
          </cell>
          <cell r="O87">
            <v>31</v>
          </cell>
          <cell r="P87">
            <v>1632</v>
          </cell>
          <cell r="Q87">
            <v>2299</v>
          </cell>
          <cell r="R87">
            <v>3731</v>
          </cell>
          <cell r="S87">
            <v>1349</v>
          </cell>
        </row>
        <row r="88">
          <cell r="D88">
            <v>60772</v>
          </cell>
          <cell r="E88">
            <v>103</v>
          </cell>
          <cell r="F88">
            <v>2736</v>
          </cell>
          <cell r="G88">
            <v>27</v>
          </cell>
          <cell r="H88">
            <v>139</v>
          </cell>
          <cell r="I88">
            <v>131</v>
          </cell>
          <cell r="J88">
            <v>205</v>
          </cell>
          <cell r="K88">
            <v>127</v>
          </cell>
          <cell r="L88">
            <v>180</v>
          </cell>
          <cell r="M88">
            <v>47</v>
          </cell>
          <cell r="N88">
            <v>200</v>
          </cell>
          <cell r="O88">
            <v>52</v>
          </cell>
          <cell r="P88">
            <v>2076</v>
          </cell>
          <cell r="Q88">
            <v>1991</v>
          </cell>
          <cell r="R88">
            <v>15807</v>
          </cell>
          <cell r="S88">
            <v>394</v>
          </cell>
        </row>
        <row r="89">
          <cell r="D89">
            <v>40113</v>
          </cell>
          <cell r="E89">
            <v>224</v>
          </cell>
          <cell r="F89">
            <v>1121</v>
          </cell>
          <cell r="G89">
            <v>51</v>
          </cell>
          <cell r="H89">
            <v>20</v>
          </cell>
          <cell r="I89">
            <v>109</v>
          </cell>
          <cell r="J89">
            <v>50</v>
          </cell>
          <cell r="K89">
            <v>78</v>
          </cell>
          <cell r="L89">
            <v>12</v>
          </cell>
          <cell r="M89">
            <v>53</v>
          </cell>
          <cell r="N89">
            <v>136</v>
          </cell>
          <cell r="O89">
            <v>42</v>
          </cell>
          <cell r="P89">
            <v>855</v>
          </cell>
          <cell r="Q89">
            <v>1235</v>
          </cell>
          <cell r="R89">
            <v>431</v>
          </cell>
          <cell r="S89">
            <v>311</v>
          </cell>
        </row>
        <row r="90">
          <cell r="D90">
            <v>20096</v>
          </cell>
          <cell r="E90">
            <v>144</v>
          </cell>
          <cell r="F90">
            <v>310</v>
          </cell>
          <cell r="G90">
            <v>16</v>
          </cell>
          <cell r="H90">
            <v>11</v>
          </cell>
          <cell r="I90">
            <v>55</v>
          </cell>
          <cell r="J90">
            <v>123</v>
          </cell>
          <cell r="K90">
            <v>65</v>
          </cell>
          <cell r="L90">
            <v>2</v>
          </cell>
          <cell r="M90">
            <v>25</v>
          </cell>
          <cell r="N90">
            <v>109</v>
          </cell>
          <cell r="O90">
            <v>5</v>
          </cell>
          <cell r="P90">
            <v>344</v>
          </cell>
          <cell r="Q90">
            <v>640</v>
          </cell>
          <cell r="R90">
            <v>524</v>
          </cell>
          <cell r="S90">
            <v>122</v>
          </cell>
        </row>
        <row r="91">
          <cell r="D91">
            <v>34808</v>
          </cell>
          <cell r="E91">
            <v>159</v>
          </cell>
          <cell r="F91">
            <v>1084</v>
          </cell>
          <cell r="G91">
            <v>20</v>
          </cell>
          <cell r="H91">
            <v>12</v>
          </cell>
          <cell r="I91">
            <v>58</v>
          </cell>
          <cell r="J91">
            <v>100</v>
          </cell>
          <cell r="K91">
            <v>77</v>
          </cell>
          <cell r="L91">
            <v>8</v>
          </cell>
          <cell r="M91">
            <v>42</v>
          </cell>
          <cell r="N91">
            <v>100</v>
          </cell>
          <cell r="O91">
            <v>12</v>
          </cell>
          <cell r="P91">
            <v>581</v>
          </cell>
          <cell r="Q91">
            <v>590</v>
          </cell>
          <cell r="R91">
            <v>3750</v>
          </cell>
          <cell r="S91">
            <v>285</v>
          </cell>
        </row>
        <row r="92">
          <cell r="D92">
            <v>5127</v>
          </cell>
          <cell r="E92">
            <v>14</v>
          </cell>
          <cell r="F92">
            <v>22</v>
          </cell>
          <cell r="G92"/>
          <cell r="H92">
            <v>3</v>
          </cell>
          <cell r="I92">
            <v>13</v>
          </cell>
          <cell r="J92">
            <v>38</v>
          </cell>
          <cell r="K92">
            <v>12</v>
          </cell>
          <cell r="L92">
            <v>1</v>
          </cell>
          <cell r="M92">
            <v>8</v>
          </cell>
          <cell r="N92">
            <v>34</v>
          </cell>
          <cell r="O92">
            <v>4</v>
          </cell>
          <cell r="P92">
            <v>32</v>
          </cell>
          <cell r="Q92">
            <v>103</v>
          </cell>
          <cell r="R92">
            <v>63</v>
          </cell>
          <cell r="S92">
            <v>91</v>
          </cell>
        </row>
        <row r="93">
          <cell r="D93">
            <v>12878</v>
          </cell>
          <cell r="E93">
            <v>82</v>
          </cell>
          <cell r="F93">
            <v>165</v>
          </cell>
          <cell r="G93">
            <v>12</v>
          </cell>
          <cell r="H93">
            <v>8</v>
          </cell>
          <cell r="I93">
            <v>22</v>
          </cell>
          <cell r="J93">
            <v>33</v>
          </cell>
          <cell r="K93">
            <v>27</v>
          </cell>
          <cell r="L93">
            <v>26</v>
          </cell>
          <cell r="M93">
            <v>28</v>
          </cell>
          <cell r="N93">
            <v>73</v>
          </cell>
          <cell r="O93">
            <v>13</v>
          </cell>
          <cell r="P93">
            <v>272</v>
          </cell>
          <cell r="Q93">
            <v>755</v>
          </cell>
          <cell r="R93">
            <v>568</v>
          </cell>
          <cell r="S93">
            <v>574</v>
          </cell>
        </row>
        <row r="94">
          <cell r="D94">
            <v>1488</v>
          </cell>
          <cell r="E94"/>
          <cell r="F94">
            <v>8</v>
          </cell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</row>
        <row r="95">
          <cell r="D95"/>
          <cell r="E95"/>
          <cell r="F95"/>
          <cell r="G95"/>
          <cell r="H95">
            <v>1</v>
          </cell>
          <cell r="I95"/>
          <cell r="J95"/>
          <cell r="K95"/>
          <cell r="L95"/>
          <cell r="M95"/>
          <cell r="N95"/>
          <cell r="O95"/>
          <cell r="P95">
            <v>75</v>
          </cell>
          <cell r="Q95"/>
          <cell r="R95"/>
          <cell r="S95">
            <v>38</v>
          </cell>
        </row>
        <row r="96">
          <cell r="D96">
            <v>76619</v>
          </cell>
          <cell r="E96">
            <v>539</v>
          </cell>
          <cell r="F96">
            <v>1176</v>
          </cell>
          <cell r="G96">
            <v>94</v>
          </cell>
          <cell r="H96">
            <v>72</v>
          </cell>
          <cell r="I96">
            <v>291</v>
          </cell>
          <cell r="J96">
            <v>311</v>
          </cell>
          <cell r="K96">
            <v>249</v>
          </cell>
          <cell r="L96">
            <v>6</v>
          </cell>
          <cell r="M96">
            <v>107</v>
          </cell>
          <cell r="N96">
            <v>280</v>
          </cell>
          <cell r="O96">
            <v>132</v>
          </cell>
          <cell r="P96">
            <v>1764</v>
          </cell>
          <cell r="Q96">
            <v>905</v>
          </cell>
          <cell r="R96">
            <v>4012</v>
          </cell>
          <cell r="S96">
            <v>532</v>
          </cell>
        </row>
        <row r="97">
          <cell r="D97">
            <v>51903</v>
          </cell>
          <cell r="E97">
            <v>129</v>
          </cell>
          <cell r="F97">
            <v>1833</v>
          </cell>
          <cell r="G97">
            <v>103</v>
          </cell>
          <cell r="H97">
            <v>81</v>
          </cell>
          <cell r="I97">
            <v>205</v>
          </cell>
          <cell r="J97">
            <v>180</v>
          </cell>
          <cell r="K97">
            <v>136</v>
          </cell>
          <cell r="L97">
            <v>11</v>
          </cell>
          <cell r="M97">
            <v>63</v>
          </cell>
          <cell r="N97">
            <v>184</v>
          </cell>
          <cell r="O97">
            <v>3</v>
          </cell>
          <cell r="P97">
            <v>1689</v>
          </cell>
          <cell r="Q97">
            <v>1217</v>
          </cell>
          <cell r="R97">
            <v>8257</v>
          </cell>
          <cell r="S97">
            <v>506</v>
          </cell>
        </row>
        <row r="98">
          <cell r="D98">
            <v>284657</v>
          </cell>
          <cell r="E98">
            <v>1677</v>
          </cell>
          <cell r="F98">
            <v>7284</v>
          </cell>
          <cell r="G98">
            <v>217</v>
          </cell>
          <cell r="H98">
            <v>627</v>
          </cell>
          <cell r="I98">
            <v>1072</v>
          </cell>
          <cell r="J98">
            <v>1469</v>
          </cell>
          <cell r="K98">
            <v>897</v>
          </cell>
          <cell r="L98">
            <v>37</v>
          </cell>
          <cell r="M98">
            <v>755</v>
          </cell>
          <cell r="N98">
            <v>1124</v>
          </cell>
          <cell r="O98">
            <v>133</v>
          </cell>
          <cell r="P98">
            <v>8382</v>
          </cell>
          <cell r="Q98">
            <v>4149</v>
          </cell>
          <cell r="R98">
            <v>18101</v>
          </cell>
          <cell r="S98">
            <v>846</v>
          </cell>
        </row>
        <row r="99">
          <cell r="D99">
            <v>17925</v>
          </cell>
          <cell r="E99">
            <v>56</v>
          </cell>
          <cell r="F99">
            <v>1638</v>
          </cell>
          <cell r="G99">
            <v>6</v>
          </cell>
          <cell r="H99">
            <v>17</v>
          </cell>
          <cell r="I99">
            <v>23</v>
          </cell>
          <cell r="J99">
            <v>46</v>
          </cell>
          <cell r="K99">
            <v>26</v>
          </cell>
          <cell r="L99">
            <v>55</v>
          </cell>
          <cell r="M99">
            <v>42</v>
          </cell>
          <cell r="N99">
            <v>89</v>
          </cell>
          <cell r="O99">
            <v>7</v>
          </cell>
          <cell r="P99">
            <v>603</v>
          </cell>
          <cell r="Q99">
            <v>534</v>
          </cell>
          <cell r="R99">
            <v>3377</v>
          </cell>
          <cell r="S99">
            <v>231</v>
          </cell>
        </row>
        <row r="100">
          <cell r="D100">
            <v>14891</v>
          </cell>
          <cell r="E100">
            <v>15</v>
          </cell>
          <cell r="F100">
            <v>917</v>
          </cell>
          <cell r="G100">
            <v>3</v>
          </cell>
          <cell r="H100">
            <v>1</v>
          </cell>
          <cell r="I100">
            <v>14</v>
          </cell>
          <cell r="J100">
            <v>5</v>
          </cell>
          <cell r="K100">
            <v>2</v>
          </cell>
          <cell r="L100">
            <v>1</v>
          </cell>
          <cell r="M100">
            <v>37</v>
          </cell>
          <cell r="N100">
            <v>57</v>
          </cell>
          <cell r="O100">
            <v>10</v>
          </cell>
          <cell r="P100">
            <v>487</v>
          </cell>
          <cell r="Q100">
            <v>502</v>
          </cell>
          <cell r="R100">
            <v>247</v>
          </cell>
          <cell r="S100">
            <v>184</v>
          </cell>
        </row>
        <row r="101">
          <cell r="D101">
            <v>7321</v>
          </cell>
          <cell r="E101">
            <v>39</v>
          </cell>
          <cell r="F101">
            <v>69</v>
          </cell>
          <cell r="G101">
            <v>1</v>
          </cell>
          <cell r="H101"/>
          <cell r="I101">
            <v>1</v>
          </cell>
          <cell r="J101">
            <v>25</v>
          </cell>
          <cell r="K101">
            <v>14</v>
          </cell>
          <cell r="L101"/>
          <cell r="M101">
            <v>11</v>
          </cell>
          <cell r="N101">
            <v>64</v>
          </cell>
          <cell r="O101">
            <v>9</v>
          </cell>
          <cell r="P101">
            <v>122</v>
          </cell>
          <cell r="Q101">
            <v>644</v>
          </cell>
          <cell r="R101">
            <v>186</v>
          </cell>
          <cell r="S101">
            <v>153</v>
          </cell>
        </row>
        <row r="102">
          <cell r="D102">
            <v>135371</v>
          </cell>
          <cell r="E102">
            <v>464</v>
          </cell>
          <cell r="F102">
            <v>3019</v>
          </cell>
          <cell r="G102">
            <v>224</v>
          </cell>
          <cell r="H102">
            <v>205</v>
          </cell>
          <cell r="I102">
            <v>1058</v>
          </cell>
          <cell r="J102">
            <v>448</v>
          </cell>
          <cell r="K102">
            <v>184</v>
          </cell>
          <cell r="L102">
            <v>46</v>
          </cell>
          <cell r="M102">
            <v>383</v>
          </cell>
          <cell r="N102">
            <v>399</v>
          </cell>
          <cell r="O102">
            <v>94</v>
          </cell>
          <cell r="P102">
            <v>2766</v>
          </cell>
          <cell r="Q102">
            <v>2334</v>
          </cell>
          <cell r="R102">
            <v>4533</v>
          </cell>
          <cell r="S102">
            <v>668</v>
          </cell>
        </row>
        <row r="103">
          <cell r="D103">
            <v>53168</v>
          </cell>
          <cell r="E103">
            <v>291</v>
          </cell>
          <cell r="F103">
            <v>424</v>
          </cell>
          <cell r="G103">
            <v>17</v>
          </cell>
          <cell r="H103">
            <v>78</v>
          </cell>
          <cell r="I103">
            <v>122</v>
          </cell>
          <cell r="J103">
            <v>242</v>
          </cell>
          <cell r="K103">
            <v>178</v>
          </cell>
          <cell r="L103">
            <v>12</v>
          </cell>
          <cell r="M103">
            <v>29</v>
          </cell>
          <cell r="N103">
            <v>118</v>
          </cell>
          <cell r="O103">
            <v>19</v>
          </cell>
          <cell r="P103">
            <v>1279</v>
          </cell>
          <cell r="Q103">
            <v>2226</v>
          </cell>
          <cell r="R103">
            <v>11022</v>
          </cell>
          <cell r="S103">
            <v>1678</v>
          </cell>
        </row>
        <row r="104">
          <cell r="D104">
            <v>112057</v>
          </cell>
          <cell r="E104">
            <v>636</v>
          </cell>
          <cell r="F104">
            <v>4920</v>
          </cell>
          <cell r="G104">
            <v>428</v>
          </cell>
          <cell r="H104">
            <v>174</v>
          </cell>
          <cell r="I104">
            <v>222</v>
          </cell>
          <cell r="J104">
            <v>452</v>
          </cell>
          <cell r="K104">
            <v>168</v>
          </cell>
          <cell r="L104">
            <v>202</v>
          </cell>
          <cell r="M104">
            <v>122</v>
          </cell>
          <cell r="N104">
            <v>260</v>
          </cell>
          <cell r="O104">
            <v>49</v>
          </cell>
          <cell r="P104">
            <v>2725</v>
          </cell>
          <cell r="Q104">
            <v>1828</v>
          </cell>
          <cell r="R104">
            <v>2826</v>
          </cell>
          <cell r="S104">
            <v>972</v>
          </cell>
        </row>
        <row r="105">
          <cell r="D105">
            <v>16558</v>
          </cell>
          <cell r="E105">
            <v>78</v>
          </cell>
          <cell r="F105">
            <v>332</v>
          </cell>
          <cell r="G105">
            <v>6</v>
          </cell>
          <cell r="H105">
            <v>6</v>
          </cell>
          <cell r="I105">
            <v>51</v>
          </cell>
          <cell r="J105">
            <v>62</v>
          </cell>
          <cell r="K105">
            <v>55</v>
          </cell>
          <cell r="L105">
            <v>5</v>
          </cell>
          <cell r="M105">
            <v>24</v>
          </cell>
          <cell r="N105">
            <v>40</v>
          </cell>
          <cell r="O105">
            <v>11</v>
          </cell>
          <cell r="P105">
            <v>442</v>
          </cell>
          <cell r="Q105">
            <v>433</v>
          </cell>
          <cell r="R105">
            <v>1033</v>
          </cell>
          <cell r="S105">
            <v>335</v>
          </cell>
        </row>
        <row r="106">
          <cell r="D106">
            <v>5296</v>
          </cell>
          <cell r="E106">
            <v>35</v>
          </cell>
          <cell r="F106">
            <v>70</v>
          </cell>
          <cell r="G106">
            <v>3</v>
          </cell>
          <cell r="H106">
            <v>3</v>
          </cell>
          <cell r="I106">
            <v>31</v>
          </cell>
          <cell r="J106">
            <v>18</v>
          </cell>
          <cell r="K106">
            <v>15</v>
          </cell>
          <cell r="L106"/>
          <cell r="M106">
            <v>5</v>
          </cell>
          <cell r="N106">
            <v>14</v>
          </cell>
          <cell r="O106">
            <v>14</v>
          </cell>
          <cell r="P106">
            <v>70</v>
          </cell>
          <cell r="Q106">
            <v>92</v>
          </cell>
          <cell r="R106">
            <v>97</v>
          </cell>
          <cell r="S106">
            <v>26</v>
          </cell>
        </row>
      </sheetData>
      <sheetData sheetId="4"/>
      <sheetData sheetId="5">
        <row r="4">
          <cell r="J4">
            <v>13</v>
          </cell>
          <cell r="X4">
            <v>22</v>
          </cell>
        </row>
        <row r="5">
          <cell r="J5">
            <v>4.5</v>
          </cell>
          <cell r="X5">
            <v>5.75</v>
          </cell>
        </row>
        <row r="6">
          <cell r="J6">
            <v>1.75</v>
          </cell>
          <cell r="X6">
            <v>2</v>
          </cell>
        </row>
        <row r="7">
          <cell r="J7">
            <v>4.75</v>
          </cell>
          <cell r="X7">
            <v>7</v>
          </cell>
        </row>
        <row r="8">
          <cell r="J8">
            <v>4</v>
          </cell>
          <cell r="X8">
            <v>5.25</v>
          </cell>
        </row>
        <row r="9">
          <cell r="J9">
            <v>1</v>
          </cell>
          <cell r="X9">
            <v>1</v>
          </cell>
        </row>
        <row r="10">
          <cell r="J10">
            <v>5.5</v>
          </cell>
          <cell r="X10">
            <v>7.25</v>
          </cell>
        </row>
        <row r="11">
          <cell r="J11">
            <v>3</v>
          </cell>
          <cell r="X11">
            <v>3.5</v>
          </cell>
        </row>
        <row r="12">
          <cell r="J12">
            <v>6</v>
          </cell>
          <cell r="X12">
            <v>8</v>
          </cell>
        </row>
        <row r="13">
          <cell r="J13">
            <v>10.75</v>
          </cell>
          <cell r="X13">
            <v>14</v>
          </cell>
        </row>
        <row r="14">
          <cell r="J14">
            <v>10</v>
          </cell>
          <cell r="X14">
            <v>18.5</v>
          </cell>
        </row>
        <row r="15">
          <cell r="J15">
            <v>5</v>
          </cell>
          <cell r="X15">
            <v>8</v>
          </cell>
        </row>
        <row r="16">
          <cell r="J16">
            <v>16.75</v>
          </cell>
          <cell r="X16">
            <v>24.5</v>
          </cell>
        </row>
        <row r="17">
          <cell r="J17">
            <v>6.75</v>
          </cell>
          <cell r="X17">
            <v>9</v>
          </cell>
        </row>
        <row r="18">
          <cell r="J18">
            <v>0.5</v>
          </cell>
          <cell r="X18">
            <v>1.5</v>
          </cell>
        </row>
        <row r="19">
          <cell r="J19">
            <v>4</v>
          </cell>
          <cell r="X19">
            <v>6.5</v>
          </cell>
        </row>
        <row r="20">
          <cell r="J20">
            <v>3</v>
          </cell>
          <cell r="X20">
            <v>4.33</v>
          </cell>
        </row>
        <row r="21">
          <cell r="J21">
            <v>17</v>
          </cell>
          <cell r="X21">
            <v>23</v>
          </cell>
        </row>
        <row r="22">
          <cell r="J22">
            <v>4</v>
          </cell>
          <cell r="X22">
            <v>5</v>
          </cell>
        </row>
        <row r="23">
          <cell r="J23">
            <v>1</v>
          </cell>
          <cell r="X23">
            <v>2.1</v>
          </cell>
        </row>
        <row r="24">
          <cell r="J24">
            <v>2</v>
          </cell>
          <cell r="X24">
            <v>4</v>
          </cell>
        </row>
        <row r="25">
          <cell r="J25">
            <v>1</v>
          </cell>
          <cell r="X25">
            <v>1.2000000000000002</v>
          </cell>
        </row>
        <row r="26">
          <cell r="J26">
            <v>12</v>
          </cell>
          <cell r="X26">
            <v>17</v>
          </cell>
        </row>
        <row r="27">
          <cell r="J27">
            <v>8</v>
          </cell>
          <cell r="X27">
            <v>13</v>
          </cell>
        </row>
        <row r="28">
          <cell r="J28">
            <v>8</v>
          </cell>
          <cell r="X28">
            <v>9</v>
          </cell>
        </row>
        <row r="29">
          <cell r="J29">
            <v>45</v>
          </cell>
          <cell r="X29">
            <v>76</v>
          </cell>
        </row>
        <row r="30">
          <cell r="J30">
            <v>2</v>
          </cell>
          <cell r="X30">
            <v>2.5</v>
          </cell>
        </row>
        <row r="31">
          <cell r="J31">
            <v>2</v>
          </cell>
          <cell r="X31">
            <v>2.5</v>
          </cell>
        </row>
        <row r="32">
          <cell r="J32">
            <v>14</v>
          </cell>
          <cell r="X32">
            <v>18</v>
          </cell>
        </row>
        <row r="33">
          <cell r="J33">
            <v>3</v>
          </cell>
          <cell r="X33">
            <v>4</v>
          </cell>
        </row>
        <row r="34">
          <cell r="J34">
            <v>9</v>
          </cell>
          <cell r="X34">
            <v>11</v>
          </cell>
        </row>
        <row r="35">
          <cell r="J35">
            <v>29</v>
          </cell>
          <cell r="X35">
            <v>39.5</v>
          </cell>
        </row>
        <row r="36">
          <cell r="J36">
            <v>8.5</v>
          </cell>
          <cell r="X36">
            <v>11.5</v>
          </cell>
        </row>
        <row r="37">
          <cell r="J37">
            <v>7.5</v>
          </cell>
          <cell r="X37">
            <v>10.5</v>
          </cell>
        </row>
        <row r="38">
          <cell r="J38">
            <v>34</v>
          </cell>
          <cell r="X38">
            <v>51.5</v>
          </cell>
        </row>
        <row r="39">
          <cell r="J39">
            <v>9</v>
          </cell>
          <cell r="X39">
            <v>10</v>
          </cell>
        </row>
        <row r="40">
          <cell r="J40">
            <v>24</v>
          </cell>
          <cell r="X40">
            <v>33</v>
          </cell>
        </row>
        <row r="41">
          <cell r="J41">
            <v>1</v>
          </cell>
          <cell r="X41">
            <v>2</v>
          </cell>
        </row>
        <row r="42">
          <cell r="J42">
            <v>0.75</v>
          </cell>
          <cell r="X42">
            <v>1.1000000000000001</v>
          </cell>
        </row>
        <row r="43">
          <cell r="J43">
            <v>8.5</v>
          </cell>
          <cell r="X43">
            <v>10</v>
          </cell>
        </row>
        <row r="44">
          <cell r="J44">
            <v>3</v>
          </cell>
          <cell r="X44">
            <v>4.55</v>
          </cell>
        </row>
        <row r="45">
          <cell r="J45">
            <v>32</v>
          </cell>
          <cell r="X45">
            <v>65</v>
          </cell>
        </row>
        <row r="46">
          <cell r="J46">
            <v>13</v>
          </cell>
          <cell r="X46">
            <v>29</v>
          </cell>
        </row>
        <row r="47">
          <cell r="J47">
            <v>14</v>
          </cell>
          <cell r="X47">
            <v>18.5</v>
          </cell>
        </row>
        <row r="48">
          <cell r="J48">
            <v>14</v>
          </cell>
          <cell r="X48">
            <v>19.5</v>
          </cell>
        </row>
        <row r="49">
          <cell r="J49">
            <v>4</v>
          </cell>
          <cell r="X49">
            <v>8</v>
          </cell>
        </row>
        <row r="50">
          <cell r="J50">
            <v>5</v>
          </cell>
          <cell r="X50">
            <v>6.5</v>
          </cell>
        </row>
        <row r="51">
          <cell r="J51">
            <v>4</v>
          </cell>
          <cell r="X51">
            <v>4.5</v>
          </cell>
        </row>
        <row r="52">
          <cell r="J52">
            <v>8.75</v>
          </cell>
          <cell r="X52">
            <v>12</v>
          </cell>
        </row>
        <row r="53">
          <cell r="J53">
            <v>0.5</v>
          </cell>
          <cell r="X53">
            <v>1</v>
          </cell>
        </row>
        <row r="54">
          <cell r="J54">
            <v>12</v>
          </cell>
          <cell r="X54">
            <v>18</v>
          </cell>
        </row>
        <row r="55">
          <cell r="J55">
            <v>2</v>
          </cell>
          <cell r="X55">
            <v>4.0999999999999996</v>
          </cell>
        </row>
        <row r="56">
          <cell r="J56">
            <v>14.25</v>
          </cell>
          <cell r="X56">
            <v>24</v>
          </cell>
        </row>
        <row r="57">
          <cell r="J57">
            <v>1</v>
          </cell>
          <cell r="X57">
            <v>2</v>
          </cell>
        </row>
        <row r="58">
          <cell r="J58">
            <v>6.75</v>
          </cell>
          <cell r="X58">
            <v>10</v>
          </cell>
        </row>
        <row r="59">
          <cell r="J59">
            <v>13</v>
          </cell>
          <cell r="X59">
            <v>19</v>
          </cell>
        </row>
        <row r="60">
          <cell r="J60">
            <v>8</v>
          </cell>
          <cell r="X60">
            <v>10</v>
          </cell>
        </row>
        <row r="61">
          <cell r="J61">
            <v>3</v>
          </cell>
          <cell r="X61">
            <v>3.35</v>
          </cell>
        </row>
        <row r="62">
          <cell r="J62">
            <v>0.75</v>
          </cell>
          <cell r="X62">
            <v>1.35</v>
          </cell>
        </row>
        <row r="63">
          <cell r="J63">
            <v>6</v>
          </cell>
          <cell r="X63">
            <v>7.4</v>
          </cell>
        </row>
        <row r="64">
          <cell r="J64">
            <v>4</v>
          </cell>
          <cell r="X64">
            <v>6</v>
          </cell>
        </row>
        <row r="65">
          <cell r="J65">
            <v>80</v>
          </cell>
          <cell r="X65">
            <v>132</v>
          </cell>
        </row>
        <row r="66">
          <cell r="J66">
            <v>1</v>
          </cell>
          <cell r="X66">
            <v>1.05</v>
          </cell>
        </row>
        <row r="67">
          <cell r="J67">
            <v>4</v>
          </cell>
          <cell r="X67">
            <v>6</v>
          </cell>
        </row>
        <row r="68">
          <cell r="J68">
            <v>7</v>
          </cell>
          <cell r="X68">
            <v>12</v>
          </cell>
        </row>
        <row r="69">
          <cell r="J69">
            <v>14</v>
          </cell>
          <cell r="X69">
            <v>20.5</v>
          </cell>
        </row>
        <row r="70">
          <cell r="J70">
            <v>11</v>
          </cell>
          <cell r="X70">
            <v>16</v>
          </cell>
        </row>
        <row r="71">
          <cell r="J71">
            <v>6</v>
          </cell>
          <cell r="X71">
            <v>8</v>
          </cell>
        </row>
        <row r="72">
          <cell r="J72">
            <v>13</v>
          </cell>
          <cell r="X72">
            <v>18</v>
          </cell>
        </row>
        <row r="73">
          <cell r="J73">
            <v>8</v>
          </cell>
          <cell r="X73">
            <v>13</v>
          </cell>
        </row>
        <row r="74">
          <cell r="J74">
            <v>1</v>
          </cell>
          <cell r="X74">
            <v>1.33</v>
          </cell>
        </row>
        <row r="75">
          <cell r="J75">
            <v>5</v>
          </cell>
          <cell r="X75">
            <v>6</v>
          </cell>
        </row>
        <row r="76">
          <cell r="J76">
            <v>3</v>
          </cell>
          <cell r="X76">
            <v>5.75</v>
          </cell>
        </row>
        <row r="77">
          <cell r="J77">
            <v>0.5</v>
          </cell>
          <cell r="X77">
            <v>1.5</v>
          </cell>
        </row>
        <row r="78">
          <cell r="J78">
            <v>7</v>
          </cell>
          <cell r="X78">
            <v>10</v>
          </cell>
        </row>
        <row r="79">
          <cell r="J79">
            <v>22</v>
          </cell>
          <cell r="X79">
            <v>31.8</v>
          </cell>
        </row>
        <row r="80">
          <cell r="J80">
            <v>1</v>
          </cell>
          <cell r="X80">
            <v>1.1000000000000001</v>
          </cell>
        </row>
        <row r="81">
          <cell r="J81">
            <v>12</v>
          </cell>
          <cell r="X81">
            <v>16.5</v>
          </cell>
        </row>
        <row r="82">
          <cell r="J82">
            <v>8.75</v>
          </cell>
          <cell r="X82">
            <v>13</v>
          </cell>
        </row>
        <row r="83">
          <cell r="J83">
            <v>25</v>
          </cell>
          <cell r="X83">
            <v>30</v>
          </cell>
        </row>
        <row r="84">
          <cell r="J84">
            <v>8</v>
          </cell>
          <cell r="X84">
            <v>11</v>
          </cell>
        </row>
        <row r="85">
          <cell r="J85">
            <v>12.75</v>
          </cell>
          <cell r="X85">
            <v>20</v>
          </cell>
        </row>
        <row r="86">
          <cell r="J86">
            <v>9</v>
          </cell>
          <cell r="X86">
            <v>10</v>
          </cell>
        </row>
        <row r="87">
          <cell r="J87">
            <v>10</v>
          </cell>
          <cell r="X87">
            <v>13</v>
          </cell>
        </row>
        <row r="88">
          <cell r="J88">
            <v>11</v>
          </cell>
          <cell r="X88">
            <v>12</v>
          </cell>
        </row>
        <row r="89">
          <cell r="J89">
            <v>6.63</v>
          </cell>
          <cell r="X89">
            <v>10.629999999999999</v>
          </cell>
        </row>
        <row r="90">
          <cell r="J90">
            <v>4</v>
          </cell>
          <cell r="X90">
            <v>6</v>
          </cell>
        </row>
        <row r="91">
          <cell r="J91">
            <v>7</v>
          </cell>
          <cell r="X91">
            <v>10</v>
          </cell>
        </row>
        <row r="92">
          <cell r="J92">
            <v>1</v>
          </cell>
          <cell r="X92">
            <v>1.35</v>
          </cell>
        </row>
        <row r="93">
          <cell r="J93">
            <v>2</v>
          </cell>
          <cell r="X93">
            <v>2.1</v>
          </cell>
        </row>
        <row r="94">
          <cell r="J94">
            <v>0.5</v>
          </cell>
          <cell r="X94">
            <v>0.75</v>
          </cell>
        </row>
        <row r="95">
          <cell r="J95">
            <v>9</v>
          </cell>
          <cell r="X95">
            <v>14</v>
          </cell>
        </row>
        <row r="96">
          <cell r="J96">
            <v>9</v>
          </cell>
          <cell r="X96">
            <v>10.5</v>
          </cell>
        </row>
        <row r="97">
          <cell r="J97">
            <v>47</v>
          </cell>
          <cell r="X97">
            <v>80</v>
          </cell>
        </row>
        <row r="98">
          <cell r="J98">
            <v>4</v>
          </cell>
          <cell r="X98">
            <v>6</v>
          </cell>
        </row>
        <row r="99">
          <cell r="J99">
            <v>3.5</v>
          </cell>
          <cell r="X99">
            <v>4.25</v>
          </cell>
        </row>
        <row r="100">
          <cell r="J100">
            <v>1</v>
          </cell>
          <cell r="X100">
            <v>2</v>
          </cell>
        </row>
        <row r="101">
          <cell r="J101">
            <v>10</v>
          </cell>
          <cell r="X101">
            <v>18</v>
          </cell>
        </row>
        <row r="102">
          <cell r="J102">
            <v>6</v>
          </cell>
          <cell r="X102">
            <v>8</v>
          </cell>
        </row>
        <row r="103">
          <cell r="J103">
            <v>13</v>
          </cell>
          <cell r="X103">
            <v>19</v>
          </cell>
        </row>
        <row r="104">
          <cell r="J104">
            <v>3.5</v>
          </cell>
          <cell r="X104">
            <v>5</v>
          </cell>
        </row>
        <row r="105">
          <cell r="J105">
            <v>0.75</v>
          </cell>
          <cell r="X105">
            <v>1.05</v>
          </cell>
        </row>
        <row r="106">
          <cell r="J106">
            <v>927.38</v>
          </cell>
        </row>
      </sheetData>
      <sheetData sheetId="6"/>
      <sheetData sheetId="7"/>
      <sheetData sheetId="8"/>
      <sheetData sheetId="9"/>
      <sheetData sheetId="10">
        <row r="3">
          <cell r="B3" t="str">
            <v>ALAMANCE</v>
          </cell>
          <cell r="C3">
            <v>10581480.49</v>
          </cell>
          <cell r="J3">
            <v>5249</v>
          </cell>
        </row>
        <row r="4">
          <cell r="B4" t="str">
            <v>ALEXANDER</v>
          </cell>
          <cell r="C4">
            <v>1551276.86</v>
          </cell>
          <cell r="J4">
            <v>1031</v>
          </cell>
        </row>
        <row r="5">
          <cell r="B5" t="str">
            <v>ALLEGHANY</v>
          </cell>
          <cell r="C5">
            <v>541225.65</v>
          </cell>
          <cell r="J5">
            <v>302</v>
          </cell>
        </row>
        <row r="6">
          <cell r="B6" t="str">
            <v>ANSON</v>
          </cell>
          <cell r="C6">
            <v>2939271</v>
          </cell>
          <cell r="J6">
            <v>1876</v>
          </cell>
        </row>
        <row r="7">
          <cell r="B7" t="str">
            <v>ASHE</v>
          </cell>
          <cell r="C7">
            <v>1380182.12</v>
          </cell>
          <cell r="J7">
            <v>731</v>
          </cell>
        </row>
        <row r="8">
          <cell r="B8" t="str">
            <v>AVERY</v>
          </cell>
          <cell r="C8">
            <v>548437.09</v>
          </cell>
          <cell r="J8">
            <v>263</v>
          </cell>
        </row>
        <row r="9">
          <cell r="B9" t="str">
            <v>BEAUFORT</v>
          </cell>
          <cell r="C9">
            <v>3748666.83</v>
          </cell>
          <cell r="J9">
            <v>2054</v>
          </cell>
        </row>
        <row r="10">
          <cell r="B10" t="str">
            <v>BERTIE</v>
          </cell>
          <cell r="C10">
            <v>1917274.05</v>
          </cell>
          <cell r="J10">
            <v>1087</v>
          </cell>
        </row>
        <row r="11">
          <cell r="B11" t="str">
            <v>BLADEN</v>
          </cell>
          <cell r="C11">
            <v>4113001.97</v>
          </cell>
          <cell r="J11">
            <v>1879</v>
          </cell>
        </row>
        <row r="12">
          <cell r="B12" t="str">
            <v>BRUNSWICK</v>
          </cell>
          <cell r="C12">
            <v>6680874.79</v>
          </cell>
          <cell r="J12">
            <v>3069</v>
          </cell>
        </row>
        <row r="13">
          <cell r="B13" t="str">
            <v>BUNCOMBE</v>
          </cell>
          <cell r="C13">
            <v>10378953.16</v>
          </cell>
          <cell r="J13">
            <v>5224</v>
          </cell>
        </row>
        <row r="14">
          <cell r="B14" t="str">
            <v>BURKE</v>
          </cell>
          <cell r="C14">
            <v>3956281.7</v>
          </cell>
          <cell r="J14">
            <v>2220</v>
          </cell>
        </row>
        <row r="15">
          <cell r="B15" t="str">
            <v>CABARRUS</v>
          </cell>
          <cell r="C15">
            <v>12843494.23</v>
          </cell>
          <cell r="J15">
            <v>4363</v>
          </cell>
        </row>
        <row r="16">
          <cell r="B16" t="str">
            <v>CALDWELL</v>
          </cell>
          <cell r="C16">
            <v>5471659.6500000004</v>
          </cell>
          <cell r="J16">
            <v>2500</v>
          </cell>
        </row>
        <row r="17">
          <cell r="B17" t="str">
            <v>CAMDEN</v>
          </cell>
          <cell r="C17">
            <v>930956.7</v>
          </cell>
          <cell r="J17">
            <v>236</v>
          </cell>
        </row>
        <row r="18">
          <cell r="B18" t="str">
            <v>CARTERET</v>
          </cell>
          <cell r="C18">
            <v>3516338.9</v>
          </cell>
          <cell r="J18">
            <v>1765</v>
          </cell>
        </row>
        <row r="19">
          <cell r="B19" t="str">
            <v>CASWELL</v>
          </cell>
          <cell r="C19">
            <v>1270962.29</v>
          </cell>
          <cell r="J19">
            <v>778</v>
          </cell>
        </row>
        <row r="20">
          <cell r="B20" t="str">
            <v>CATAWBA</v>
          </cell>
          <cell r="C20">
            <v>10386379.9</v>
          </cell>
          <cell r="J20">
            <v>4406</v>
          </cell>
        </row>
        <row r="21">
          <cell r="B21" t="str">
            <v>CHATHAM</v>
          </cell>
          <cell r="C21">
            <v>2704175.95</v>
          </cell>
          <cell r="J21">
            <v>1253</v>
          </cell>
        </row>
        <row r="22">
          <cell r="B22" t="str">
            <v>CHEROKEE</v>
          </cell>
          <cell r="C22">
            <v>1026206.44</v>
          </cell>
          <cell r="J22">
            <v>546</v>
          </cell>
        </row>
        <row r="23">
          <cell r="B23" t="str">
            <v>CHOWAN</v>
          </cell>
          <cell r="C23">
            <v>1379146.5</v>
          </cell>
          <cell r="J23">
            <v>763</v>
          </cell>
        </row>
        <row r="24">
          <cell r="B24" t="str">
            <v>CLAY</v>
          </cell>
          <cell r="C24">
            <v>481700.7</v>
          </cell>
          <cell r="J24">
            <v>200</v>
          </cell>
        </row>
        <row r="25">
          <cell r="B25" t="str">
            <v>CLEVELAND</v>
          </cell>
          <cell r="C25">
            <v>8293079.6200000001</v>
          </cell>
          <cell r="J25">
            <v>5355</v>
          </cell>
        </row>
        <row r="26">
          <cell r="B26" t="str">
            <v>COLUMBUS</v>
          </cell>
          <cell r="C26">
            <v>4753466.79</v>
          </cell>
          <cell r="J26">
            <v>2986</v>
          </cell>
        </row>
        <row r="27">
          <cell r="B27" t="str">
            <v>CRAVEN</v>
          </cell>
          <cell r="C27">
            <v>7720375.1200000001</v>
          </cell>
          <cell r="J27">
            <v>3583</v>
          </cell>
        </row>
        <row r="28">
          <cell r="B28" t="str">
            <v>CUMBERLAND</v>
          </cell>
          <cell r="C28">
            <v>36940742.049999997</v>
          </cell>
          <cell r="J28">
            <v>16334</v>
          </cell>
        </row>
        <row r="29">
          <cell r="B29" t="str">
            <v>CURRITUCK</v>
          </cell>
          <cell r="C29">
            <v>2037861.16</v>
          </cell>
          <cell r="J29">
            <v>651</v>
          </cell>
        </row>
        <row r="30">
          <cell r="B30" t="str">
            <v>DARE</v>
          </cell>
          <cell r="C30">
            <v>1878089.95</v>
          </cell>
          <cell r="J30">
            <v>627</v>
          </cell>
        </row>
        <row r="31">
          <cell r="B31" t="str">
            <v>DAVIDSON</v>
          </cell>
          <cell r="C31">
            <v>11301094.380000001</v>
          </cell>
          <cell r="J31">
            <v>4436</v>
          </cell>
        </row>
        <row r="32">
          <cell r="B32" t="str">
            <v>DAVIE</v>
          </cell>
          <cell r="C32">
            <v>2306373.3199999998</v>
          </cell>
          <cell r="J32">
            <v>912</v>
          </cell>
        </row>
        <row r="33">
          <cell r="B33" t="str">
            <v>DUPLIN</v>
          </cell>
          <cell r="C33">
            <v>5032879.57</v>
          </cell>
          <cell r="J33">
            <v>2146</v>
          </cell>
        </row>
        <row r="34">
          <cell r="B34" t="str">
            <v>DURHAM</v>
          </cell>
          <cell r="C34">
            <v>14737899.82</v>
          </cell>
          <cell r="J34">
            <v>7108</v>
          </cell>
        </row>
        <row r="35">
          <cell r="B35" t="str">
            <v>EDGE-Rky Mt</v>
          </cell>
          <cell r="C35">
            <v>2389752.5099999998</v>
          </cell>
          <cell r="J35">
            <v>2124</v>
          </cell>
        </row>
        <row r="36">
          <cell r="B36" t="str">
            <v>EDGE-Tarboro</v>
          </cell>
          <cell r="C36">
            <v>2314378.4</v>
          </cell>
          <cell r="J36">
            <v>2049</v>
          </cell>
        </row>
        <row r="37">
          <cell r="B37" t="str">
            <v>FORSYTH</v>
          </cell>
          <cell r="C37">
            <v>22585852.539999999</v>
          </cell>
          <cell r="J37">
            <v>11341</v>
          </cell>
        </row>
        <row r="38">
          <cell r="B38" t="str">
            <v>FRANKLIN</v>
          </cell>
          <cell r="C38">
            <v>5115269.76</v>
          </cell>
          <cell r="J38">
            <v>2328</v>
          </cell>
        </row>
        <row r="39">
          <cell r="B39" t="str">
            <v>GASTON</v>
          </cell>
          <cell r="C39">
            <v>14440215.460000001</v>
          </cell>
          <cell r="J39">
            <v>7484</v>
          </cell>
        </row>
        <row r="40">
          <cell r="B40" t="str">
            <v>GATES</v>
          </cell>
          <cell r="C40">
            <v>1042632.1</v>
          </cell>
          <cell r="J40">
            <v>357</v>
          </cell>
        </row>
        <row r="41">
          <cell r="B41" t="str">
            <v>GRAHAM</v>
          </cell>
          <cell r="C41">
            <v>470681.97</v>
          </cell>
          <cell r="J41">
            <v>203</v>
          </cell>
        </row>
        <row r="42">
          <cell r="B42" t="str">
            <v>GRANVILLE</v>
          </cell>
          <cell r="C42">
            <v>3662931.77</v>
          </cell>
          <cell r="J42">
            <v>1967</v>
          </cell>
        </row>
        <row r="43">
          <cell r="B43" t="str">
            <v>GREENE</v>
          </cell>
          <cell r="C43">
            <v>1888205.54</v>
          </cell>
          <cell r="J43">
            <v>1145</v>
          </cell>
        </row>
        <row r="44">
          <cell r="B44" t="str">
            <v>GUIL-Gboro</v>
          </cell>
          <cell r="C44">
            <v>24182081.260000002</v>
          </cell>
          <cell r="J44">
            <v>12003</v>
          </cell>
        </row>
        <row r="45">
          <cell r="B45" t="str">
            <v>GUIL-HP</v>
          </cell>
          <cell r="C45">
            <v>8503417.6600000001</v>
          </cell>
          <cell r="J45">
            <v>4405</v>
          </cell>
        </row>
        <row r="46">
          <cell r="B46" t="str">
            <v>HALIFAX</v>
          </cell>
          <cell r="C46">
            <v>5583981.1100000003</v>
          </cell>
          <cell r="J46">
            <v>2835</v>
          </cell>
        </row>
        <row r="47">
          <cell r="B47" t="str">
            <v>HARNETT</v>
          </cell>
          <cell r="C47">
            <v>9745224.1500000004</v>
          </cell>
          <cell r="J47">
            <v>3950</v>
          </cell>
        </row>
        <row r="48">
          <cell r="B48" t="str">
            <v>HAYWOOD</v>
          </cell>
          <cell r="C48">
            <v>2720022.47</v>
          </cell>
          <cell r="J48">
            <v>1014</v>
          </cell>
        </row>
        <row r="49">
          <cell r="B49" t="str">
            <v>HENDERSON</v>
          </cell>
          <cell r="C49">
            <v>3660477.25</v>
          </cell>
          <cell r="J49">
            <v>1691</v>
          </cell>
        </row>
        <row r="50">
          <cell r="B50" t="str">
            <v>HERTFORD</v>
          </cell>
          <cell r="C50">
            <v>2762401.37</v>
          </cell>
          <cell r="J50">
            <v>1449</v>
          </cell>
        </row>
        <row r="51">
          <cell r="B51" t="str">
            <v>HOKE</v>
          </cell>
          <cell r="C51">
            <v>4153957.53</v>
          </cell>
          <cell r="J51">
            <v>2122</v>
          </cell>
        </row>
        <row r="52">
          <cell r="B52" t="str">
            <v>HYDE</v>
          </cell>
          <cell r="C52">
            <v>242578.12</v>
          </cell>
          <cell r="J52">
            <v>116</v>
          </cell>
        </row>
        <row r="53">
          <cell r="B53" t="str">
            <v>IREDELL</v>
          </cell>
          <cell r="C53">
            <v>9977643.6999999993</v>
          </cell>
          <cell r="J53">
            <v>4264</v>
          </cell>
        </row>
        <row r="54">
          <cell r="B54" t="str">
            <v>JACKSON</v>
          </cell>
          <cell r="C54">
            <v>1689446.26</v>
          </cell>
          <cell r="J54">
            <v>743</v>
          </cell>
        </row>
        <row r="55">
          <cell r="B55" t="str">
            <v>JOHNSTON</v>
          </cell>
          <cell r="C55">
            <v>15185669.109999999</v>
          </cell>
          <cell r="J55">
            <v>4989</v>
          </cell>
        </row>
        <row r="56">
          <cell r="B56" t="str">
            <v>JONES</v>
          </cell>
          <cell r="C56">
            <v>708011.04</v>
          </cell>
          <cell r="J56">
            <v>332</v>
          </cell>
        </row>
        <row r="57">
          <cell r="B57" t="str">
            <v>LEE</v>
          </cell>
          <cell r="C57">
            <v>3804465.13</v>
          </cell>
          <cell r="J57">
            <v>1951</v>
          </cell>
        </row>
        <row r="58">
          <cell r="B58" t="str">
            <v>LENOIR</v>
          </cell>
          <cell r="C58">
            <v>6955152.1200000001</v>
          </cell>
          <cell r="J58">
            <v>3904</v>
          </cell>
        </row>
        <row r="59">
          <cell r="B59" t="str">
            <v>LINCOLN</v>
          </cell>
          <cell r="C59">
            <v>4323691.9800000004</v>
          </cell>
          <cell r="J59">
            <v>1957</v>
          </cell>
        </row>
        <row r="60">
          <cell r="B60" t="str">
            <v>MACON</v>
          </cell>
          <cell r="C60">
            <v>1883525.92</v>
          </cell>
          <cell r="J60">
            <v>942</v>
          </cell>
        </row>
        <row r="61">
          <cell r="B61" t="str">
            <v>MADISON</v>
          </cell>
          <cell r="C61">
            <v>626144.06999999995</v>
          </cell>
          <cell r="J61">
            <v>496</v>
          </cell>
        </row>
        <row r="62">
          <cell r="B62" t="str">
            <v>MARTIN</v>
          </cell>
          <cell r="C62">
            <v>2314957.13</v>
          </cell>
          <cell r="J62">
            <v>1410</v>
          </cell>
        </row>
        <row r="63">
          <cell r="B63" t="str">
            <v>MCDOWELL</v>
          </cell>
          <cell r="C63">
            <v>2556391.61</v>
          </cell>
          <cell r="J63">
            <v>1301</v>
          </cell>
        </row>
        <row r="64">
          <cell r="B64" t="str">
            <v>MECKLENBURG</v>
          </cell>
          <cell r="C64">
            <v>49054563.57</v>
          </cell>
          <cell r="J64">
            <v>25771</v>
          </cell>
        </row>
        <row r="65">
          <cell r="B65" t="str">
            <v>MITCHELL</v>
          </cell>
          <cell r="C65">
            <v>656446.19999999995</v>
          </cell>
          <cell r="J65">
            <v>235</v>
          </cell>
        </row>
        <row r="66">
          <cell r="B66" t="str">
            <v>MONTGOMERY</v>
          </cell>
          <cell r="C66">
            <v>2232447.88</v>
          </cell>
          <cell r="J66">
            <v>1212</v>
          </cell>
        </row>
        <row r="67">
          <cell r="B67" t="str">
            <v>MOORE</v>
          </cell>
          <cell r="C67">
            <v>5038480.5599999996</v>
          </cell>
          <cell r="J67">
            <v>1932</v>
          </cell>
        </row>
        <row r="68">
          <cell r="B68" t="str">
            <v>NASH</v>
          </cell>
          <cell r="C68">
            <v>9033587.9000000004</v>
          </cell>
          <cell r="J68">
            <v>3782</v>
          </cell>
        </row>
        <row r="69">
          <cell r="B69" t="str">
            <v>NEW HANOVER</v>
          </cell>
          <cell r="C69">
            <v>10327495.09</v>
          </cell>
          <cell r="J69">
            <v>4607</v>
          </cell>
        </row>
        <row r="70">
          <cell r="B70" t="str">
            <v>NORTH CAROLINA</v>
          </cell>
          <cell r="C70"/>
          <cell r="J70">
            <v>11</v>
          </cell>
        </row>
        <row r="71">
          <cell r="B71" t="str">
            <v>NORTHAMPTON</v>
          </cell>
          <cell r="C71">
            <v>2012749.65</v>
          </cell>
          <cell r="J71">
            <v>1364</v>
          </cell>
        </row>
        <row r="72">
          <cell r="B72" t="str">
            <v>ONSLOW</v>
          </cell>
          <cell r="C72">
            <v>19496062.25</v>
          </cell>
          <cell r="J72">
            <v>6265</v>
          </cell>
        </row>
        <row r="73">
          <cell r="B73" t="str">
            <v>ORANGE</v>
          </cell>
          <cell r="C73">
            <v>4162736.11</v>
          </cell>
          <cell r="J73">
            <v>1486</v>
          </cell>
        </row>
        <row r="74">
          <cell r="B74" t="str">
            <v>PAMLICO</v>
          </cell>
          <cell r="C74">
            <v>738212.18</v>
          </cell>
          <cell r="J74">
            <v>414</v>
          </cell>
        </row>
        <row r="75">
          <cell r="B75" t="str">
            <v>PASQUOTANK</v>
          </cell>
          <cell r="C75">
            <v>4099318.13</v>
          </cell>
          <cell r="J75">
            <v>1845</v>
          </cell>
        </row>
        <row r="76">
          <cell r="B76" t="str">
            <v>PENDER</v>
          </cell>
          <cell r="C76">
            <v>3520216.3</v>
          </cell>
          <cell r="J76">
            <v>1435</v>
          </cell>
        </row>
        <row r="77">
          <cell r="B77" t="str">
            <v>PERQUIMANS</v>
          </cell>
          <cell r="C77">
            <v>1060690.8600000001</v>
          </cell>
          <cell r="J77">
            <v>441</v>
          </cell>
        </row>
        <row r="78">
          <cell r="B78" t="str">
            <v>PERSON</v>
          </cell>
          <cell r="C78">
            <v>3177738.34</v>
          </cell>
          <cell r="J78">
            <v>1607</v>
          </cell>
        </row>
        <row r="79">
          <cell r="B79" t="str">
            <v>PITT</v>
          </cell>
          <cell r="C79">
            <v>14993089.42</v>
          </cell>
          <cell r="J79">
            <v>8209</v>
          </cell>
        </row>
        <row r="80">
          <cell r="B80" t="str">
            <v>POLK</v>
          </cell>
          <cell r="C80">
            <v>694512.73</v>
          </cell>
          <cell r="J80">
            <v>341</v>
          </cell>
        </row>
        <row r="81">
          <cell r="B81" t="str">
            <v>RANDOLPH</v>
          </cell>
          <cell r="C81">
            <v>8408332.2699999996</v>
          </cell>
          <cell r="J81">
            <v>3676</v>
          </cell>
        </row>
        <row r="82">
          <cell r="B82" t="str">
            <v>RICHMOND</v>
          </cell>
          <cell r="C82">
            <v>5633680.1500000004</v>
          </cell>
          <cell r="J82">
            <v>3678</v>
          </cell>
        </row>
        <row r="83">
          <cell r="B83" t="str">
            <v>ROBESON</v>
          </cell>
          <cell r="C83">
            <v>11894923.41</v>
          </cell>
          <cell r="J83">
            <v>7350</v>
          </cell>
        </row>
        <row r="84">
          <cell r="B84" t="str">
            <v>ROCKINGHAM</v>
          </cell>
          <cell r="C84">
            <v>5845880.9299999997</v>
          </cell>
          <cell r="J84">
            <v>2926</v>
          </cell>
        </row>
        <row r="85">
          <cell r="B85" t="str">
            <v>ROWAN</v>
          </cell>
          <cell r="C85">
            <v>9472021.1099999994</v>
          </cell>
          <cell r="J85">
            <v>4053</v>
          </cell>
        </row>
        <row r="86">
          <cell r="B86" t="str">
            <v>RUTHERFORD</v>
          </cell>
          <cell r="C86">
            <v>4751553.97</v>
          </cell>
          <cell r="J86">
            <v>3078</v>
          </cell>
        </row>
        <row r="87">
          <cell r="B87" t="str">
            <v>SAMPSON</v>
          </cell>
          <cell r="C87">
            <v>6513191.1299999999</v>
          </cell>
          <cell r="J87">
            <v>2826</v>
          </cell>
        </row>
        <row r="88">
          <cell r="B88" t="str">
            <v>SCOTLAND</v>
          </cell>
          <cell r="C88">
            <v>5091426.2699999996</v>
          </cell>
          <cell r="J88">
            <v>3207</v>
          </cell>
        </row>
        <row r="89">
          <cell r="B89" t="str">
            <v>STANLY</v>
          </cell>
          <cell r="C89">
            <v>3559461.61</v>
          </cell>
          <cell r="J89">
            <v>1913</v>
          </cell>
        </row>
        <row r="90">
          <cell r="B90" t="str">
            <v>STOKES</v>
          </cell>
          <cell r="C90">
            <v>2132454.44</v>
          </cell>
          <cell r="J90">
            <v>986</v>
          </cell>
        </row>
        <row r="91">
          <cell r="B91" t="str">
            <v>SURRY</v>
          </cell>
          <cell r="C91">
            <v>3141459.62</v>
          </cell>
          <cell r="J91">
            <v>1776</v>
          </cell>
        </row>
        <row r="92">
          <cell r="B92" t="str">
            <v>SWAIN</v>
          </cell>
          <cell r="C92">
            <v>573484.91</v>
          </cell>
          <cell r="J92">
            <v>310</v>
          </cell>
        </row>
        <row r="93">
          <cell r="B93" t="str">
            <v>TRANSYLVANIA</v>
          </cell>
          <cell r="C93">
            <v>1147134.3500000001</v>
          </cell>
          <cell r="J93">
            <v>610</v>
          </cell>
        </row>
        <row r="94">
          <cell r="C94"/>
        </row>
        <row r="95">
          <cell r="B95" t="str">
            <v>TYRRELL</v>
          </cell>
          <cell r="C95">
            <v>333141.28999999998</v>
          </cell>
          <cell r="J95">
            <v>139</v>
          </cell>
        </row>
        <row r="96">
          <cell r="B96" t="str">
            <v>UNION</v>
          </cell>
          <cell r="C96">
            <v>10075056.67</v>
          </cell>
          <cell r="J96">
            <v>4341</v>
          </cell>
        </row>
        <row r="97">
          <cell r="B97" t="str">
            <v>VANCE</v>
          </cell>
          <cell r="C97">
            <v>4559250.07</v>
          </cell>
          <cell r="J97">
            <v>2618</v>
          </cell>
        </row>
        <row r="98">
          <cell r="B98" t="str">
            <v>WAKE</v>
          </cell>
          <cell r="C98">
            <v>43701735.359999999</v>
          </cell>
          <cell r="J98">
            <v>17452</v>
          </cell>
        </row>
        <row r="99">
          <cell r="B99" t="str">
            <v>WARREN</v>
          </cell>
          <cell r="C99">
            <v>1847742.33</v>
          </cell>
          <cell r="J99">
            <v>940</v>
          </cell>
        </row>
        <row r="100">
          <cell r="B100" t="str">
            <v>WASHINGTON</v>
          </cell>
          <cell r="C100">
            <v>1219520.0900000001</v>
          </cell>
          <cell r="J100">
            <v>767</v>
          </cell>
        </row>
        <row r="101">
          <cell r="B101" t="str">
            <v>WATAUGA</v>
          </cell>
          <cell r="C101">
            <v>1508101.66</v>
          </cell>
          <cell r="J101">
            <v>439</v>
          </cell>
        </row>
        <row r="102">
          <cell r="B102" t="str">
            <v>WAYNE</v>
          </cell>
          <cell r="C102">
            <v>11064749.9</v>
          </cell>
          <cell r="J102">
            <v>6191</v>
          </cell>
        </row>
        <row r="103">
          <cell r="B103" t="str">
            <v>WILKES</v>
          </cell>
          <cell r="C103">
            <v>3541159.53</v>
          </cell>
          <cell r="J103">
            <v>2488</v>
          </cell>
        </row>
        <row r="104">
          <cell r="B104" t="str">
            <v>WILSON</v>
          </cell>
          <cell r="C104">
            <v>8325406.0199999996</v>
          </cell>
          <cell r="J104">
            <v>4655</v>
          </cell>
        </row>
        <row r="105">
          <cell r="B105" t="str">
            <v>YADKIN</v>
          </cell>
          <cell r="C105">
            <v>1969698.86</v>
          </cell>
          <cell r="J105">
            <v>900</v>
          </cell>
        </row>
        <row r="106">
          <cell r="B106" t="str">
            <v>YANCEY</v>
          </cell>
          <cell r="C106">
            <v>663301.03</v>
          </cell>
          <cell r="J106">
            <v>312</v>
          </cell>
        </row>
        <row r="108">
          <cell r="C108">
            <v>636111181.93999994</v>
          </cell>
        </row>
        <row r="110">
          <cell r="C110">
            <v>4704130.91</v>
          </cell>
        </row>
        <row r="111">
          <cell r="C111">
            <v>32685498.920000002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4.nccommerce.com/LausSelection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sqref="A1:D2"/>
    </sheetView>
  </sheetViews>
  <sheetFormatPr defaultColWidth="10.36328125" defaultRowHeight="10.5" x14ac:dyDescent="0.25"/>
  <cols>
    <col min="1" max="1" width="25" style="181" customWidth="1"/>
    <col min="2" max="2" width="12.36328125" style="175" customWidth="1"/>
    <col min="3" max="3" width="13" style="175" customWidth="1"/>
    <col min="4" max="4" width="20.6328125" style="176" bestFit="1" customWidth="1"/>
    <col min="5" max="5" width="13.36328125" style="182" bestFit="1" customWidth="1"/>
    <col min="6" max="6" width="8.6328125" style="179" bestFit="1" customWidth="1"/>
    <col min="7" max="7" width="11.36328125" style="179" bestFit="1" customWidth="1"/>
    <col min="8" max="8" width="16.36328125" style="179" bestFit="1" customWidth="1"/>
    <col min="9" max="9" width="9.36328125" style="180" bestFit="1" customWidth="1"/>
    <col min="10" max="10" width="12.36328125" style="157" customWidth="1"/>
    <col min="11" max="16384" width="10.36328125" style="157"/>
  </cols>
  <sheetData>
    <row r="1" spans="1:10" s="155" customFormat="1" ht="13.5" thickBot="1" x14ac:dyDescent="0.35">
      <c r="A1" s="313" t="s">
        <v>324</v>
      </c>
      <c r="B1" s="313"/>
      <c r="C1" s="313"/>
      <c r="D1" s="313"/>
      <c r="E1" s="80"/>
      <c r="F1" s="80"/>
      <c r="G1" s="80"/>
      <c r="H1" s="80"/>
      <c r="I1" s="80"/>
      <c r="J1" s="314" t="s">
        <v>332</v>
      </c>
    </row>
    <row r="2" spans="1:10" s="156" customFormat="1" ht="13.5" customHeight="1" thickTop="1" x14ac:dyDescent="0.3">
      <c r="A2" s="313"/>
      <c r="B2" s="313"/>
      <c r="C2" s="313"/>
      <c r="D2" s="313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14"/>
    </row>
    <row r="3" spans="1:10" s="156" customFormat="1" ht="12.75" customHeight="1" thickBot="1" x14ac:dyDescent="0.35">
      <c r="A3" s="284"/>
      <c r="B3" s="285"/>
      <c r="C3" s="286"/>
      <c r="D3" s="287" t="s">
        <v>331</v>
      </c>
      <c r="E3" s="288" t="s">
        <v>172</v>
      </c>
      <c r="F3" s="85" t="s">
        <v>173</v>
      </c>
      <c r="G3" s="85" t="s">
        <v>174</v>
      </c>
      <c r="H3" s="86" t="s">
        <v>175</v>
      </c>
      <c r="I3" s="87" t="s">
        <v>176</v>
      </c>
      <c r="J3" s="314"/>
    </row>
    <row r="4" spans="1:10" ht="14.25" customHeight="1" x14ac:dyDescent="0.3">
      <c r="A4" s="88" t="s">
        <v>177</v>
      </c>
      <c r="B4" s="89" t="s">
        <v>2</v>
      </c>
      <c r="C4" s="89" t="s">
        <v>178</v>
      </c>
      <c r="D4" s="90" t="s">
        <v>179</v>
      </c>
      <c r="E4" s="91" t="s">
        <v>180</v>
      </c>
      <c r="F4" s="92" t="s">
        <v>151</v>
      </c>
      <c r="G4" s="93" t="s">
        <v>151</v>
      </c>
      <c r="H4" s="93" t="s">
        <v>151</v>
      </c>
      <c r="I4" s="94" t="s">
        <v>151</v>
      </c>
      <c r="J4" s="315"/>
    </row>
    <row r="5" spans="1:10" ht="13" x14ac:dyDescent="0.3">
      <c r="A5" s="95" t="s">
        <v>5</v>
      </c>
      <c r="B5" s="96">
        <v>5249</v>
      </c>
      <c r="C5" s="96">
        <v>403.76923076923077</v>
      </c>
      <c r="D5" s="292">
        <v>3.6</v>
      </c>
      <c r="E5" s="202">
        <v>480976.38590909092</v>
      </c>
      <c r="F5" s="203">
        <v>0.64870000000000005</v>
      </c>
      <c r="G5" s="203">
        <v>0.88839999999999997</v>
      </c>
      <c r="H5" s="203">
        <v>0.91059999999999997</v>
      </c>
      <c r="I5" s="203">
        <v>0.63970000000000005</v>
      </c>
      <c r="J5" s="245">
        <v>5.2206904706649615</v>
      </c>
    </row>
    <row r="6" spans="1:10" ht="13" x14ac:dyDescent="0.3">
      <c r="A6" s="95" t="s">
        <v>6</v>
      </c>
      <c r="B6" s="96">
        <v>1031</v>
      </c>
      <c r="C6" s="96">
        <v>229.11111111111111</v>
      </c>
      <c r="D6" s="292">
        <v>3.5</v>
      </c>
      <c r="E6" s="202">
        <v>269787.28000000003</v>
      </c>
      <c r="F6" s="203">
        <v>0.6119</v>
      </c>
      <c r="G6" s="203">
        <v>0.90200000000000002</v>
      </c>
      <c r="H6" s="203">
        <v>0.97150000000000003</v>
      </c>
      <c r="I6" s="203">
        <v>0.61750000000000005</v>
      </c>
      <c r="J6" s="246">
        <v>3.0532975750137767</v>
      </c>
    </row>
    <row r="7" spans="1:10" ht="13" x14ac:dyDescent="0.3">
      <c r="A7" s="95" t="s">
        <v>7</v>
      </c>
      <c r="B7" s="96">
        <v>302</v>
      </c>
      <c r="C7" s="96">
        <v>172.57142857142858</v>
      </c>
      <c r="D7" s="292">
        <v>3.7</v>
      </c>
      <c r="E7" s="202">
        <v>270612.82500000001</v>
      </c>
      <c r="F7" s="203">
        <v>0.6704</v>
      </c>
      <c r="G7" s="203">
        <v>0.94699999999999995</v>
      </c>
      <c r="H7" s="203">
        <v>0.99519999999999997</v>
      </c>
      <c r="I7" s="203">
        <v>0.64129999999999998</v>
      </c>
      <c r="J7" s="246">
        <v>2.4097624603228089</v>
      </c>
    </row>
    <row r="8" spans="1:10" ht="13" x14ac:dyDescent="0.3">
      <c r="A8" s="95" t="s">
        <v>8</v>
      </c>
      <c r="B8" s="96">
        <v>1876</v>
      </c>
      <c r="C8" s="96">
        <v>394.94736842105266</v>
      </c>
      <c r="D8" s="292">
        <v>4.2</v>
      </c>
      <c r="E8" s="202">
        <v>419895.85714285716</v>
      </c>
      <c r="F8" s="203">
        <v>0.61739999999999995</v>
      </c>
      <c r="G8" s="203">
        <v>0.93759999999999999</v>
      </c>
      <c r="H8" s="203">
        <v>0.96660000000000001</v>
      </c>
      <c r="I8" s="203">
        <v>0.64039999999999997</v>
      </c>
      <c r="J8" s="246">
        <v>6.7811014457841017</v>
      </c>
    </row>
    <row r="9" spans="1:10" ht="13" x14ac:dyDescent="0.3">
      <c r="A9" s="95" t="s">
        <v>9</v>
      </c>
      <c r="B9" s="96">
        <v>731</v>
      </c>
      <c r="C9" s="96">
        <v>182.75</v>
      </c>
      <c r="D9" s="292">
        <v>3.3</v>
      </c>
      <c r="E9" s="202">
        <v>262891.83238095243</v>
      </c>
      <c r="F9" s="203">
        <v>0.72260000000000002</v>
      </c>
      <c r="G9" s="203">
        <v>0.95489999999999997</v>
      </c>
      <c r="H9" s="203">
        <v>0.93959999999999999</v>
      </c>
      <c r="I9" s="203">
        <v>0.75690000000000002</v>
      </c>
      <c r="J9" s="246">
        <v>1.7231566366285875</v>
      </c>
    </row>
    <row r="10" spans="1:10" ht="13" x14ac:dyDescent="0.3">
      <c r="A10" s="95" t="s">
        <v>10</v>
      </c>
      <c r="B10" s="96">
        <v>263</v>
      </c>
      <c r="C10" s="96">
        <v>263</v>
      </c>
      <c r="D10" s="292">
        <v>3.8</v>
      </c>
      <c r="E10" s="202">
        <v>548437.09</v>
      </c>
      <c r="F10" s="203">
        <v>0.71699999999999997</v>
      </c>
      <c r="G10" s="203">
        <v>0.84789999999999999</v>
      </c>
      <c r="H10" s="203">
        <v>1.0123</v>
      </c>
      <c r="I10" s="203">
        <v>0.65749999999999997</v>
      </c>
      <c r="J10" s="246">
        <v>3.6781482053102028</v>
      </c>
    </row>
    <row r="11" spans="1:10" ht="13" x14ac:dyDescent="0.3">
      <c r="A11" s="95" t="s">
        <v>11</v>
      </c>
      <c r="B11" s="96">
        <v>2054</v>
      </c>
      <c r="C11" s="96">
        <v>373.45454545454544</v>
      </c>
      <c r="D11" s="292">
        <v>3.5</v>
      </c>
      <c r="E11" s="202">
        <v>517057.49379310344</v>
      </c>
      <c r="F11" s="203">
        <v>0.66510000000000002</v>
      </c>
      <c r="G11" s="203">
        <v>0.94599999999999995</v>
      </c>
      <c r="H11" s="203">
        <v>0.95589999999999997</v>
      </c>
      <c r="I11" s="203">
        <v>0.63639999999999997</v>
      </c>
      <c r="J11" s="246">
        <v>4.7252904494190666</v>
      </c>
    </row>
    <row r="12" spans="1:10" ht="13" x14ac:dyDescent="0.3">
      <c r="A12" s="95" t="s">
        <v>12</v>
      </c>
      <c r="B12" s="96">
        <v>1087</v>
      </c>
      <c r="C12" s="96">
        <v>362.33333333333331</v>
      </c>
      <c r="D12" s="292">
        <v>4.5999999999999996</v>
      </c>
      <c r="E12" s="202">
        <v>547792.58571428573</v>
      </c>
      <c r="F12" s="203">
        <v>0.66180000000000005</v>
      </c>
      <c r="G12" s="203">
        <v>0.96499999999999997</v>
      </c>
      <c r="H12" s="203">
        <v>0.90900000000000003</v>
      </c>
      <c r="I12" s="203">
        <v>0.70179999999999998</v>
      </c>
      <c r="J12" s="246">
        <v>2.3410199846057718</v>
      </c>
    </row>
    <row r="13" spans="1:10" ht="13" x14ac:dyDescent="0.3">
      <c r="A13" s="95" t="s">
        <v>13</v>
      </c>
      <c r="B13" s="96">
        <v>1879</v>
      </c>
      <c r="C13" s="96">
        <v>313.16666666666669</v>
      </c>
      <c r="D13" s="292">
        <v>4.8</v>
      </c>
      <c r="E13" s="202">
        <v>514125.24625000003</v>
      </c>
      <c r="F13" s="203">
        <v>0.68069999999999997</v>
      </c>
      <c r="G13" s="203">
        <v>0.90849999999999997</v>
      </c>
      <c r="H13" s="203">
        <v>0.90900000000000003</v>
      </c>
      <c r="I13" s="203">
        <v>0.66310000000000002</v>
      </c>
      <c r="J13" s="246">
        <v>4.4131700745060494</v>
      </c>
    </row>
    <row r="14" spans="1:10" ht="13" x14ac:dyDescent="0.3">
      <c r="A14" s="95" t="s">
        <v>14</v>
      </c>
      <c r="B14" s="96">
        <v>3069</v>
      </c>
      <c r="C14" s="96">
        <v>285.48837209302326</v>
      </c>
      <c r="D14" s="292">
        <v>4.2</v>
      </c>
      <c r="E14" s="202">
        <v>477205.34214285715</v>
      </c>
      <c r="F14" s="203">
        <v>0.72299999999999998</v>
      </c>
      <c r="G14" s="203">
        <v>0.92769999999999997</v>
      </c>
      <c r="H14" s="203">
        <v>0.99570000000000003</v>
      </c>
      <c r="I14" s="203">
        <v>0.7198</v>
      </c>
      <c r="J14" s="246">
        <v>3.9132988374475439</v>
      </c>
    </row>
    <row r="15" spans="1:10" ht="13" x14ac:dyDescent="0.3">
      <c r="A15" s="95" t="s">
        <v>15</v>
      </c>
      <c r="B15" s="96">
        <v>5224</v>
      </c>
      <c r="C15" s="96">
        <v>522.4</v>
      </c>
      <c r="D15" s="292">
        <v>4.5</v>
      </c>
      <c r="E15" s="202">
        <v>561024.49513513513</v>
      </c>
      <c r="F15" s="203">
        <v>0.69359999999999999</v>
      </c>
      <c r="G15" s="203">
        <v>0.9577</v>
      </c>
      <c r="H15" s="203">
        <v>0.98399999999999999</v>
      </c>
      <c r="I15" s="203">
        <v>0.68589999999999995</v>
      </c>
      <c r="J15" s="246">
        <v>5.9827661122354243</v>
      </c>
    </row>
    <row r="16" spans="1:10" ht="13" x14ac:dyDescent="0.3">
      <c r="A16" s="95" t="s">
        <v>16</v>
      </c>
      <c r="B16" s="96">
        <v>2220</v>
      </c>
      <c r="C16" s="96">
        <v>444</v>
      </c>
      <c r="D16" s="292">
        <v>3.7</v>
      </c>
      <c r="E16" s="202">
        <v>494535.21250000002</v>
      </c>
      <c r="F16" s="203">
        <v>0.65510000000000002</v>
      </c>
      <c r="G16" s="203">
        <v>0.90949999999999998</v>
      </c>
      <c r="H16" s="203">
        <v>1.0116000000000001</v>
      </c>
      <c r="I16" s="203">
        <v>0.64339999999999997</v>
      </c>
      <c r="J16" s="246">
        <v>4.5932238128951326</v>
      </c>
    </row>
    <row r="17" spans="1:10" ht="13" x14ac:dyDescent="0.3">
      <c r="A17" s="95" t="s">
        <v>17</v>
      </c>
      <c r="B17" s="96">
        <v>4363</v>
      </c>
      <c r="C17" s="96">
        <v>260.47761194029852</v>
      </c>
      <c r="D17" s="292">
        <v>3.4</v>
      </c>
      <c r="E17" s="202">
        <v>524224.2542857143</v>
      </c>
      <c r="F17" s="203">
        <v>0.74560000000000004</v>
      </c>
      <c r="G17" s="203">
        <v>0.90900000000000003</v>
      </c>
      <c r="H17" s="203">
        <v>1.0367999999999999</v>
      </c>
      <c r="I17" s="203">
        <v>0.74009999999999998</v>
      </c>
      <c r="J17" s="246">
        <v>4.2413216760479004</v>
      </c>
    </row>
    <row r="18" spans="1:10" ht="13" x14ac:dyDescent="0.3">
      <c r="A18" s="95" t="s">
        <v>18</v>
      </c>
      <c r="B18" s="96">
        <v>2500</v>
      </c>
      <c r="C18" s="96">
        <v>370.37037037037038</v>
      </c>
      <c r="D18" s="292">
        <v>3.8</v>
      </c>
      <c r="E18" s="202">
        <v>607962.18333333335</v>
      </c>
      <c r="F18" s="203">
        <v>0.7016</v>
      </c>
      <c r="G18" s="203">
        <v>0.93920000000000003</v>
      </c>
      <c r="H18" s="203">
        <v>0.95860000000000001</v>
      </c>
      <c r="I18" s="203">
        <v>0.68110000000000004</v>
      </c>
      <c r="J18" s="246">
        <v>5.9070585526985919</v>
      </c>
    </row>
    <row r="19" spans="1:10" ht="13" x14ac:dyDescent="0.3">
      <c r="A19" s="95" t="s">
        <v>19</v>
      </c>
      <c r="B19" s="96">
        <v>236</v>
      </c>
      <c r="C19" s="96">
        <v>472</v>
      </c>
      <c r="D19" s="292">
        <v>3</v>
      </c>
      <c r="E19" s="202">
        <v>620637.79999999993</v>
      </c>
      <c r="F19" s="203">
        <v>0.80279999999999996</v>
      </c>
      <c r="G19" s="203">
        <v>0.92800000000000005</v>
      </c>
      <c r="H19" s="203">
        <v>1.0234000000000001</v>
      </c>
      <c r="I19" s="203">
        <v>0.77780000000000005</v>
      </c>
      <c r="J19" s="246">
        <v>10.906382324171805</v>
      </c>
    </row>
    <row r="20" spans="1:10" ht="13" x14ac:dyDescent="0.3">
      <c r="A20" s="95" t="s">
        <v>20</v>
      </c>
      <c r="B20" s="96">
        <v>1765</v>
      </c>
      <c r="C20" s="96">
        <v>441.25</v>
      </c>
      <c r="D20" s="292">
        <v>3.4</v>
      </c>
      <c r="E20" s="202">
        <v>540975.21538461535</v>
      </c>
      <c r="F20" s="203">
        <v>0.64600000000000002</v>
      </c>
      <c r="G20" s="203">
        <v>0.80230000000000001</v>
      </c>
      <c r="H20" s="203">
        <v>0.91649999999999998</v>
      </c>
      <c r="I20" s="203">
        <v>0.59599999999999997</v>
      </c>
      <c r="J20" s="246">
        <v>3.4649407098871099</v>
      </c>
    </row>
    <row r="21" spans="1:10" ht="13" x14ac:dyDescent="0.3">
      <c r="A21" s="95" t="s">
        <v>21</v>
      </c>
      <c r="B21" s="96">
        <v>778</v>
      </c>
      <c r="C21" s="96">
        <v>259.33333333333331</v>
      </c>
      <c r="D21" s="292">
        <v>3.6</v>
      </c>
      <c r="E21" s="202">
        <v>293524.77829099307</v>
      </c>
      <c r="F21" s="203">
        <v>0.71779999999999999</v>
      </c>
      <c r="G21" s="203">
        <v>0.93059999999999998</v>
      </c>
      <c r="H21" s="203">
        <v>0.96489999999999998</v>
      </c>
      <c r="I21" s="203">
        <v>0.69410000000000005</v>
      </c>
      <c r="J21" s="246">
        <v>2.1085557228499563</v>
      </c>
    </row>
    <row r="22" spans="1:10" ht="13" x14ac:dyDescent="0.3">
      <c r="A22" s="95" t="s">
        <v>22</v>
      </c>
      <c r="B22" s="96">
        <v>4406</v>
      </c>
      <c r="C22" s="96">
        <v>259.1764705882353</v>
      </c>
      <c r="D22" s="292">
        <v>3.5</v>
      </c>
      <c r="E22" s="202">
        <v>451581.73478260869</v>
      </c>
      <c r="F22" s="203">
        <v>0.69779999999999998</v>
      </c>
      <c r="G22" s="203">
        <v>0.95320000000000005</v>
      </c>
      <c r="H22" s="203">
        <v>0.97240000000000004</v>
      </c>
      <c r="I22" s="203">
        <v>0.69769999999999999</v>
      </c>
      <c r="J22" s="246">
        <v>4.6419020074859922</v>
      </c>
    </row>
    <row r="23" spans="1:10" ht="13" x14ac:dyDescent="0.3">
      <c r="A23" s="95" t="s">
        <v>23</v>
      </c>
      <c r="B23" s="96">
        <v>1253</v>
      </c>
      <c r="C23" s="96">
        <v>313.25</v>
      </c>
      <c r="D23" s="292">
        <v>3.3</v>
      </c>
      <c r="E23" s="202">
        <v>540835.19000000006</v>
      </c>
      <c r="F23" s="203">
        <v>0.7107</v>
      </c>
      <c r="G23" s="203">
        <v>0.8931</v>
      </c>
      <c r="H23" s="203">
        <v>0.9728</v>
      </c>
      <c r="I23" s="203">
        <v>0.68869999999999998</v>
      </c>
      <c r="J23" s="246">
        <v>3.6908298550685048</v>
      </c>
    </row>
    <row r="24" spans="1:10" ht="13" x14ac:dyDescent="0.3">
      <c r="A24" s="95" t="s">
        <v>24</v>
      </c>
      <c r="B24" s="96">
        <v>546</v>
      </c>
      <c r="C24" s="96">
        <v>546</v>
      </c>
      <c r="D24" s="292">
        <v>3.9</v>
      </c>
      <c r="E24" s="202">
        <v>488669.73333333328</v>
      </c>
      <c r="F24" s="203">
        <v>0.64690000000000003</v>
      </c>
      <c r="G24" s="203">
        <v>0.94689999999999996</v>
      </c>
      <c r="H24" s="203">
        <v>0.96950000000000003</v>
      </c>
      <c r="I24" s="203">
        <v>0.61470000000000002</v>
      </c>
      <c r="J24" s="246">
        <v>3.9130454009411526</v>
      </c>
    </row>
    <row r="25" spans="1:10" s="158" customFormat="1" ht="13" x14ac:dyDescent="0.3">
      <c r="A25" s="95" t="s">
        <v>25</v>
      </c>
      <c r="B25" s="96">
        <v>763</v>
      </c>
      <c r="C25" s="96">
        <v>381.5</v>
      </c>
      <c r="D25" s="292">
        <v>3.3</v>
      </c>
      <c r="E25" s="202">
        <v>344786.625</v>
      </c>
      <c r="F25" s="203">
        <v>0.67069999999999996</v>
      </c>
      <c r="G25" s="203">
        <v>0.96460000000000001</v>
      </c>
      <c r="H25" s="203">
        <v>0.97009999999999996</v>
      </c>
      <c r="I25" s="203">
        <v>0.63870000000000005</v>
      </c>
      <c r="J25" s="246">
        <v>4.2410840308648057</v>
      </c>
    </row>
    <row r="26" spans="1:10" s="158" customFormat="1" ht="13" x14ac:dyDescent="0.3">
      <c r="A26" s="95" t="s">
        <v>26</v>
      </c>
      <c r="B26" s="96">
        <v>200</v>
      </c>
      <c r="C26" s="96">
        <v>200</v>
      </c>
      <c r="D26" s="292">
        <v>3.5</v>
      </c>
      <c r="E26" s="202">
        <v>401417.24999999994</v>
      </c>
      <c r="F26" s="203">
        <v>0.70109999999999995</v>
      </c>
      <c r="G26" s="203">
        <v>0.88500000000000001</v>
      </c>
      <c r="H26" s="203">
        <v>0.9597</v>
      </c>
      <c r="I26" s="203">
        <v>0.70220000000000005</v>
      </c>
      <c r="J26" s="246">
        <v>2.2683602770272993</v>
      </c>
    </row>
    <row r="27" spans="1:10" ht="13" x14ac:dyDescent="0.3">
      <c r="A27" s="95" t="s">
        <v>27</v>
      </c>
      <c r="B27" s="96">
        <v>5355</v>
      </c>
      <c r="C27" s="96">
        <v>446.25</v>
      </c>
      <c r="D27" s="292">
        <v>4.2</v>
      </c>
      <c r="E27" s="202">
        <v>487828.21294117649</v>
      </c>
      <c r="F27" s="203">
        <v>0.62309999999999999</v>
      </c>
      <c r="G27" s="203">
        <v>0.9113</v>
      </c>
      <c r="H27" s="203">
        <v>0.98919999999999997</v>
      </c>
      <c r="I27" s="203">
        <v>0.61939999999999995</v>
      </c>
      <c r="J27" s="246">
        <v>3.3144040356364086</v>
      </c>
    </row>
    <row r="28" spans="1:10" ht="13" x14ac:dyDescent="0.3">
      <c r="A28" s="95" t="s">
        <v>28</v>
      </c>
      <c r="B28" s="96">
        <v>2986</v>
      </c>
      <c r="C28" s="96">
        <v>373.25</v>
      </c>
      <c r="D28" s="292">
        <v>4.2</v>
      </c>
      <c r="E28" s="202">
        <v>365651.29153846152</v>
      </c>
      <c r="F28" s="203">
        <v>0.66349999999999998</v>
      </c>
      <c r="G28" s="203">
        <v>0.91159999999999997</v>
      </c>
      <c r="H28" s="203">
        <v>0.91139999999999999</v>
      </c>
      <c r="I28" s="203">
        <v>0.62609999999999999</v>
      </c>
      <c r="J28" s="246">
        <v>4.4402147717806955</v>
      </c>
    </row>
    <row r="29" spans="1:10" ht="13" x14ac:dyDescent="0.3">
      <c r="A29" s="95" t="s">
        <v>29</v>
      </c>
      <c r="B29" s="96">
        <v>3583</v>
      </c>
      <c r="C29" s="96">
        <v>447.875</v>
      </c>
      <c r="D29" s="292">
        <v>3.7</v>
      </c>
      <c r="E29" s="202">
        <v>857819.4577777778</v>
      </c>
      <c r="F29" s="203">
        <v>0.68020000000000003</v>
      </c>
      <c r="G29" s="203">
        <v>0.91290000000000004</v>
      </c>
      <c r="H29" s="203">
        <v>0.95699999999999996</v>
      </c>
      <c r="I29" s="203">
        <v>0.67530000000000001</v>
      </c>
      <c r="J29" s="246">
        <v>8.9331670821420239</v>
      </c>
    </row>
    <row r="30" spans="1:10" ht="13" x14ac:dyDescent="0.3">
      <c r="A30" s="95" t="s">
        <v>30</v>
      </c>
      <c r="B30" s="96">
        <v>16334</v>
      </c>
      <c r="C30" s="96">
        <v>362.97777777777776</v>
      </c>
      <c r="D30" s="292">
        <v>4.7</v>
      </c>
      <c r="E30" s="202">
        <v>486062.39539473678</v>
      </c>
      <c r="F30" s="203">
        <v>0.67879999999999996</v>
      </c>
      <c r="G30" s="203">
        <v>0.84340000000000004</v>
      </c>
      <c r="H30" s="203">
        <v>0.96660000000000001</v>
      </c>
      <c r="I30" s="203">
        <v>0.64249999999999996</v>
      </c>
      <c r="J30" s="246">
        <v>5.3715441531852157</v>
      </c>
    </row>
    <row r="31" spans="1:10" ht="13" x14ac:dyDescent="0.3">
      <c r="A31" s="95" t="s">
        <v>31</v>
      </c>
      <c r="B31" s="96">
        <v>651</v>
      </c>
      <c r="C31" s="96">
        <v>325.5</v>
      </c>
      <c r="D31" s="292">
        <v>2.9</v>
      </c>
      <c r="E31" s="202">
        <v>815144.46399999992</v>
      </c>
      <c r="F31" s="203">
        <v>0.72330000000000005</v>
      </c>
      <c r="G31" s="203">
        <v>0.93700000000000006</v>
      </c>
      <c r="H31" s="203">
        <v>1.0302</v>
      </c>
      <c r="I31" s="203">
        <v>0.74280000000000002</v>
      </c>
      <c r="J31" s="246">
        <v>9.2426043642456843</v>
      </c>
    </row>
    <row r="32" spans="1:10" ht="13" x14ac:dyDescent="0.3">
      <c r="A32" s="95" t="s">
        <v>32</v>
      </c>
      <c r="B32" s="96">
        <v>627</v>
      </c>
      <c r="C32" s="96">
        <v>313.5</v>
      </c>
      <c r="D32" s="292">
        <v>3.6</v>
      </c>
      <c r="E32" s="202">
        <v>751235.98</v>
      </c>
      <c r="F32" s="203">
        <v>0.71799999999999997</v>
      </c>
      <c r="G32" s="203">
        <v>0.96970000000000001</v>
      </c>
      <c r="H32" s="203">
        <v>0.98799999999999999</v>
      </c>
      <c r="I32" s="203">
        <v>0.76390000000000002</v>
      </c>
      <c r="J32" s="246">
        <v>7.8983085485568134</v>
      </c>
    </row>
    <row r="33" spans="1:10" ht="13" x14ac:dyDescent="0.3">
      <c r="A33" s="95" t="s">
        <v>33</v>
      </c>
      <c r="B33" s="96">
        <v>4436</v>
      </c>
      <c r="C33" s="96">
        <v>316.85714285714283</v>
      </c>
      <c r="D33" s="292">
        <v>3.7</v>
      </c>
      <c r="E33" s="202">
        <v>627838.57666666666</v>
      </c>
      <c r="F33" s="203">
        <v>0.68140000000000001</v>
      </c>
      <c r="G33" s="203">
        <v>0.89200000000000002</v>
      </c>
      <c r="H33" s="203">
        <v>0.99339999999999995</v>
      </c>
      <c r="I33" s="203">
        <v>0.65880000000000005</v>
      </c>
      <c r="J33" s="246">
        <v>5.4895524314956079</v>
      </c>
    </row>
    <row r="34" spans="1:10" ht="13" x14ac:dyDescent="0.3">
      <c r="A34" s="95" t="s">
        <v>34</v>
      </c>
      <c r="B34" s="96">
        <v>912</v>
      </c>
      <c r="C34" s="96">
        <v>304</v>
      </c>
      <c r="D34" s="292">
        <v>3.4</v>
      </c>
      <c r="E34" s="202">
        <v>576593.32999999996</v>
      </c>
      <c r="F34" s="203">
        <v>0.74980000000000002</v>
      </c>
      <c r="G34" s="203">
        <v>0.91010000000000002</v>
      </c>
      <c r="H34" s="203">
        <v>1.0490999999999999</v>
      </c>
      <c r="I34" s="203">
        <v>0.77370000000000005</v>
      </c>
      <c r="J34" s="246">
        <v>3.8866425925978274</v>
      </c>
    </row>
    <row r="35" spans="1:10" ht="13" x14ac:dyDescent="0.3">
      <c r="A35" s="95" t="s">
        <v>35</v>
      </c>
      <c r="B35" s="96">
        <v>2146</v>
      </c>
      <c r="C35" s="96">
        <v>238.44444444444446</v>
      </c>
      <c r="D35" s="292">
        <v>3.2</v>
      </c>
      <c r="E35" s="202">
        <v>457534.50636363641</v>
      </c>
      <c r="F35" s="203">
        <v>0.6421</v>
      </c>
      <c r="G35" s="203">
        <v>0.91239999999999999</v>
      </c>
      <c r="H35" s="203">
        <v>0.95150000000000001</v>
      </c>
      <c r="I35" s="203">
        <v>0.66739999999999999</v>
      </c>
      <c r="J35" s="246">
        <v>5.19267654472808</v>
      </c>
    </row>
    <row r="36" spans="1:10" ht="13" x14ac:dyDescent="0.3">
      <c r="A36" s="95" t="s">
        <v>36</v>
      </c>
      <c r="B36" s="96">
        <v>7108</v>
      </c>
      <c r="C36" s="96">
        <v>245.10344827586206</v>
      </c>
      <c r="D36" s="292">
        <v>3.3</v>
      </c>
      <c r="E36" s="202">
        <v>373111.38784810127</v>
      </c>
      <c r="F36" s="203">
        <v>0.68799999999999994</v>
      </c>
      <c r="G36" s="203">
        <v>0.90910000000000002</v>
      </c>
      <c r="H36" s="203">
        <v>0.95020000000000004</v>
      </c>
      <c r="I36" s="203">
        <v>0.70020000000000004</v>
      </c>
      <c r="J36" s="246">
        <v>2.5609863809263964</v>
      </c>
    </row>
    <row r="37" spans="1:10" ht="13" x14ac:dyDescent="0.3">
      <c r="A37" s="95" t="s">
        <v>181</v>
      </c>
      <c r="B37" s="96">
        <v>4173</v>
      </c>
      <c r="C37" s="96">
        <v>260.8125</v>
      </c>
      <c r="D37" s="292">
        <v>5.3</v>
      </c>
      <c r="E37" s="202">
        <v>213824.13227272729</v>
      </c>
      <c r="F37" s="203">
        <v>0.61788615986130013</v>
      </c>
      <c r="G37" s="203">
        <v>0.67289719626168221</v>
      </c>
      <c r="H37" s="203">
        <v>0.79875303082784899</v>
      </c>
      <c r="I37" s="203">
        <v>0.60493827160493829</v>
      </c>
      <c r="J37" s="246">
        <v>2.8901536250421707</v>
      </c>
    </row>
    <row r="38" spans="1:10" ht="13" x14ac:dyDescent="0.3">
      <c r="A38" s="95" t="s">
        <v>39</v>
      </c>
      <c r="B38" s="96">
        <v>11341</v>
      </c>
      <c r="C38" s="96">
        <v>333.55882352941177</v>
      </c>
      <c r="D38" s="292">
        <v>3.8</v>
      </c>
      <c r="E38" s="202">
        <v>438560.24349514564</v>
      </c>
      <c r="F38" s="203">
        <v>0.65080000000000005</v>
      </c>
      <c r="G38" s="203">
        <v>0.92020000000000002</v>
      </c>
      <c r="H38" s="203">
        <v>0.97009999999999996</v>
      </c>
      <c r="I38" s="203">
        <v>0.65249999999999997</v>
      </c>
      <c r="J38" s="246">
        <v>4.5251529291131476</v>
      </c>
    </row>
    <row r="39" spans="1:10" ht="13" x14ac:dyDescent="0.3">
      <c r="A39" s="95" t="s">
        <v>40</v>
      </c>
      <c r="B39" s="96">
        <v>2328</v>
      </c>
      <c r="C39" s="96">
        <v>258.66666666666669</v>
      </c>
      <c r="D39" s="292">
        <v>3.3</v>
      </c>
      <c r="E39" s="202">
        <v>511526.97599999997</v>
      </c>
      <c r="F39" s="203">
        <v>0.69940000000000002</v>
      </c>
      <c r="G39" s="203">
        <v>0.95269999999999999</v>
      </c>
      <c r="H39" s="203">
        <v>1.0091000000000001</v>
      </c>
      <c r="I39" s="203">
        <v>0.6704</v>
      </c>
      <c r="J39" s="246">
        <v>5.1287294193048982</v>
      </c>
    </row>
    <row r="40" spans="1:10" ht="13" x14ac:dyDescent="0.3">
      <c r="A40" s="95" t="s">
        <v>41</v>
      </c>
      <c r="B40" s="96">
        <v>7484</v>
      </c>
      <c r="C40" s="96">
        <v>311.83333333333331</v>
      </c>
      <c r="D40" s="292">
        <v>3.7</v>
      </c>
      <c r="E40" s="202">
        <v>437582.28666666668</v>
      </c>
      <c r="F40" s="203">
        <v>0.70150000000000001</v>
      </c>
      <c r="G40" s="203">
        <v>0.89159999999999995</v>
      </c>
      <c r="H40" s="203">
        <v>0.97719999999999996</v>
      </c>
      <c r="I40" s="203">
        <v>0.66410000000000002</v>
      </c>
      <c r="J40" s="246">
        <v>3.8064154228623539</v>
      </c>
    </row>
    <row r="41" spans="1:10" ht="13" x14ac:dyDescent="0.3">
      <c r="A41" s="95" t="s">
        <v>42</v>
      </c>
      <c r="B41" s="96">
        <v>357</v>
      </c>
      <c r="C41" s="96">
        <v>357</v>
      </c>
      <c r="D41" s="292">
        <v>3.5</v>
      </c>
      <c r="E41" s="202">
        <v>521316.05</v>
      </c>
      <c r="F41" s="203">
        <v>0.73640000000000005</v>
      </c>
      <c r="G41" s="203">
        <v>0.95799999999999996</v>
      </c>
      <c r="H41" s="203">
        <v>0.99280000000000002</v>
      </c>
      <c r="I41" s="203">
        <v>0.73009999999999997</v>
      </c>
      <c r="J41" s="246">
        <v>4.0614016043657371</v>
      </c>
    </row>
    <row r="42" spans="1:10" ht="13" x14ac:dyDescent="0.3">
      <c r="A42" s="95" t="s">
        <v>43</v>
      </c>
      <c r="B42" s="96">
        <v>203</v>
      </c>
      <c r="C42" s="96">
        <v>270.66666666666669</v>
      </c>
      <c r="D42" s="292">
        <v>3.2</v>
      </c>
      <c r="E42" s="202">
        <v>427892.69999999995</v>
      </c>
      <c r="F42" s="203">
        <v>0.65800000000000003</v>
      </c>
      <c r="G42" s="203">
        <v>0.95069999999999999</v>
      </c>
      <c r="H42" s="203">
        <v>0.96479999999999999</v>
      </c>
      <c r="I42" s="203">
        <v>0.56100000000000005</v>
      </c>
      <c r="J42" s="246">
        <v>5.2677112376005848</v>
      </c>
    </row>
    <row r="43" spans="1:10" ht="13" x14ac:dyDescent="0.3">
      <c r="A43" s="95" t="s">
        <v>44</v>
      </c>
      <c r="B43" s="96">
        <v>1967</v>
      </c>
      <c r="C43" s="96">
        <v>231.41176470588235</v>
      </c>
      <c r="D43" s="292">
        <v>3.5</v>
      </c>
      <c r="E43" s="202">
        <v>366293.17700000003</v>
      </c>
      <c r="F43" s="203">
        <v>0.70440000000000003</v>
      </c>
      <c r="G43" s="203">
        <v>0.96699999999999997</v>
      </c>
      <c r="H43" s="203">
        <v>0.94769999999999999</v>
      </c>
      <c r="I43" s="203">
        <v>0.64739999999999998</v>
      </c>
      <c r="J43" s="246">
        <v>6.1315837110233282</v>
      </c>
    </row>
    <row r="44" spans="1:10" ht="13" x14ac:dyDescent="0.3">
      <c r="A44" s="95" t="s">
        <v>45</v>
      </c>
      <c r="B44" s="96">
        <v>1145</v>
      </c>
      <c r="C44" s="96">
        <v>381.66666666666669</v>
      </c>
      <c r="D44" s="292">
        <v>3.2</v>
      </c>
      <c r="E44" s="202">
        <v>414990.22857142857</v>
      </c>
      <c r="F44" s="203">
        <v>0.63429999999999997</v>
      </c>
      <c r="G44" s="203">
        <v>0.93889999999999996</v>
      </c>
      <c r="H44" s="203">
        <v>0.97150000000000003</v>
      </c>
      <c r="I44" s="203">
        <v>0.61460000000000004</v>
      </c>
      <c r="J44" s="246">
        <v>4.7090516549749477</v>
      </c>
    </row>
    <row r="45" spans="1:10" ht="13" x14ac:dyDescent="0.3">
      <c r="A45" s="95" t="s">
        <v>182</v>
      </c>
      <c r="B45" s="96">
        <v>16408</v>
      </c>
      <c r="C45" s="96">
        <v>364.62222222222221</v>
      </c>
      <c r="D45" s="292">
        <v>4.0999999999999996</v>
      </c>
      <c r="E45" s="202">
        <v>347718.07361702132</v>
      </c>
      <c r="F45" s="203">
        <v>0.71878360758122384</v>
      </c>
      <c r="G45" s="203">
        <v>0.67289719626168221</v>
      </c>
      <c r="H45" s="203">
        <v>0.79875303082784899</v>
      </c>
      <c r="I45" s="203">
        <v>0.60493827160493829</v>
      </c>
      <c r="J45" s="246">
        <v>3.1660413376987657</v>
      </c>
    </row>
    <row r="46" spans="1:10" ht="13" x14ac:dyDescent="0.3">
      <c r="A46" s="95" t="s">
        <v>48</v>
      </c>
      <c r="B46" s="96">
        <v>2835</v>
      </c>
      <c r="C46" s="96">
        <v>202.5</v>
      </c>
      <c r="D46" s="292">
        <v>4.8</v>
      </c>
      <c r="E46" s="202">
        <v>301836.8167567568</v>
      </c>
      <c r="F46" s="203">
        <v>0.68179999999999996</v>
      </c>
      <c r="G46" s="203">
        <v>0.90900000000000003</v>
      </c>
      <c r="H46" s="203">
        <v>0.92490000000000006</v>
      </c>
      <c r="I46" s="203">
        <v>0.71489999999999998</v>
      </c>
      <c r="J46" s="246">
        <v>3.6834838535975978</v>
      </c>
    </row>
    <row r="47" spans="1:10" ht="13" x14ac:dyDescent="0.3">
      <c r="A47" s="95" t="s">
        <v>49</v>
      </c>
      <c r="B47" s="96">
        <v>3950</v>
      </c>
      <c r="C47" s="96">
        <v>282.14285714285717</v>
      </c>
      <c r="D47" s="292">
        <v>3.8</v>
      </c>
      <c r="E47" s="202">
        <v>499755.08461538464</v>
      </c>
      <c r="F47" s="203">
        <v>0.70430000000000004</v>
      </c>
      <c r="G47" s="203">
        <v>0.91010000000000002</v>
      </c>
      <c r="H47" s="203">
        <v>0.99229999999999996</v>
      </c>
      <c r="I47" s="203">
        <v>0.67630000000000001</v>
      </c>
      <c r="J47" s="246">
        <v>4.4257625629256898</v>
      </c>
    </row>
    <row r="48" spans="1:10" ht="13" x14ac:dyDescent="0.3">
      <c r="A48" s="95" t="s">
        <v>50</v>
      </c>
      <c r="B48" s="96">
        <v>1014</v>
      </c>
      <c r="C48" s="96">
        <v>253.5</v>
      </c>
      <c r="D48" s="292">
        <v>3.8</v>
      </c>
      <c r="E48" s="202">
        <v>340002.80875000003</v>
      </c>
      <c r="F48" s="203">
        <v>0.7661</v>
      </c>
      <c r="G48" s="203">
        <v>0.93689999999999996</v>
      </c>
      <c r="H48" s="203">
        <v>0.98719999999999997</v>
      </c>
      <c r="I48" s="203">
        <v>0.72440000000000004</v>
      </c>
      <c r="J48" s="246">
        <v>2.8784601745512086</v>
      </c>
    </row>
    <row r="49" spans="1:10" ht="13" x14ac:dyDescent="0.3">
      <c r="A49" s="95" t="s">
        <v>51</v>
      </c>
      <c r="B49" s="96">
        <v>1691</v>
      </c>
      <c r="C49" s="96">
        <v>338.2</v>
      </c>
      <c r="D49" s="292">
        <v>3.3</v>
      </c>
      <c r="E49" s="202">
        <v>563150.34615384613</v>
      </c>
      <c r="F49" s="203">
        <v>0.74199999999999999</v>
      </c>
      <c r="G49" s="203">
        <v>0.93789999999999996</v>
      </c>
      <c r="H49" s="203">
        <v>0.99839999999999995</v>
      </c>
      <c r="I49" s="203">
        <v>0.71660000000000001</v>
      </c>
      <c r="J49" s="246">
        <v>4.292824175397171</v>
      </c>
    </row>
    <row r="50" spans="1:10" ht="13" x14ac:dyDescent="0.3">
      <c r="A50" s="95" t="s">
        <v>52</v>
      </c>
      <c r="B50" s="96">
        <v>1449</v>
      </c>
      <c r="C50" s="96">
        <v>362.25</v>
      </c>
      <c r="D50" s="292">
        <v>4.0999999999999996</v>
      </c>
      <c r="E50" s="202">
        <v>613866.97111111111</v>
      </c>
      <c r="F50" s="203">
        <v>0.68869999999999998</v>
      </c>
      <c r="G50" s="203">
        <v>0.95930000000000004</v>
      </c>
      <c r="H50" s="203">
        <v>0.93989999999999996</v>
      </c>
      <c r="I50" s="203">
        <v>0.6633</v>
      </c>
      <c r="J50" s="246">
        <v>5.736527009870569</v>
      </c>
    </row>
    <row r="51" spans="1:10" ht="13" x14ac:dyDescent="0.3">
      <c r="A51" s="95" t="s">
        <v>53</v>
      </c>
      <c r="B51" s="96">
        <v>2122</v>
      </c>
      <c r="C51" s="96">
        <v>242.51428571428571</v>
      </c>
      <c r="D51" s="292">
        <v>4.4000000000000004</v>
      </c>
      <c r="E51" s="202">
        <v>346163.1275</v>
      </c>
      <c r="F51" s="203">
        <v>0.62619999999999998</v>
      </c>
      <c r="G51" s="203">
        <v>0.85909999999999997</v>
      </c>
      <c r="H51" s="203">
        <v>0.93310000000000004</v>
      </c>
      <c r="I51" s="203">
        <v>0.62280000000000002</v>
      </c>
      <c r="J51" s="246">
        <v>4.3441145905202809</v>
      </c>
    </row>
    <row r="52" spans="1:10" ht="13" x14ac:dyDescent="0.3">
      <c r="A52" s="95" t="s">
        <v>54</v>
      </c>
      <c r="B52" s="96">
        <v>116</v>
      </c>
      <c r="C52" s="96">
        <v>232</v>
      </c>
      <c r="D52" s="292">
        <v>4.5</v>
      </c>
      <c r="E52" s="202">
        <v>242578.12</v>
      </c>
      <c r="F52" s="203">
        <v>0.61850000000000005</v>
      </c>
      <c r="G52" s="203">
        <v>0.95689999999999997</v>
      </c>
      <c r="H52" s="203">
        <v>0.85</v>
      </c>
      <c r="I52" s="203">
        <v>0.79090000000000005</v>
      </c>
      <c r="J52" s="246">
        <v>2.1434462051357319</v>
      </c>
    </row>
    <row r="53" spans="1:10" ht="13" x14ac:dyDescent="0.3">
      <c r="A53" s="95" t="s">
        <v>55</v>
      </c>
      <c r="B53" s="96">
        <v>4264</v>
      </c>
      <c r="C53" s="96">
        <v>355.33333333333331</v>
      </c>
      <c r="D53" s="292">
        <v>3.4</v>
      </c>
      <c r="E53" s="202">
        <v>554313.5388888889</v>
      </c>
      <c r="F53" s="203">
        <v>0.69969999999999999</v>
      </c>
      <c r="G53" s="203">
        <v>0.91059999999999997</v>
      </c>
      <c r="H53" s="203">
        <v>0.95350000000000001</v>
      </c>
      <c r="I53" s="203">
        <v>0.72950000000000004</v>
      </c>
      <c r="J53" s="246">
        <v>3.9451446378937685</v>
      </c>
    </row>
    <row r="54" spans="1:10" s="158" customFormat="1" ht="13" x14ac:dyDescent="0.3">
      <c r="A54" s="95" t="s">
        <v>56</v>
      </c>
      <c r="B54" s="96">
        <v>743</v>
      </c>
      <c r="C54" s="96">
        <v>371.5</v>
      </c>
      <c r="D54" s="292">
        <v>3.4</v>
      </c>
      <c r="E54" s="202">
        <v>412060.06341463421</v>
      </c>
      <c r="F54" s="203">
        <v>0.63390000000000002</v>
      </c>
      <c r="G54" s="203">
        <v>0.89910000000000001</v>
      </c>
      <c r="H54" s="203">
        <v>0.9627</v>
      </c>
      <c r="I54" s="203">
        <v>0.63719999999999999</v>
      </c>
      <c r="J54" s="246">
        <v>3.5499994741161003</v>
      </c>
    </row>
    <row r="55" spans="1:10" ht="13" x14ac:dyDescent="0.3">
      <c r="A55" s="95" t="s">
        <v>57</v>
      </c>
      <c r="B55" s="96">
        <v>4989</v>
      </c>
      <c r="C55" s="96">
        <v>350.10526315789474</v>
      </c>
      <c r="D55" s="292">
        <v>3.1</v>
      </c>
      <c r="E55" s="202">
        <v>632736.21291666664</v>
      </c>
      <c r="F55" s="203">
        <v>0.72819999999999996</v>
      </c>
      <c r="G55" s="203">
        <v>0.9214</v>
      </c>
      <c r="H55" s="203">
        <v>1.0122</v>
      </c>
      <c r="I55" s="203">
        <v>0.71830000000000005</v>
      </c>
      <c r="J55" s="246">
        <v>5.2065871876541561</v>
      </c>
    </row>
    <row r="56" spans="1:10" s="159" customFormat="1" ht="13" x14ac:dyDescent="0.3">
      <c r="A56" s="95" t="s">
        <v>58</v>
      </c>
      <c r="B56" s="96">
        <v>332</v>
      </c>
      <c r="C56" s="96">
        <v>332</v>
      </c>
      <c r="D56" s="292">
        <v>3.8</v>
      </c>
      <c r="E56" s="202">
        <v>354005.52</v>
      </c>
      <c r="F56" s="203">
        <v>0.67679999999999996</v>
      </c>
      <c r="G56" s="203">
        <v>0.91869999999999996</v>
      </c>
      <c r="H56" s="203">
        <v>1.0049999999999999</v>
      </c>
      <c r="I56" s="203">
        <v>0.67249999999999999</v>
      </c>
      <c r="J56" s="246">
        <v>3.8244808367392693</v>
      </c>
    </row>
    <row r="57" spans="1:10" ht="13" x14ac:dyDescent="0.3">
      <c r="A57" s="95" t="s">
        <v>59</v>
      </c>
      <c r="B57" s="96">
        <v>1951</v>
      </c>
      <c r="C57" s="96">
        <v>289.03703703703701</v>
      </c>
      <c r="D57" s="292">
        <v>3.5</v>
      </c>
      <c r="E57" s="202">
        <v>380446.51299999998</v>
      </c>
      <c r="F57" s="203">
        <v>0.68720000000000003</v>
      </c>
      <c r="G57" s="203">
        <v>0.90059999999999996</v>
      </c>
      <c r="H57" s="203">
        <v>0.98360000000000003</v>
      </c>
      <c r="I57" s="203">
        <v>0.65659999999999996</v>
      </c>
      <c r="J57" s="246">
        <v>3.5936127467820218</v>
      </c>
    </row>
    <row r="58" spans="1:10" ht="13" x14ac:dyDescent="0.3">
      <c r="A58" s="95" t="s">
        <v>60</v>
      </c>
      <c r="B58" s="96">
        <v>3904</v>
      </c>
      <c r="C58" s="96">
        <v>300.30769230769232</v>
      </c>
      <c r="D58" s="292">
        <v>3.8</v>
      </c>
      <c r="E58" s="202">
        <v>366060.63789473684</v>
      </c>
      <c r="F58" s="203">
        <v>0.65959999999999996</v>
      </c>
      <c r="G58" s="203">
        <v>0.91269999999999996</v>
      </c>
      <c r="H58" s="203">
        <v>0.90749999999999997</v>
      </c>
      <c r="I58" s="203">
        <v>0.67010000000000003</v>
      </c>
      <c r="J58" s="246">
        <v>3.8036742568486863</v>
      </c>
    </row>
    <row r="59" spans="1:10" ht="13" x14ac:dyDescent="0.3">
      <c r="A59" s="95" t="s">
        <v>61</v>
      </c>
      <c r="B59" s="96">
        <v>1957</v>
      </c>
      <c r="C59" s="96">
        <v>244.625</v>
      </c>
      <c r="D59" s="292">
        <v>3.2</v>
      </c>
      <c r="E59" s="202">
        <v>432369.19800000003</v>
      </c>
      <c r="F59" s="203">
        <v>0.68210000000000004</v>
      </c>
      <c r="G59" s="203">
        <v>0.91110000000000002</v>
      </c>
      <c r="H59" s="203">
        <v>0.9869</v>
      </c>
      <c r="I59" s="203">
        <v>0.68700000000000006</v>
      </c>
      <c r="J59" s="246">
        <v>3.6297967869253047</v>
      </c>
    </row>
    <row r="60" spans="1:10" s="158" customFormat="1" ht="13" x14ac:dyDescent="0.3">
      <c r="A60" s="95" t="s">
        <v>62</v>
      </c>
      <c r="B60" s="96">
        <v>942</v>
      </c>
      <c r="C60" s="96">
        <v>314</v>
      </c>
      <c r="D60" s="292">
        <v>3.5</v>
      </c>
      <c r="E60" s="202">
        <v>562246.54328358208</v>
      </c>
      <c r="F60" s="203">
        <v>0.61780000000000002</v>
      </c>
      <c r="G60" s="203">
        <v>0.88849999999999996</v>
      </c>
      <c r="H60" s="203">
        <v>0.98680000000000001</v>
      </c>
      <c r="I60" s="203">
        <v>0.63690000000000002</v>
      </c>
      <c r="J60" s="246">
        <v>4.5697181592075085</v>
      </c>
    </row>
    <row r="61" spans="1:10" ht="13" x14ac:dyDescent="0.3">
      <c r="A61" s="95" t="s">
        <v>63</v>
      </c>
      <c r="B61" s="96">
        <v>496</v>
      </c>
      <c r="C61" s="96">
        <v>661.33333333333337</v>
      </c>
      <c r="D61" s="292">
        <v>4.4000000000000004</v>
      </c>
      <c r="E61" s="204">
        <v>463810.42222222214</v>
      </c>
      <c r="F61" s="203">
        <v>0.61299999999999999</v>
      </c>
      <c r="G61" s="203">
        <v>0.9698</v>
      </c>
      <c r="H61" s="203">
        <v>0.93169999999999997</v>
      </c>
      <c r="I61" s="203">
        <v>0.66180000000000005</v>
      </c>
      <c r="J61" s="247">
        <v>3.9728254281294904</v>
      </c>
    </row>
    <row r="62" spans="1:10" ht="13" x14ac:dyDescent="0.3">
      <c r="A62" s="95" t="s">
        <v>64</v>
      </c>
      <c r="B62" s="96">
        <v>1410</v>
      </c>
      <c r="C62" s="96">
        <v>235</v>
      </c>
      <c r="D62" s="292">
        <v>3.8</v>
      </c>
      <c r="E62" s="202">
        <v>312832.04459459457</v>
      </c>
      <c r="F62" s="203">
        <v>0.63549999999999995</v>
      </c>
      <c r="G62" s="203">
        <v>0.96519999999999995</v>
      </c>
      <c r="H62" s="203">
        <v>0.97340000000000004</v>
      </c>
      <c r="I62" s="203">
        <v>0.65700000000000003</v>
      </c>
      <c r="J62" s="246">
        <v>3.7679550636301005</v>
      </c>
    </row>
    <row r="63" spans="1:10" ht="13" x14ac:dyDescent="0.3">
      <c r="A63" s="95" t="s">
        <v>65</v>
      </c>
      <c r="B63" s="96">
        <v>1301</v>
      </c>
      <c r="C63" s="96">
        <v>325.25</v>
      </c>
      <c r="D63" s="292">
        <v>4.0999999999999996</v>
      </c>
      <c r="E63" s="202">
        <v>426065.26833333331</v>
      </c>
      <c r="F63" s="203">
        <v>0.68059999999999998</v>
      </c>
      <c r="G63" s="203">
        <v>0.9224</v>
      </c>
      <c r="H63" s="203">
        <v>0.95209999999999995</v>
      </c>
      <c r="I63" s="203">
        <v>0.61499999999999999</v>
      </c>
      <c r="J63" s="246">
        <v>4.8356674949747616</v>
      </c>
    </row>
    <row r="64" spans="1:10" ht="13" x14ac:dyDescent="0.3">
      <c r="A64" s="95" t="s">
        <v>66</v>
      </c>
      <c r="B64" s="96">
        <v>25771</v>
      </c>
      <c r="C64" s="96">
        <v>322.13749999999999</v>
      </c>
      <c r="D64" s="292">
        <v>3.7</v>
      </c>
      <c r="E64" s="202">
        <v>371625.48159090907</v>
      </c>
      <c r="F64" s="203">
        <v>0.61329999999999996</v>
      </c>
      <c r="G64" s="203">
        <v>0.83109999999999995</v>
      </c>
      <c r="H64" s="203">
        <v>0.94410000000000005</v>
      </c>
      <c r="I64" s="203">
        <v>0.65500000000000003</v>
      </c>
      <c r="J64" s="246">
        <v>3.7367449451270969</v>
      </c>
    </row>
    <row r="65" spans="1:10" ht="13" x14ac:dyDescent="0.3">
      <c r="A65" s="95" t="s">
        <v>67</v>
      </c>
      <c r="B65" s="96">
        <v>235</v>
      </c>
      <c r="C65" s="96">
        <v>235</v>
      </c>
      <c r="D65" s="292">
        <v>4.5</v>
      </c>
      <c r="E65" s="202">
        <v>625186.85714285704</v>
      </c>
      <c r="F65" s="203">
        <v>0.75660000000000005</v>
      </c>
      <c r="G65" s="203">
        <v>0.95320000000000005</v>
      </c>
      <c r="H65" s="203">
        <v>0.95860000000000001</v>
      </c>
      <c r="I65" s="203">
        <v>0.75</v>
      </c>
      <c r="J65" s="246">
        <v>3.283614479179767</v>
      </c>
    </row>
    <row r="66" spans="1:10" ht="13" x14ac:dyDescent="0.3">
      <c r="A66" s="95" t="s">
        <v>68</v>
      </c>
      <c r="B66" s="96">
        <v>1212</v>
      </c>
      <c r="C66" s="96">
        <v>303</v>
      </c>
      <c r="D66" s="292">
        <v>3.9</v>
      </c>
      <c r="E66" s="202">
        <v>372074.64666666667</v>
      </c>
      <c r="F66" s="203">
        <v>0.7792</v>
      </c>
      <c r="G66" s="203">
        <v>0.97109999999999996</v>
      </c>
      <c r="H66" s="203">
        <v>0.99470000000000003</v>
      </c>
      <c r="I66" s="203">
        <v>0.72540000000000004</v>
      </c>
      <c r="J66" s="246">
        <v>4.7049600394991629</v>
      </c>
    </row>
    <row r="67" spans="1:10" ht="13" x14ac:dyDescent="0.3">
      <c r="A67" s="95" t="s">
        <v>69</v>
      </c>
      <c r="B67" s="96">
        <v>1932</v>
      </c>
      <c r="C67" s="96">
        <v>276</v>
      </c>
      <c r="D67" s="292">
        <v>3.4</v>
      </c>
      <c r="E67" s="202">
        <v>419873.37999999995</v>
      </c>
      <c r="F67" s="203">
        <v>0.72309999999999997</v>
      </c>
      <c r="G67" s="203">
        <v>0.96330000000000005</v>
      </c>
      <c r="H67" s="203">
        <v>0.995</v>
      </c>
      <c r="I67" s="203">
        <v>0.7026</v>
      </c>
      <c r="J67" s="246">
        <v>3.5895440396082812</v>
      </c>
    </row>
    <row r="68" spans="1:10" s="158" customFormat="1" ht="13" x14ac:dyDescent="0.3">
      <c r="A68" s="95" t="s">
        <v>70</v>
      </c>
      <c r="B68" s="96">
        <v>3782</v>
      </c>
      <c r="C68" s="96">
        <v>270.14285714285717</v>
      </c>
      <c r="D68" s="292">
        <v>4.5999999999999996</v>
      </c>
      <c r="E68" s="202">
        <v>440662.82439024391</v>
      </c>
      <c r="F68" s="203">
        <v>0.68689999999999996</v>
      </c>
      <c r="G68" s="203">
        <v>0.9194</v>
      </c>
      <c r="H68" s="203">
        <v>0.94420000000000004</v>
      </c>
      <c r="I68" s="203">
        <v>0.71289999999999998</v>
      </c>
      <c r="J68" s="246">
        <v>4.4646198086879547</v>
      </c>
    </row>
    <row r="69" spans="1:10" ht="13" x14ac:dyDescent="0.3">
      <c r="A69" s="95" t="s">
        <v>71</v>
      </c>
      <c r="B69" s="96">
        <v>4607</v>
      </c>
      <c r="C69" s="96">
        <v>418.81818181818181</v>
      </c>
      <c r="D69" s="292">
        <v>3.4</v>
      </c>
      <c r="E69" s="202">
        <v>645468.44312499999</v>
      </c>
      <c r="F69" s="203">
        <v>0.6966</v>
      </c>
      <c r="G69" s="203">
        <v>0.86819999999999997</v>
      </c>
      <c r="H69" s="203">
        <v>0.98019999999999996</v>
      </c>
      <c r="I69" s="203">
        <v>0.68879999999999997</v>
      </c>
      <c r="J69" s="246">
        <v>7.3321214337310154</v>
      </c>
    </row>
    <row r="70" spans="1:10" ht="13" x14ac:dyDescent="0.3">
      <c r="A70" s="95" t="s">
        <v>72</v>
      </c>
      <c r="B70" s="96">
        <v>1364</v>
      </c>
      <c r="C70" s="96">
        <v>227.33333333333334</v>
      </c>
      <c r="D70" s="292">
        <v>4.7</v>
      </c>
      <c r="E70" s="202">
        <v>251593.70624999999</v>
      </c>
      <c r="F70" s="203">
        <v>0.62860000000000005</v>
      </c>
      <c r="G70" s="203">
        <v>0.95230000000000004</v>
      </c>
      <c r="H70" s="203">
        <v>0.8861</v>
      </c>
      <c r="I70" s="203">
        <v>0.60699999999999998</v>
      </c>
      <c r="J70" s="246">
        <v>2.7508621758292051</v>
      </c>
    </row>
    <row r="71" spans="1:10" ht="13" x14ac:dyDescent="0.3">
      <c r="A71" s="95" t="s">
        <v>74</v>
      </c>
      <c r="B71" s="96">
        <v>6265</v>
      </c>
      <c r="C71" s="96">
        <v>481.92307692307691</v>
      </c>
      <c r="D71" s="292">
        <v>3.7</v>
      </c>
      <c r="E71" s="202">
        <v>1083114.5694444445</v>
      </c>
      <c r="F71" s="203">
        <v>0.69510000000000005</v>
      </c>
      <c r="G71" s="203">
        <v>0.93930000000000002</v>
      </c>
      <c r="H71" s="203">
        <v>0.96879999999999999</v>
      </c>
      <c r="I71" s="203">
        <v>0.66679999999999995</v>
      </c>
      <c r="J71" s="246">
        <v>25.293882475631968</v>
      </c>
    </row>
    <row r="72" spans="1:10" ht="13" x14ac:dyDescent="0.3">
      <c r="A72" s="95" t="s">
        <v>75</v>
      </c>
      <c r="B72" s="96">
        <v>1486</v>
      </c>
      <c r="C72" s="96">
        <v>185.75</v>
      </c>
      <c r="D72" s="292">
        <v>3.2</v>
      </c>
      <c r="E72" s="202">
        <v>320210.46999999997</v>
      </c>
      <c r="F72" s="203">
        <v>0.73019999999999996</v>
      </c>
      <c r="G72" s="203">
        <v>0.85670000000000002</v>
      </c>
      <c r="H72" s="203">
        <v>0.95650000000000002</v>
      </c>
      <c r="I72" s="203">
        <v>0.73450000000000004</v>
      </c>
      <c r="J72" s="246">
        <v>1.7655743371708428</v>
      </c>
    </row>
    <row r="73" spans="1:10" s="158" customFormat="1" ht="13" x14ac:dyDescent="0.3">
      <c r="A73" s="95" t="s">
        <v>76</v>
      </c>
      <c r="B73" s="96">
        <v>414</v>
      </c>
      <c r="C73" s="96">
        <v>414</v>
      </c>
      <c r="D73" s="292">
        <v>4</v>
      </c>
      <c r="E73" s="202">
        <v>555046.7518796993</v>
      </c>
      <c r="F73" s="203">
        <v>0.59930000000000005</v>
      </c>
      <c r="G73" s="203">
        <v>0.92030000000000001</v>
      </c>
      <c r="H73" s="203">
        <v>0.96989999999999998</v>
      </c>
      <c r="I73" s="203">
        <v>0.62050000000000005</v>
      </c>
      <c r="J73" s="246">
        <v>4.0899718111250287</v>
      </c>
    </row>
    <row r="74" spans="1:10" s="158" customFormat="1" ht="13" x14ac:dyDescent="0.3">
      <c r="A74" s="95" t="s">
        <v>77</v>
      </c>
      <c r="B74" s="96">
        <v>1845</v>
      </c>
      <c r="C74" s="96">
        <v>369</v>
      </c>
      <c r="D74" s="292">
        <v>3.7</v>
      </c>
      <c r="E74" s="202">
        <v>683219.68833333335</v>
      </c>
      <c r="F74" s="203">
        <v>0.71409999999999996</v>
      </c>
      <c r="G74" s="203">
        <v>0.91759999999999997</v>
      </c>
      <c r="H74" s="203">
        <v>1.0015000000000001</v>
      </c>
      <c r="I74" s="203">
        <v>0.72430000000000005</v>
      </c>
      <c r="J74" s="246">
        <v>7.1743364653919688</v>
      </c>
    </row>
    <row r="75" spans="1:10" ht="13" x14ac:dyDescent="0.3">
      <c r="A75" s="95" t="s">
        <v>78</v>
      </c>
      <c r="B75" s="96">
        <v>1435</v>
      </c>
      <c r="C75" s="96">
        <v>478.33333333333331</v>
      </c>
      <c r="D75" s="292">
        <v>3.4</v>
      </c>
      <c r="E75" s="202">
        <v>612211.53043478262</v>
      </c>
      <c r="F75" s="203">
        <v>0.65990000000000004</v>
      </c>
      <c r="G75" s="203">
        <v>0.92200000000000004</v>
      </c>
      <c r="H75" s="203">
        <v>0.95989999999999998</v>
      </c>
      <c r="I75" s="203">
        <v>0.66239999999999999</v>
      </c>
      <c r="J75" s="246">
        <v>8.4420670662727311</v>
      </c>
    </row>
    <row r="76" spans="1:10" s="158" customFormat="1" ht="13" x14ac:dyDescent="0.3">
      <c r="A76" s="95" t="s">
        <v>79</v>
      </c>
      <c r="B76" s="96">
        <v>441</v>
      </c>
      <c r="C76" s="96">
        <v>882</v>
      </c>
      <c r="D76" s="292">
        <v>3.4</v>
      </c>
      <c r="E76" s="202">
        <v>707127.24000000011</v>
      </c>
      <c r="F76" s="203">
        <v>0.72019999999999995</v>
      </c>
      <c r="G76" s="203">
        <v>0.93879999999999997</v>
      </c>
      <c r="H76" s="203">
        <v>0.96</v>
      </c>
      <c r="I76" s="203">
        <v>0.75880000000000003</v>
      </c>
      <c r="J76" s="246">
        <v>5.3080132337285981</v>
      </c>
    </row>
    <row r="77" spans="1:10" s="158" customFormat="1" ht="13" x14ac:dyDescent="0.3">
      <c r="A77" s="95" t="s">
        <v>80</v>
      </c>
      <c r="B77" s="96">
        <v>1607</v>
      </c>
      <c r="C77" s="96">
        <v>229.57142857142858</v>
      </c>
      <c r="D77" s="292">
        <v>3.5</v>
      </c>
      <c r="E77" s="202">
        <v>317773.83399999997</v>
      </c>
      <c r="F77" s="203">
        <v>0.69099999999999995</v>
      </c>
      <c r="G77" s="203">
        <v>0.92969999999999997</v>
      </c>
      <c r="H77" s="203">
        <v>0.93669999999999998</v>
      </c>
      <c r="I77" s="203">
        <v>0.70840000000000003</v>
      </c>
      <c r="J77" s="246">
        <v>2.7904095759306271</v>
      </c>
    </row>
    <row r="78" spans="1:10" s="158" customFormat="1" ht="13" x14ac:dyDescent="0.3">
      <c r="A78" s="95" t="s">
        <v>81</v>
      </c>
      <c r="B78" s="96">
        <v>8209</v>
      </c>
      <c r="C78" s="96">
        <v>373.13636363636363</v>
      </c>
      <c r="D78" s="292">
        <v>3.9</v>
      </c>
      <c r="E78" s="202">
        <v>471480.79937106918</v>
      </c>
      <c r="F78" s="203">
        <v>0.64939999999999998</v>
      </c>
      <c r="G78" s="203">
        <v>0.9325</v>
      </c>
      <c r="H78" s="203">
        <v>0.9728</v>
      </c>
      <c r="I78" s="203">
        <v>0.67159999999999997</v>
      </c>
      <c r="J78" s="246">
        <v>4.3428397019458966</v>
      </c>
    </row>
    <row r="79" spans="1:10" ht="13" x14ac:dyDescent="0.3">
      <c r="A79" s="95" t="s">
        <v>82</v>
      </c>
      <c r="B79" s="96">
        <v>341</v>
      </c>
      <c r="C79" s="96">
        <v>341</v>
      </c>
      <c r="D79" s="292">
        <v>3.5</v>
      </c>
      <c r="E79" s="202">
        <v>631375.20909090899</v>
      </c>
      <c r="F79" s="203">
        <v>0.72130000000000005</v>
      </c>
      <c r="G79" s="203">
        <v>0.871</v>
      </c>
      <c r="H79" s="203">
        <v>1.0107999999999999</v>
      </c>
      <c r="I79" s="203">
        <v>0.76449999999999996</v>
      </c>
      <c r="J79" s="246">
        <v>3.4808634126610367</v>
      </c>
    </row>
    <row r="80" spans="1:10" ht="13" x14ac:dyDescent="0.3">
      <c r="A80" s="95" t="s">
        <v>83</v>
      </c>
      <c r="B80" s="96">
        <v>3676</v>
      </c>
      <c r="C80" s="96">
        <v>306.33333333333331</v>
      </c>
      <c r="D80" s="292">
        <v>3.6</v>
      </c>
      <c r="E80" s="202">
        <v>509595.89515151514</v>
      </c>
      <c r="F80" s="203">
        <v>0.6986</v>
      </c>
      <c r="G80" s="203">
        <v>0.9304</v>
      </c>
      <c r="H80" s="203">
        <v>0.97219999999999995</v>
      </c>
      <c r="I80" s="203">
        <v>0.65920000000000001</v>
      </c>
      <c r="J80" s="246">
        <v>5.3287738456205354</v>
      </c>
    </row>
    <row r="81" spans="1:10" s="158" customFormat="1" ht="13" x14ac:dyDescent="0.3">
      <c r="A81" s="95" t="s">
        <v>84</v>
      </c>
      <c r="B81" s="96">
        <v>3678</v>
      </c>
      <c r="C81" s="96">
        <v>420.34285714285716</v>
      </c>
      <c r="D81" s="292">
        <v>4.0999999999999996</v>
      </c>
      <c r="E81" s="202">
        <v>433360.01153846155</v>
      </c>
      <c r="F81" s="203">
        <v>0.61799999999999999</v>
      </c>
      <c r="G81" s="203">
        <v>0.94099999999999995</v>
      </c>
      <c r="H81" s="203">
        <v>0.94440000000000002</v>
      </c>
      <c r="I81" s="203">
        <v>0.60350000000000004</v>
      </c>
      <c r="J81" s="246">
        <v>5.1639478627374578</v>
      </c>
    </row>
    <row r="82" spans="1:10" ht="13" x14ac:dyDescent="0.3">
      <c r="A82" s="95" t="s">
        <v>85</v>
      </c>
      <c r="B82" s="96">
        <v>7350</v>
      </c>
      <c r="C82" s="96">
        <v>294</v>
      </c>
      <c r="D82" s="292">
        <v>4.8</v>
      </c>
      <c r="E82" s="202">
        <v>396497.44699999999</v>
      </c>
      <c r="F82" s="203">
        <v>0.66579999999999995</v>
      </c>
      <c r="G82" s="203">
        <v>0.92010000000000003</v>
      </c>
      <c r="H82" s="203">
        <v>0.92190000000000005</v>
      </c>
      <c r="I82" s="203">
        <v>0.70369999999999999</v>
      </c>
      <c r="J82" s="246">
        <v>2.9634463296005804</v>
      </c>
    </row>
    <row r="83" spans="1:10" s="158" customFormat="1" ht="13" x14ac:dyDescent="0.3">
      <c r="A83" s="95" t="s">
        <v>86</v>
      </c>
      <c r="B83" s="96">
        <v>2926</v>
      </c>
      <c r="C83" s="96">
        <v>365.75</v>
      </c>
      <c r="D83" s="292">
        <v>4.0999999999999996</v>
      </c>
      <c r="E83" s="204">
        <v>531443.72090909083</v>
      </c>
      <c r="F83" s="203">
        <v>0.70669999999999999</v>
      </c>
      <c r="G83" s="203">
        <v>0.90049999999999997</v>
      </c>
      <c r="H83" s="203">
        <v>0.94579999999999997</v>
      </c>
      <c r="I83" s="203">
        <v>0.6694</v>
      </c>
      <c r="J83" s="247">
        <v>3.8488251957231023</v>
      </c>
    </row>
    <row r="84" spans="1:10" s="158" customFormat="1" ht="13" x14ac:dyDescent="0.3">
      <c r="A84" s="95" t="s">
        <v>87</v>
      </c>
      <c r="B84" s="96">
        <v>4053</v>
      </c>
      <c r="C84" s="96">
        <v>317.88235294117646</v>
      </c>
      <c r="D84" s="292">
        <v>3.5</v>
      </c>
      <c r="E84" s="202">
        <v>473601.05549999996</v>
      </c>
      <c r="F84" s="203">
        <v>0.72160000000000002</v>
      </c>
      <c r="G84" s="203">
        <v>0.93240000000000001</v>
      </c>
      <c r="H84" s="203">
        <v>0.96760000000000002</v>
      </c>
      <c r="I84" s="203">
        <v>0.75109999999999999</v>
      </c>
      <c r="J84" s="246">
        <v>4.4486860015701621</v>
      </c>
    </row>
    <row r="85" spans="1:10" ht="13" x14ac:dyDescent="0.3">
      <c r="A85" s="95" t="s">
        <v>88</v>
      </c>
      <c r="B85" s="96">
        <v>3078</v>
      </c>
      <c r="C85" s="96">
        <v>342</v>
      </c>
      <c r="D85" s="292">
        <v>4.5999999999999996</v>
      </c>
      <c r="E85" s="202">
        <v>475155.397</v>
      </c>
      <c r="F85" s="203">
        <v>0.62419999999999998</v>
      </c>
      <c r="G85" s="203">
        <v>0.90969999999999995</v>
      </c>
      <c r="H85" s="203">
        <v>0.93579999999999997</v>
      </c>
      <c r="I85" s="203">
        <v>0.61109999999999998</v>
      </c>
      <c r="J85" s="246">
        <v>4.3063998141579773</v>
      </c>
    </row>
    <row r="86" spans="1:10" s="158" customFormat="1" ht="13" x14ac:dyDescent="0.3">
      <c r="A86" s="95" t="s">
        <v>89</v>
      </c>
      <c r="B86" s="96">
        <v>2826</v>
      </c>
      <c r="C86" s="96">
        <v>282.60000000000002</v>
      </c>
      <c r="D86" s="292">
        <v>3.8</v>
      </c>
      <c r="E86" s="202">
        <v>501014.70230769232</v>
      </c>
      <c r="F86" s="203">
        <v>0.70760000000000001</v>
      </c>
      <c r="G86" s="203">
        <v>0.92</v>
      </c>
      <c r="H86" s="203">
        <v>0.9819</v>
      </c>
      <c r="I86" s="203">
        <v>0.68659999999999999</v>
      </c>
      <c r="J86" s="246">
        <v>5.04430520522794</v>
      </c>
    </row>
    <row r="87" spans="1:10" s="158" customFormat="1" ht="13" x14ac:dyDescent="0.3">
      <c r="A87" s="95" t="s">
        <v>90</v>
      </c>
      <c r="B87" s="96">
        <v>3207</v>
      </c>
      <c r="C87" s="96">
        <v>291.54545454545456</v>
      </c>
      <c r="D87" s="292">
        <v>5.0999999999999996</v>
      </c>
      <c r="E87" s="202">
        <v>424285.52249999996</v>
      </c>
      <c r="F87" s="203">
        <v>0.5867</v>
      </c>
      <c r="G87" s="203">
        <v>0.9526</v>
      </c>
      <c r="H87" s="203">
        <v>0.92500000000000004</v>
      </c>
      <c r="I87" s="203">
        <v>0.62909999999999999</v>
      </c>
      <c r="J87" s="246">
        <v>3.9199215697056524</v>
      </c>
    </row>
    <row r="88" spans="1:10" s="158" customFormat="1" ht="13" x14ac:dyDescent="0.3">
      <c r="A88" s="95" t="s">
        <v>91</v>
      </c>
      <c r="B88" s="96">
        <v>1913</v>
      </c>
      <c r="C88" s="96">
        <v>288.53695324283558</v>
      </c>
      <c r="D88" s="292">
        <v>3</v>
      </c>
      <c r="E88" s="202">
        <v>334850.5747883349</v>
      </c>
      <c r="F88" s="203">
        <v>0.69630000000000003</v>
      </c>
      <c r="G88" s="203">
        <v>0.89129999999999998</v>
      </c>
      <c r="H88" s="203">
        <v>0.98470000000000002</v>
      </c>
      <c r="I88" s="203">
        <v>0.69330000000000003</v>
      </c>
      <c r="J88" s="246">
        <v>3.0613556423962613</v>
      </c>
    </row>
    <row r="89" spans="1:10" s="158" customFormat="1" ht="13" x14ac:dyDescent="0.3">
      <c r="A89" s="95" t="s">
        <v>92</v>
      </c>
      <c r="B89" s="96">
        <v>986</v>
      </c>
      <c r="C89" s="96">
        <v>246.5</v>
      </c>
      <c r="D89" s="292">
        <v>3.6</v>
      </c>
      <c r="E89" s="202">
        <v>355409.0733333333</v>
      </c>
      <c r="F89" s="203">
        <v>0.71</v>
      </c>
      <c r="G89" s="203">
        <v>0.87419999999999998</v>
      </c>
      <c r="H89" s="203">
        <v>0.96</v>
      </c>
      <c r="I89" s="203">
        <v>0.63900000000000001</v>
      </c>
      <c r="J89" s="246">
        <v>4.5896215095754114</v>
      </c>
    </row>
    <row r="90" spans="1:10" s="158" customFormat="1" ht="13" x14ac:dyDescent="0.3">
      <c r="A90" s="95" t="s">
        <v>93</v>
      </c>
      <c r="B90" s="96">
        <v>1776</v>
      </c>
      <c r="C90" s="96">
        <v>253.71428571428572</v>
      </c>
      <c r="D90" s="292">
        <v>3.3</v>
      </c>
      <c r="E90" s="202">
        <v>314145.962</v>
      </c>
      <c r="F90" s="203">
        <v>0.66300000000000003</v>
      </c>
      <c r="G90" s="203">
        <v>0.91269999999999996</v>
      </c>
      <c r="H90" s="203">
        <v>0.99550000000000005</v>
      </c>
      <c r="I90" s="203">
        <v>0.62439999999999996</v>
      </c>
      <c r="J90" s="246">
        <v>3.3577922322607874</v>
      </c>
    </row>
    <row r="91" spans="1:10" s="158" customFormat="1" ht="12" customHeight="1" x14ac:dyDescent="0.3">
      <c r="A91" s="95" t="s">
        <v>94</v>
      </c>
      <c r="B91" s="96">
        <v>310</v>
      </c>
      <c r="C91" s="96">
        <v>310</v>
      </c>
      <c r="D91" s="292">
        <v>3.5</v>
      </c>
      <c r="E91" s="202">
        <v>424803.63703703706</v>
      </c>
      <c r="F91" s="203">
        <v>0.72770000000000001</v>
      </c>
      <c r="G91" s="203">
        <v>0.8871</v>
      </c>
      <c r="H91" s="203">
        <v>0.96689999999999998</v>
      </c>
      <c r="I91" s="203">
        <v>0.60750000000000004</v>
      </c>
      <c r="J91" s="246">
        <v>2.1154090194243316</v>
      </c>
    </row>
    <row r="92" spans="1:10" ht="13" x14ac:dyDescent="0.3">
      <c r="A92" s="95" t="s">
        <v>95</v>
      </c>
      <c r="B92" s="96">
        <v>610</v>
      </c>
      <c r="C92" s="96">
        <v>305</v>
      </c>
      <c r="D92" s="292">
        <v>3.6</v>
      </c>
      <c r="E92" s="202">
        <v>546254.45238095243</v>
      </c>
      <c r="F92" s="203">
        <v>0.70179999999999998</v>
      </c>
      <c r="G92" s="203">
        <v>0.93440000000000001</v>
      </c>
      <c r="H92" s="203">
        <v>0.96499999999999997</v>
      </c>
      <c r="I92" s="203">
        <v>0.75719999999999998</v>
      </c>
      <c r="J92" s="246">
        <v>5.8158812144140972</v>
      </c>
    </row>
    <row r="93" spans="1:10" ht="13" x14ac:dyDescent="0.3">
      <c r="A93" s="95" t="s">
        <v>97</v>
      </c>
      <c r="B93" s="96">
        <v>139</v>
      </c>
      <c r="C93" s="96">
        <v>278</v>
      </c>
      <c r="D93" s="292">
        <v>4.5999999999999996</v>
      </c>
      <c r="E93" s="202">
        <v>444188.38666666666</v>
      </c>
      <c r="F93" s="203">
        <v>0.68189999999999995</v>
      </c>
      <c r="G93" s="203">
        <v>1</v>
      </c>
      <c r="H93" s="203">
        <v>0.92800000000000005</v>
      </c>
      <c r="I93" s="203">
        <v>0.83089999999999997</v>
      </c>
      <c r="J93" s="246">
        <v>5.8600043690974957</v>
      </c>
    </row>
    <row r="94" spans="1:10" ht="13" x14ac:dyDescent="0.3">
      <c r="A94" s="95" t="s">
        <v>98</v>
      </c>
      <c r="B94" s="96">
        <v>4341</v>
      </c>
      <c r="C94" s="96">
        <v>482.33333333333331</v>
      </c>
      <c r="D94" s="292">
        <v>3.2</v>
      </c>
      <c r="E94" s="202">
        <v>719646.90500000003</v>
      </c>
      <c r="F94" s="203">
        <v>0.66949999999999998</v>
      </c>
      <c r="G94" s="203">
        <v>0.92579999999999996</v>
      </c>
      <c r="H94" s="203">
        <v>0.97829999999999995</v>
      </c>
      <c r="I94" s="203">
        <v>0.67230000000000001</v>
      </c>
      <c r="J94" s="246">
        <v>6.8078118718684824</v>
      </c>
    </row>
    <row r="95" spans="1:10" ht="13" x14ac:dyDescent="0.3">
      <c r="A95" s="95" t="s">
        <v>99</v>
      </c>
      <c r="B95" s="96">
        <v>2618</v>
      </c>
      <c r="C95" s="96">
        <v>290.88888888888891</v>
      </c>
      <c r="D95" s="292">
        <v>4.5</v>
      </c>
      <c r="E95" s="202">
        <v>434214.29238095239</v>
      </c>
      <c r="F95" s="203">
        <v>0.68879999999999997</v>
      </c>
      <c r="G95" s="203">
        <v>0.95489999999999997</v>
      </c>
      <c r="H95" s="203">
        <v>0.96160000000000001</v>
      </c>
      <c r="I95" s="203">
        <v>0.73560000000000003</v>
      </c>
      <c r="J95" s="246">
        <v>5.4867427327570581</v>
      </c>
    </row>
    <row r="96" spans="1:10" ht="13" x14ac:dyDescent="0.3">
      <c r="A96" s="95" t="s">
        <v>100</v>
      </c>
      <c r="B96" s="96">
        <v>17452</v>
      </c>
      <c r="C96" s="96">
        <v>371.31914893617022</v>
      </c>
      <c r="D96" s="292">
        <v>3.1</v>
      </c>
      <c r="E96" s="202">
        <v>546271.69200000004</v>
      </c>
      <c r="F96" s="203">
        <v>0.6885</v>
      </c>
      <c r="G96" s="203">
        <v>0.87419999999999998</v>
      </c>
      <c r="H96" s="203">
        <v>0.97840000000000005</v>
      </c>
      <c r="I96" s="203">
        <v>0.71379999999999999</v>
      </c>
      <c r="J96" s="246">
        <v>4.3978575624295946</v>
      </c>
    </row>
    <row r="97" spans="1:10" ht="13" x14ac:dyDescent="0.3">
      <c r="A97" s="95" t="s">
        <v>101</v>
      </c>
      <c r="B97" s="96">
        <v>940</v>
      </c>
      <c r="C97" s="96">
        <v>235</v>
      </c>
      <c r="D97" s="292">
        <v>4.7</v>
      </c>
      <c r="E97" s="202">
        <v>307957.05499999999</v>
      </c>
      <c r="F97" s="203">
        <v>0.69820000000000004</v>
      </c>
      <c r="G97" s="203">
        <v>0.95430000000000004</v>
      </c>
      <c r="H97" s="203">
        <v>0.95220000000000005</v>
      </c>
      <c r="I97" s="203">
        <v>0.7036</v>
      </c>
      <c r="J97" s="246">
        <v>2.8725546740997006</v>
      </c>
    </row>
    <row r="98" spans="1:10" ht="13" x14ac:dyDescent="0.3">
      <c r="A98" s="95" t="s">
        <v>102</v>
      </c>
      <c r="B98" s="96">
        <v>767</v>
      </c>
      <c r="C98" s="96">
        <v>219.14285714285714</v>
      </c>
      <c r="D98" s="292">
        <v>4.8</v>
      </c>
      <c r="E98" s="202">
        <v>286945.90352941176</v>
      </c>
      <c r="F98" s="203">
        <v>0.65980000000000005</v>
      </c>
      <c r="G98" s="203">
        <v>0.95830000000000004</v>
      </c>
      <c r="H98" s="203">
        <v>0.90690000000000004</v>
      </c>
      <c r="I98" s="203">
        <v>0.72689999999999999</v>
      </c>
      <c r="J98" s="246">
        <v>4.8410555335895058</v>
      </c>
    </row>
    <row r="99" spans="1:10" ht="13" x14ac:dyDescent="0.3">
      <c r="A99" s="95" t="s">
        <v>103</v>
      </c>
      <c r="B99" s="96">
        <v>439</v>
      </c>
      <c r="C99" s="96">
        <v>439</v>
      </c>
      <c r="D99" s="292">
        <v>3.4</v>
      </c>
      <c r="E99" s="202">
        <v>754050.83</v>
      </c>
      <c r="F99" s="203">
        <v>0.72909999999999997</v>
      </c>
      <c r="G99" s="203">
        <v>0.95220000000000005</v>
      </c>
      <c r="H99" s="203">
        <v>0.94040000000000001</v>
      </c>
      <c r="I99" s="203">
        <v>0.71140000000000003</v>
      </c>
      <c r="J99" s="246">
        <v>5.7503017894255226</v>
      </c>
    </row>
    <row r="100" spans="1:10" ht="13" x14ac:dyDescent="0.3">
      <c r="A100" s="95" t="s">
        <v>104</v>
      </c>
      <c r="B100" s="96">
        <v>6191</v>
      </c>
      <c r="C100" s="96">
        <v>619.1</v>
      </c>
      <c r="D100" s="292">
        <v>3.6</v>
      </c>
      <c r="E100" s="202">
        <v>614708.3277777778</v>
      </c>
      <c r="F100" s="203">
        <v>0.65680000000000005</v>
      </c>
      <c r="G100" s="203">
        <v>0.90449999999999997</v>
      </c>
      <c r="H100" s="203">
        <v>0.94930000000000003</v>
      </c>
      <c r="I100" s="203">
        <v>0.61939999999999995</v>
      </c>
      <c r="J100" s="246">
        <v>6.2974172331255147</v>
      </c>
    </row>
    <row r="101" spans="1:10" ht="13" x14ac:dyDescent="0.3">
      <c r="A101" s="95" t="s">
        <v>105</v>
      </c>
      <c r="B101" s="96">
        <v>2488</v>
      </c>
      <c r="C101" s="96">
        <v>414.66666666666669</v>
      </c>
      <c r="D101" s="292">
        <v>3.9</v>
      </c>
      <c r="E101" s="202">
        <v>442644.94124999997</v>
      </c>
      <c r="F101" s="203">
        <v>0.60119999999999996</v>
      </c>
      <c r="G101" s="203">
        <v>0.91959999999999997</v>
      </c>
      <c r="H101" s="203">
        <v>0.96020000000000005</v>
      </c>
      <c r="I101" s="203">
        <v>0.5605</v>
      </c>
      <c r="J101" s="246">
        <v>5.0870533917005138</v>
      </c>
    </row>
    <row r="102" spans="1:10" ht="13" x14ac:dyDescent="0.3">
      <c r="A102" s="95" t="s">
        <v>106</v>
      </c>
      <c r="B102" s="96">
        <v>4655</v>
      </c>
      <c r="C102" s="96">
        <v>358.07692307692309</v>
      </c>
      <c r="D102" s="292">
        <v>4.8</v>
      </c>
      <c r="E102" s="202">
        <v>438179.26421052631</v>
      </c>
      <c r="F102" s="203">
        <v>0.63460000000000005</v>
      </c>
      <c r="G102" s="203">
        <v>0.93620000000000003</v>
      </c>
      <c r="H102" s="203">
        <v>0.98419999999999996</v>
      </c>
      <c r="I102" s="203">
        <v>0.61839999999999995</v>
      </c>
      <c r="J102" s="246">
        <v>3.9192574457834644</v>
      </c>
    </row>
    <row r="103" spans="1:10" ht="13" x14ac:dyDescent="0.3">
      <c r="A103" s="95" t="s">
        <v>107</v>
      </c>
      <c r="B103" s="96">
        <v>900</v>
      </c>
      <c r="C103" s="96">
        <v>257.14285714285717</v>
      </c>
      <c r="D103" s="292">
        <v>3.2</v>
      </c>
      <c r="E103" s="202">
        <v>393939.772</v>
      </c>
      <c r="F103" s="203">
        <v>0.66420000000000001</v>
      </c>
      <c r="G103" s="203">
        <v>0.9456</v>
      </c>
      <c r="H103" s="203">
        <v>0.96450000000000002</v>
      </c>
      <c r="I103" s="203">
        <v>0.63419999999999999</v>
      </c>
      <c r="J103" s="246">
        <v>6.3867768582906148</v>
      </c>
    </row>
    <row r="104" spans="1:10" ht="13" x14ac:dyDescent="0.3">
      <c r="A104" s="95" t="s">
        <v>108</v>
      </c>
      <c r="B104" s="96">
        <v>312</v>
      </c>
      <c r="C104" s="96">
        <v>416</v>
      </c>
      <c r="D104" s="292">
        <v>4.0999999999999996</v>
      </c>
      <c r="E104" s="202">
        <v>631715.26666666672</v>
      </c>
      <c r="F104" s="203">
        <v>0.69940000000000002</v>
      </c>
      <c r="G104" s="203">
        <v>0.84940000000000004</v>
      </c>
      <c r="H104" s="203">
        <v>1.0117</v>
      </c>
      <c r="I104" s="203">
        <v>0.57430000000000003</v>
      </c>
      <c r="J104" s="247">
        <v>7.8291032823161713</v>
      </c>
    </row>
    <row r="105" spans="1:10" s="158" customFormat="1" ht="13" x14ac:dyDescent="0.3">
      <c r="A105" s="97" t="s">
        <v>3</v>
      </c>
      <c r="B105" s="98">
        <f>'Incentive Goal'!J113</f>
        <v>305393</v>
      </c>
      <c r="C105" s="98" t="e">
        <f>#REF!</f>
        <v>#REF!</v>
      </c>
      <c r="D105" s="207">
        <v>3.5999999999999997E-2</v>
      </c>
      <c r="E105" s="99" t="e">
        <f>#REF!</f>
        <v>#REF!</v>
      </c>
      <c r="F105" s="100">
        <f>'Incentive Goal'!P113</f>
        <v>0.67736144175667834</v>
      </c>
      <c r="G105" s="100">
        <f>'Incentive Goal'!L113</f>
        <v>0.89986672909988119</v>
      </c>
      <c r="H105" s="100">
        <f>'Incentive Goal'!H113</f>
        <v>0.95799823073909052</v>
      </c>
      <c r="I105" s="100">
        <f>'Incentive Goal'!T113</f>
        <v>0.6729568902066293</v>
      </c>
      <c r="J105" s="101"/>
    </row>
    <row r="106" spans="1:10" ht="13" x14ac:dyDescent="0.3">
      <c r="A106" s="102"/>
      <c r="B106" s="103"/>
      <c r="C106" s="103"/>
      <c r="D106" s="262"/>
      <c r="E106" s="105"/>
      <c r="F106" s="106"/>
      <c r="G106" s="106"/>
      <c r="H106" s="106"/>
      <c r="I106" s="107"/>
    </row>
    <row r="107" spans="1:10" s="156" customFormat="1" ht="13" x14ac:dyDescent="0.3">
      <c r="A107" s="108">
        <f>SUBTOTAL(103,A5:A104)</f>
        <v>100</v>
      </c>
      <c r="B107" s="109">
        <f>SUBTOTAL(109,B5:B104)</f>
        <v>305382</v>
      </c>
      <c r="C107" s="110">
        <f>SUBTOTAL(101,C5:C104)</f>
        <v>334.97967088691342</v>
      </c>
      <c r="D107" s="111">
        <f>SUBTOTAL(101,D5:D104)</f>
        <v>3.8030000000000017</v>
      </c>
      <c r="E107" s="220"/>
      <c r="F107" s="106"/>
      <c r="G107" s="106"/>
      <c r="H107" s="106"/>
      <c r="I107" s="106"/>
    </row>
    <row r="108" spans="1:10" ht="13" hidden="1" x14ac:dyDescent="0.3">
      <c r="A108" s="160" t="s">
        <v>183</v>
      </c>
      <c r="B108" s="103" t="s">
        <v>184</v>
      </c>
      <c r="C108" s="103" t="s">
        <v>185</v>
      </c>
      <c r="D108" s="104" t="s">
        <v>185</v>
      </c>
      <c r="E108" s="161"/>
      <c r="F108" s="106"/>
      <c r="G108" s="106"/>
      <c r="H108" s="106"/>
      <c r="I108" s="106"/>
    </row>
    <row r="109" spans="1:10" ht="13" hidden="1" x14ac:dyDescent="0.3">
      <c r="A109" s="160">
        <f>SUBTOTAL(103,A5:A103)</f>
        <v>99</v>
      </c>
      <c r="B109" s="162">
        <f>SUBTOTAL(109,B5:B103)</f>
        <v>305070</v>
      </c>
      <c r="C109" s="160">
        <f>SUBTOTAL(101,C5:C103)</f>
        <v>334.161283724155</v>
      </c>
      <c r="D109" s="160">
        <f>SUBTOTAL(101,D5:D103)</f>
        <v>3.8000000000000016</v>
      </c>
      <c r="E109" s="161"/>
      <c r="F109" s="106"/>
      <c r="G109" s="106"/>
      <c r="H109" s="106"/>
      <c r="I109" s="106"/>
    </row>
    <row r="110" spans="1:10" ht="13" x14ac:dyDescent="0.3">
      <c r="A110" s="160"/>
      <c r="B110" s="103"/>
      <c r="C110" s="103"/>
      <c r="D110" s="104"/>
      <c r="E110" s="161"/>
      <c r="F110" s="106"/>
      <c r="G110" s="106"/>
      <c r="H110" s="106"/>
      <c r="I110" s="106"/>
    </row>
    <row r="111" spans="1:10" s="163" customFormat="1" ht="13" x14ac:dyDescent="0.3">
      <c r="B111" s="218"/>
      <c r="C111" s="242"/>
      <c r="D111" s="282" t="s">
        <v>312</v>
      </c>
      <c r="E111" s="219"/>
      <c r="F111" s="106"/>
      <c r="G111" s="106"/>
      <c r="H111" s="106"/>
      <c r="I111" s="106"/>
    </row>
    <row r="112" spans="1:10" ht="13" x14ac:dyDescent="0.3">
      <c r="A112" s="283" t="s">
        <v>317</v>
      </c>
      <c r="B112" s="278"/>
      <c r="C112" s="278"/>
      <c r="D112" s="279"/>
      <c r="E112" s="280"/>
      <c r="F112" s="281"/>
      <c r="G112" s="281"/>
      <c r="H112" s="106"/>
      <c r="I112" s="106"/>
    </row>
    <row r="113" spans="1:9" ht="25.5" x14ac:dyDescent="0.3">
      <c r="A113" s="257" t="s">
        <v>313</v>
      </c>
      <c r="B113" s="103"/>
      <c r="C113" s="103"/>
      <c r="D113" s="104"/>
      <c r="E113" s="161"/>
      <c r="F113" s="106"/>
      <c r="G113" s="106"/>
      <c r="H113" s="106"/>
      <c r="I113" s="106"/>
    </row>
    <row r="114" spans="1:9" ht="15" customHeight="1" x14ac:dyDescent="0.3">
      <c r="A114" s="221"/>
      <c r="B114" s="103"/>
      <c r="C114" s="103"/>
      <c r="D114" s="104"/>
      <c r="E114" s="105"/>
      <c r="F114" s="106"/>
      <c r="G114" s="106"/>
      <c r="H114" s="106"/>
      <c r="I114" s="107"/>
    </row>
    <row r="115" spans="1:9" ht="13" x14ac:dyDescent="0.3">
      <c r="A115" s="165"/>
      <c r="B115" s="103"/>
      <c r="C115" s="103"/>
      <c r="D115" s="104"/>
      <c r="E115" s="161"/>
      <c r="F115" s="166"/>
      <c r="G115" s="106"/>
      <c r="H115" s="106"/>
      <c r="I115" s="107"/>
    </row>
    <row r="116" spans="1:9" ht="13" x14ac:dyDescent="0.3">
      <c r="A116" s="152" t="s">
        <v>236</v>
      </c>
      <c r="B116" s="103"/>
      <c r="C116" s="103"/>
      <c r="D116" s="104"/>
      <c r="E116" s="161"/>
      <c r="F116" s="166"/>
      <c r="G116" s="106"/>
      <c r="H116" s="106"/>
      <c r="I116" s="107"/>
    </row>
    <row r="117" spans="1:9" ht="13" x14ac:dyDescent="0.3">
      <c r="A117" s="153" t="s">
        <v>237</v>
      </c>
      <c r="B117" s="103"/>
      <c r="C117" s="103"/>
      <c r="D117" s="104"/>
      <c r="E117" s="161"/>
      <c r="F117" s="166"/>
      <c r="G117" s="106"/>
      <c r="H117" s="106"/>
      <c r="I117" s="107"/>
    </row>
    <row r="118" spans="1:9" s="155" customFormat="1" ht="13" x14ac:dyDescent="0.3">
      <c r="A118" s="152" t="s">
        <v>238</v>
      </c>
      <c r="B118" s="103"/>
      <c r="C118" s="103"/>
      <c r="D118" s="104"/>
      <c r="E118" s="161"/>
      <c r="F118" s="106"/>
      <c r="G118" s="106"/>
      <c r="H118" s="106"/>
      <c r="I118" s="106"/>
    </row>
    <row r="119" spans="1:9" s="155" customFormat="1" ht="13" x14ac:dyDescent="0.3">
      <c r="A119" s="154" t="s">
        <v>239</v>
      </c>
      <c r="B119" s="103"/>
      <c r="C119" s="167"/>
      <c r="D119" s="167"/>
      <c r="E119" s="161"/>
      <c r="F119" s="106"/>
      <c r="G119" s="106"/>
      <c r="H119" s="106"/>
      <c r="I119" s="106"/>
    </row>
    <row r="120" spans="1:9" s="155" customFormat="1" ht="13" x14ac:dyDescent="0.3">
      <c r="A120" s="102"/>
      <c r="B120" s="103"/>
      <c r="C120" s="103"/>
      <c r="D120" s="168"/>
      <c r="E120" s="161"/>
      <c r="F120" s="106"/>
      <c r="G120" s="106"/>
      <c r="H120" s="106"/>
      <c r="I120" s="106"/>
    </row>
    <row r="121" spans="1:9" s="155" customFormat="1" ht="13" x14ac:dyDescent="0.3">
      <c r="A121" s="102"/>
      <c r="B121" s="103"/>
      <c r="C121" s="103"/>
      <c r="D121" s="104"/>
      <c r="E121" s="161"/>
      <c r="F121" s="106"/>
      <c r="G121" s="106"/>
      <c r="H121" s="106"/>
      <c r="I121" s="106"/>
    </row>
    <row r="122" spans="1:9" s="155" customFormat="1" ht="13" x14ac:dyDescent="0.3">
      <c r="A122" s="102"/>
      <c r="B122" s="103"/>
      <c r="C122" s="103"/>
      <c r="D122" s="167"/>
      <c r="E122" s="161"/>
      <c r="F122" s="106"/>
      <c r="G122" s="106"/>
      <c r="H122" s="106"/>
      <c r="I122" s="106"/>
    </row>
    <row r="123" spans="1:9" s="155" customFormat="1" ht="13" x14ac:dyDescent="0.3">
      <c r="A123" s="160"/>
      <c r="B123" s="103"/>
      <c r="C123" s="103"/>
      <c r="D123" s="104"/>
      <c r="E123" s="161"/>
      <c r="F123" s="106"/>
      <c r="G123" s="106"/>
      <c r="H123" s="106"/>
      <c r="I123" s="106"/>
    </row>
    <row r="124" spans="1:9" s="155" customFormat="1" ht="13" x14ac:dyDescent="0.3">
      <c r="A124" s="102"/>
      <c r="B124" s="103"/>
      <c r="C124" s="103"/>
      <c r="D124" s="104"/>
      <c r="E124" s="161"/>
      <c r="F124" s="106"/>
      <c r="G124" s="106"/>
      <c r="H124" s="106"/>
      <c r="I124" s="106"/>
    </row>
    <row r="125" spans="1:9" s="155" customFormat="1" ht="13" x14ac:dyDescent="0.3">
      <c r="A125" s="160"/>
      <c r="B125" s="103"/>
      <c r="C125" s="103"/>
      <c r="D125" s="104"/>
      <c r="E125" s="161"/>
      <c r="F125" s="106"/>
      <c r="G125" s="106"/>
      <c r="H125" s="106"/>
      <c r="I125" s="106"/>
    </row>
    <row r="126" spans="1:9" s="158" customFormat="1" ht="13" x14ac:dyDescent="0.3">
      <c r="A126" s="164"/>
      <c r="B126" s="169"/>
      <c r="C126" s="169"/>
      <c r="D126" s="170"/>
      <c r="E126" s="171"/>
      <c r="F126" s="172"/>
      <c r="G126" s="172"/>
      <c r="H126" s="172"/>
      <c r="I126" s="172"/>
    </row>
    <row r="127" spans="1:9" ht="13" x14ac:dyDescent="0.3">
      <c r="A127" s="165"/>
      <c r="B127" s="103"/>
      <c r="C127" s="103"/>
      <c r="D127" s="104"/>
      <c r="E127" s="161"/>
      <c r="F127" s="166"/>
      <c r="G127" s="106"/>
      <c r="H127" s="106"/>
      <c r="I127" s="107"/>
    </row>
    <row r="128" spans="1:9" ht="13" x14ac:dyDescent="0.3">
      <c r="A128" s="173"/>
      <c r="B128" s="103"/>
      <c r="C128" s="103"/>
      <c r="D128" s="104"/>
      <c r="E128" s="161"/>
      <c r="F128" s="166"/>
      <c r="G128" s="106"/>
      <c r="H128" s="106"/>
      <c r="I128" s="107"/>
    </row>
    <row r="129" spans="1:9" ht="13" x14ac:dyDescent="0.3">
      <c r="A129" s="165"/>
      <c r="B129" s="103"/>
      <c r="C129" s="103"/>
      <c r="D129" s="104"/>
      <c r="E129" s="161"/>
      <c r="F129" s="166"/>
      <c r="G129" s="106"/>
      <c r="H129" s="106"/>
      <c r="I129" s="107"/>
    </row>
    <row r="130" spans="1:9" ht="13" x14ac:dyDescent="0.3">
      <c r="A130" s="165"/>
      <c r="B130" s="103"/>
      <c r="C130" s="103"/>
      <c r="D130" s="104"/>
      <c r="E130" s="161"/>
      <c r="F130" s="166"/>
      <c r="G130" s="106"/>
      <c r="H130" s="106"/>
      <c r="I130" s="107"/>
    </row>
    <row r="131" spans="1:9" ht="13" x14ac:dyDescent="0.3">
      <c r="A131" s="165"/>
      <c r="B131" s="103"/>
      <c r="C131" s="103"/>
      <c r="D131" s="104"/>
      <c r="E131" s="161"/>
      <c r="F131" s="166"/>
      <c r="G131" s="106"/>
      <c r="H131" s="106"/>
      <c r="I131" s="107"/>
    </row>
    <row r="132" spans="1:9" ht="13" x14ac:dyDescent="0.3">
      <c r="A132" s="165"/>
      <c r="B132" s="103"/>
      <c r="C132" s="103"/>
      <c r="D132" s="104"/>
      <c r="E132" s="161"/>
      <c r="F132" s="166"/>
      <c r="G132" s="106"/>
      <c r="H132" s="106"/>
      <c r="I132" s="107"/>
    </row>
    <row r="133" spans="1:9" ht="13" x14ac:dyDescent="0.3">
      <c r="A133" s="165"/>
      <c r="B133" s="103"/>
      <c r="C133" s="103"/>
      <c r="D133" s="104"/>
      <c r="E133" s="161"/>
      <c r="F133" s="166"/>
      <c r="G133" s="106"/>
      <c r="H133" s="106"/>
      <c r="I133" s="107"/>
    </row>
    <row r="134" spans="1:9" ht="13" x14ac:dyDescent="0.3">
      <c r="A134" s="165"/>
      <c r="B134" s="103"/>
      <c r="C134" s="103"/>
      <c r="D134" s="104"/>
      <c r="E134" s="161"/>
      <c r="F134" s="166"/>
      <c r="G134" s="106"/>
      <c r="H134" s="106"/>
      <c r="I134" s="107"/>
    </row>
    <row r="135" spans="1:9" ht="13" x14ac:dyDescent="0.3">
      <c r="A135" s="165"/>
      <c r="B135" s="103"/>
      <c r="C135" s="103"/>
      <c r="D135" s="104"/>
      <c r="E135" s="161"/>
      <c r="F135" s="166"/>
      <c r="G135" s="106"/>
      <c r="H135" s="106"/>
      <c r="I135" s="107"/>
    </row>
    <row r="136" spans="1:9" ht="13" x14ac:dyDescent="0.3">
      <c r="A136" s="165"/>
      <c r="B136" s="103"/>
      <c r="C136" s="103"/>
      <c r="D136" s="104"/>
      <c r="E136" s="161"/>
      <c r="F136" s="166"/>
      <c r="G136" s="106"/>
      <c r="H136" s="106"/>
      <c r="I136" s="107"/>
    </row>
    <row r="137" spans="1:9" ht="13" x14ac:dyDescent="0.3">
      <c r="A137" s="165"/>
      <c r="B137" s="103"/>
      <c r="C137" s="103"/>
      <c r="D137" s="104"/>
      <c r="E137" s="161"/>
      <c r="F137" s="166"/>
      <c r="G137" s="106"/>
      <c r="H137" s="106"/>
      <c r="I137" s="107"/>
    </row>
    <row r="138" spans="1:9" ht="13" x14ac:dyDescent="0.3">
      <c r="A138" s="165"/>
      <c r="B138" s="103"/>
      <c r="C138" s="103"/>
      <c r="D138" s="104"/>
      <c r="E138" s="161"/>
      <c r="F138" s="166"/>
      <c r="G138" s="106"/>
      <c r="H138" s="106"/>
      <c r="I138" s="107"/>
    </row>
    <row r="139" spans="1:9" ht="13" x14ac:dyDescent="0.3">
      <c r="A139" s="165"/>
      <c r="B139" s="103"/>
      <c r="C139" s="103"/>
      <c r="D139" s="104"/>
      <c r="E139" s="161"/>
      <c r="F139" s="166"/>
      <c r="G139" s="106"/>
      <c r="H139" s="106"/>
      <c r="I139" s="107"/>
    </row>
    <row r="140" spans="1:9" ht="13" x14ac:dyDescent="0.3">
      <c r="A140" s="165"/>
      <c r="B140" s="103"/>
      <c r="C140" s="103"/>
      <c r="D140" s="104"/>
      <c r="E140" s="161"/>
      <c r="F140" s="166"/>
      <c r="G140" s="106"/>
      <c r="H140" s="106"/>
      <c r="I140" s="107"/>
    </row>
    <row r="141" spans="1:9" ht="13" x14ac:dyDescent="0.3">
      <c r="A141" s="165"/>
      <c r="B141" s="103"/>
      <c r="C141" s="103"/>
      <c r="D141" s="104"/>
      <c r="E141" s="161"/>
      <c r="F141" s="166"/>
      <c r="G141" s="106"/>
      <c r="H141" s="106"/>
      <c r="I141" s="107"/>
    </row>
    <row r="142" spans="1:9" ht="13" x14ac:dyDescent="0.3">
      <c r="A142" s="165"/>
      <c r="B142" s="103"/>
      <c r="C142" s="103"/>
      <c r="D142" s="104"/>
      <c r="E142" s="161"/>
      <c r="F142" s="166"/>
      <c r="G142" s="106"/>
      <c r="H142" s="106"/>
      <c r="I142" s="107"/>
    </row>
    <row r="143" spans="1:9" x14ac:dyDescent="0.25">
      <c r="A143" s="174"/>
      <c r="E143" s="177"/>
      <c r="F143" s="178"/>
    </row>
    <row r="144" spans="1:9" x14ac:dyDescent="0.25">
      <c r="A144" s="174"/>
      <c r="E144" s="177"/>
      <c r="F144" s="178"/>
    </row>
    <row r="145" spans="1:10" s="179" customFormat="1" x14ac:dyDescent="0.25">
      <c r="A145" s="174"/>
      <c r="B145" s="175"/>
      <c r="C145" s="175"/>
      <c r="D145" s="176"/>
      <c r="E145" s="177"/>
      <c r="F145" s="178"/>
      <c r="I145" s="180"/>
      <c r="J145" s="157"/>
    </row>
    <row r="146" spans="1:10" s="179" customFormat="1" x14ac:dyDescent="0.25">
      <c r="A146" s="174"/>
      <c r="B146" s="175"/>
      <c r="C146" s="175"/>
      <c r="D146" s="176"/>
      <c r="E146" s="177"/>
      <c r="F146" s="178"/>
      <c r="I146" s="180"/>
      <c r="J146" s="157"/>
    </row>
    <row r="147" spans="1:10" s="179" customFormat="1" x14ac:dyDescent="0.25">
      <c r="A147" s="174"/>
      <c r="B147" s="175"/>
      <c r="C147" s="175"/>
      <c r="D147" s="176"/>
      <c r="E147" s="177"/>
      <c r="F147" s="178"/>
      <c r="I147" s="180"/>
      <c r="J147" s="157"/>
    </row>
    <row r="148" spans="1:10" s="179" customFormat="1" x14ac:dyDescent="0.25">
      <c r="A148" s="174"/>
      <c r="B148" s="175"/>
      <c r="C148" s="175"/>
      <c r="D148" s="176"/>
      <c r="E148" s="177"/>
      <c r="F148" s="178"/>
      <c r="I148" s="180"/>
      <c r="J148" s="157"/>
    </row>
    <row r="149" spans="1:10" s="179" customFormat="1" x14ac:dyDescent="0.25">
      <c r="A149" s="174"/>
      <c r="B149" s="175"/>
      <c r="C149" s="175"/>
      <c r="D149" s="176"/>
      <c r="E149" s="177"/>
      <c r="F149" s="178"/>
      <c r="I149" s="180"/>
      <c r="J149" s="157"/>
    </row>
    <row r="150" spans="1:10" s="179" customFormat="1" x14ac:dyDescent="0.25">
      <c r="A150" s="174"/>
      <c r="B150" s="175"/>
      <c r="C150" s="175"/>
      <c r="D150" s="176"/>
      <c r="E150" s="177"/>
      <c r="F150" s="178"/>
      <c r="I150" s="180"/>
      <c r="J150" s="157"/>
    </row>
    <row r="151" spans="1:10" s="179" customFormat="1" x14ac:dyDescent="0.25">
      <c r="A151" s="174"/>
      <c r="B151" s="175"/>
      <c r="C151" s="175"/>
      <c r="D151" s="176"/>
      <c r="E151" s="177"/>
      <c r="F151" s="178"/>
      <c r="I151" s="180"/>
      <c r="J151" s="157"/>
    </row>
    <row r="152" spans="1:10" s="179" customFormat="1" x14ac:dyDescent="0.25">
      <c r="A152" s="174"/>
      <c r="B152" s="175"/>
      <c r="C152" s="175"/>
      <c r="D152" s="176"/>
      <c r="E152" s="177"/>
      <c r="F152" s="178"/>
      <c r="I152" s="180"/>
      <c r="J152" s="157"/>
    </row>
    <row r="153" spans="1:10" s="179" customFormat="1" x14ac:dyDescent="0.25">
      <c r="A153" s="174"/>
      <c r="B153" s="175"/>
      <c r="C153" s="175"/>
      <c r="D153" s="176"/>
      <c r="E153" s="177"/>
      <c r="F153" s="178"/>
      <c r="I153" s="180"/>
      <c r="J153" s="157"/>
    </row>
    <row r="154" spans="1:10" s="179" customFormat="1" x14ac:dyDescent="0.25">
      <c r="A154" s="174"/>
      <c r="B154" s="175"/>
      <c r="C154" s="175"/>
      <c r="D154" s="176"/>
      <c r="E154" s="177"/>
      <c r="F154" s="178"/>
      <c r="I154" s="180"/>
      <c r="J154" s="157"/>
    </row>
    <row r="155" spans="1:10" s="179" customFormat="1" x14ac:dyDescent="0.25">
      <c r="A155" s="174"/>
      <c r="B155" s="175"/>
      <c r="C155" s="175"/>
      <c r="D155" s="176"/>
      <c r="E155" s="177"/>
      <c r="F155" s="178"/>
      <c r="I155" s="180"/>
      <c r="J155" s="157"/>
    </row>
    <row r="156" spans="1:10" s="179" customFormat="1" x14ac:dyDescent="0.25">
      <c r="A156" s="174"/>
      <c r="B156" s="175"/>
      <c r="C156" s="175"/>
      <c r="D156" s="176"/>
      <c r="E156" s="177"/>
      <c r="F156" s="178"/>
      <c r="I156" s="180"/>
      <c r="J156" s="157"/>
    </row>
    <row r="157" spans="1:10" s="179" customFormat="1" x14ac:dyDescent="0.25">
      <c r="A157" s="174"/>
      <c r="B157" s="175"/>
      <c r="C157" s="175"/>
      <c r="D157" s="176"/>
      <c r="E157" s="177"/>
      <c r="F157" s="178"/>
      <c r="I157" s="180"/>
      <c r="J157" s="157"/>
    </row>
    <row r="158" spans="1:10" s="179" customFormat="1" x14ac:dyDescent="0.25">
      <c r="A158" s="174"/>
      <c r="B158" s="175"/>
      <c r="C158" s="175"/>
      <c r="D158" s="176"/>
      <c r="E158" s="177"/>
      <c r="F158" s="178"/>
      <c r="I158" s="180"/>
      <c r="J158" s="157"/>
    </row>
    <row r="159" spans="1:10" s="179" customFormat="1" x14ac:dyDescent="0.25">
      <c r="A159" s="174"/>
      <c r="B159" s="175"/>
      <c r="C159" s="175"/>
      <c r="D159" s="176"/>
      <c r="E159" s="177"/>
      <c r="F159" s="178"/>
      <c r="I159" s="180"/>
      <c r="J159" s="157"/>
    </row>
    <row r="160" spans="1:10" s="179" customFormat="1" x14ac:dyDescent="0.25">
      <c r="A160" s="174"/>
      <c r="B160" s="175"/>
      <c r="C160" s="175"/>
      <c r="D160" s="176"/>
      <c r="E160" s="177"/>
      <c r="F160" s="178"/>
      <c r="I160" s="180"/>
      <c r="J160" s="157"/>
    </row>
    <row r="161" spans="1:10" s="179" customFormat="1" x14ac:dyDescent="0.25">
      <c r="A161" s="174"/>
      <c r="B161" s="175"/>
      <c r="C161" s="175"/>
      <c r="D161" s="176"/>
      <c r="E161" s="177"/>
      <c r="F161" s="178"/>
      <c r="I161" s="180"/>
      <c r="J161" s="157"/>
    </row>
    <row r="162" spans="1:10" s="179" customFormat="1" x14ac:dyDescent="0.25">
      <c r="A162" s="174"/>
      <c r="B162" s="175"/>
      <c r="C162" s="175"/>
      <c r="D162" s="176"/>
      <c r="E162" s="177"/>
      <c r="F162" s="178"/>
      <c r="I162" s="180"/>
      <c r="J162" s="157"/>
    </row>
    <row r="163" spans="1:10" s="179" customFormat="1" x14ac:dyDescent="0.25">
      <c r="A163" s="174"/>
      <c r="B163" s="175"/>
      <c r="C163" s="175"/>
      <c r="D163" s="176"/>
      <c r="E163" s="177"/>
      <c r="F163" s="178"/>
      <c r="I163" s="180"/>
      <c r="J163" s="157"/>
    </row>
    <row r="164" spans="1:10" s="179" customFormat="1" x14ac:dyDescent="0.25">
      <c r="A164" s="174"/>
      <c r="B164" s="175"/>
      <c r="C164" s="175"/>
      <c r="D164" s="176"/>
      <c r="E164" s="177"/>
      <c r="F164" s="178"/>
      <c r="I164" s="180"/>
      <c r="J164" s="157"/>
    </row>
    <row r="165" spans="1:10" s="179" customFormat="1" x14ac:dyDescent="0.25">
      <c r="A165" s="174"/>
      <c r="B165" s="175"/>
      <c r="C165" s="175"/>
      <c r="D165" s="176"/>
      <c r="E165" s="177"/>
      <c r="F165" s="178"/>
      <c r="I165" s="180"/>
      <c r="J165" s="157"/>
    </row>
    <row r="166" spans="1:10" s="179" customFormat="1" x14ac:dyDescent="0.25">
      <c r="A166" s="174"/>
      <c r="B166" s="175"/>
      <c r="C166" s="175"/>
      <c r="D166" s="176"/>
      <c r="E166" s="177"/>
      <c r="F166" s="178"/>
      <c r="I166" s="180"/>
      <c r="J166" s="157"/>
    </row>
    <row r="167" spans="1:10" s="179" customFormat="1" x14ac:dyDescent="0.25">
      <c r="A167" s="174"/>
      <c r="B167" s="175"/>
      <c r="C167" s="175"/>
      <c r="D167" s="176"/>
      <c r="E167" s="177"/>
      <c r="F167" s="178"/>
      <c r="I167" s="180"/>
      <c r="J167" s="157"/>
    </row>
    <row r="168" spans="1:10" s="179" customFormat="1" x14ac:dyDescent="0.25">
      <c r="A168" s="174"/>
      <c r="B168" s="175"/>
      <c r="C168" s="175"/>
      <c r="D168" s="176"/>
      <c r="E168" s="177"/>
      <c r="F168" s="178"/>
      <c r="I168" s="180"/>
      <c r="J168" s="157"/>
    </row>
    <row r="169" spans="1:10" s="179" customFormat="1" x14ac:dyDescent="0.25">
      <c r="A169" s="174"/>
      <c r="B169" s="175"/>
      <c r="C169" s="175"/>
      <c r="D169" s="176"/>
      <c r="E169" s="177"/>
      <c r="F169" s="178"/>
      <c r="I169" s="180"/>
      <c r="J169" s="157"/>
    </row>
    <row r="170" spans="1:10" s="179" customFormat="1" x14ac:dyDescent="0.25">
      <c r="A170" s="174"/>
      <c r="B170" s="175"/>
      <c r="C170" s="175"/>
      <c r="D170" s="176"/>
      <c r="E170" s="177"/>
      <c r="F170" s="178"/>
      <c r="I170" s="180"/>
      <c r="J170" s="157"/>
    </row>
    <row r="171" spans="1:10" s="179" customFormat="1" x14ac:dyDescent="0.25">
      <c r="A171" s="174"/>
      <c r="B171" s="175"/>
      <c r="C171" s="175"/>
      <c r="D171" s="176"/>
      <c r="E171" s="177"/>
      <c r="F171" s="178"/>
      <c r="I171" s="180"/>
      <c r="J171" s="157"/>
    </row>
    <row r="172" spans="1:10" s="179" customFormat="1" x14ac:dyDescent="0.25">
      <c r="A172" s="174"/>
      <c r="B172" s="175"/>
      <c r="C172" s="175"/>
      <c r="D172" s="176"/>
      <c r="E172" s="177"/>
      <c r="F172" s="178"/>
      <c r="I172" s="180"/>
      <c r="J172" s="157"/>
    </row>
    <row r="173" spans="1:10" s="179" customFormat="1" x14ac:dyDescent="0.25">
      <c r="A173" s="174"/>
      <c r="B173" s="175"/>
      <c r="C173" s="175"/>
      <c r="D173" s="176"/>
      <c r="E173" s="177"/>
      <c r="F173" s="178"/>
      <c r="I173" s="180"/>
      <c r="J173" s="157"/>
    </row>
    <row r="174" spans="1:10" s="179" customFormat="1" x14ac:dyDescent="0.25">
      <c r="A174" s="174"/>
      <c r="B174" s="175"/>
      <c r="C174" s="175"/>
      <c r="D174" s="176"/>
      <c r="E174" s="177"/>
      <c r="F174" s="178"/>
      <c r="I174" s="180"/>
      <c r="J174" s="157"/>
    </row>
    <row r="175" spans="1:10" s="179" customFormat="1" x14ac:dyDescent="0.25">
      <c r="A175" s="174"/>
      <c r="B175" s="175"/>
      <c r="C175" s="175"/>
      <c r="D175" s="176"/>
      <c r="E175" s="177"/>
      <c r="F175" s="178"/>
      <c r="I175" s="180"/>
      <c r="J175" s="157"/>
    </row>
    <row r="176" spans="1:10" s="179" customFormat="1" x14ac:dyDescent="0.25">
      <c r="A176" s="174"/>
      <c r="B176" s="175"/>
      <c r="C176" s="175"/>
      <c r="D176" s="176"/>
      <c r="E176" s="177"/>
      <c r="F176" s="178"/>
      <c r="I176" s="180"/>
      <c r="J176" s="157"/>
    </row>
    <row r="177" spans="1:10" s="179" customFormat="1" x14ac:dyDescent="0.25">
      <c r="A177" s="174"/>
      <c r="B177" s="175"/>
      <c r="C177" s="175"/>
      <c r="D177" s="176"/>
      <c r="E177" s="177"/>
      <c r="F177" s="178"/>
      <c r="I177" s="180"/>
      <c r="J177" s="157"/>
    </row>
    <row r="178" spans="1:10" s="179" customFormat="1" x14ac:dyDescent="0.25">
      <c r="A178" s="174"/>
      <c r="B178" s="175"/>
      <c r="C178" s="175"/>
      <c r="D178" s="176"/>
      <c r="E178" s="177"/>
      <c r="F178" s="178"/>
      <c r="I178" s="180"/>
      <c r="J178" s="157"/>
    </row>
    <row r="179" spans="1:10" s="179" customFormat="1" x14ac:dyDescent="0.25">
      <c r="A179" s="174"/>
      <c r="B179" s="175"/>
      <c r="C179" s="175"/>
      <c r="D179" s="176"/>
      <c r="E179" s="177"/>
      <c r="F179" s="178"/>
      <c r="I179" s="180"/>
      <c r="J179" s="157"/>
    </row>
    <row r="180" spans="1:10" s="179" customFormat="1" x14ac:dyDescent="0.25">
      <c r="A180" s="174"/>
      <c r="B180" s="175"/>
      <c r="C180" s="175"/>
      <c r="D180" s="176"/>
      <c r="E180" s="177"/>
      <c r="F180" s="178"/>
      <c r="I180" s="180"/>
      <c r="J180" s="157"/>
    </row>
    <row r="181" spans="1:10" s="179" customFormat="1" x14ac:dyDescent="0.25">
      <c r="A181" s="174"/>
      <c r="B181" s="175"/>
      <c r="C181" s="175"/>
      <c r="D181" s="176"/>
      <c r="E181" s="177"/>
      <c r="F181" s="178"/>
      <c r="I181" s="180"/>
      <c r="J181" s="157"/>
    </row>
    <row r="182" spans="1:10" s="179" customFormat="1" x14ac:dyDescent="0.25">
      <c r="A182" s="174"/>
      <c r="B182" s="175"/>
      <c r="C182" s="175"/>
      <c r="D182" s="176"/>
      <c r="E182" s="177"/>
      <c r="F182" s="178"/>
      <c r="I182" s="180"/>
      <c r="J182" s="157"/>
    </row>
    <row r="183" spans="1:10" s="179" customFormat="1" x14ac:dyDescent="0.25">
      <c r="A183" s="174"/>
      <c r="B183" s="175"/>
      <c r="C183" s="175"/>
      <c r="D183" s="176"/>
      <c r="E183" s="177"/>
      <c r="F183" s="178"/>
      <c r="I183" s="180"/>
      <c r="J183" s="157"/>
    </row>
    <row r="184" spans="1:10" s="179" customFormat="1" x14ac:dyDescent="0.25">
      <c r="A184" s="174"/>
      <c r="B184" s="175"/>
      <c r="C184" s="175"/>
      <c r="D184" s="176"/>
      <c r="E184" s="177"/>
      <c r="F184" s="178"/>
      <c r="I184" s="180"/>
      <c r="J184" s="157"/>
    </row>
    <row r="185" spans="1:10" s="179" customFormat="1" x14ac:dyDescent="0.25">
      <c r="A185" s="174"/>
      <c r="B185" s="175"/>
      <c r="C185" s="175"/>
      <c r="D185" s="176"/>
      <c r="E185" s="177"/>
      <c r="F185" s="178"/>
      <c r="I185" s="180"/>
      <c r="J185" s="157"/>
    </row>
    <row r="186" spans="1:10" s="179" customFormat="1" x14ac:dyDescent="0.25">
      <c r="A186" s="174"/>
      <c r="B186" s="175"/>
      <c r="C186" s="175"/>
      <c r="D186" s="176"/>
      <c r="E186" s="177"/>
      <c r="F186" s="178"/>
      <c r="I186" s="180"/>
      <c r="J186" s="157"/>
    </row>
    <row r="187" spans="1:10" s="179" customFormat="1" x14ac:dyDescent="0.25">
      <c r="A187" s="174"/>
      <c r="B187" s="175"/>
      <c r="C187" s="175"/>
      <c r="D187" s="176"/>
      <c r="E187" s="177"/>
      <c r="F187" s="178"/>
      <c r="I187" s="180"/>
      <c r="J187" s="157"/>
    </row>
    <row r="188" spans="1:10" s="179" customFormat="1" x14ac:dyDescent="0.25">
      <c r="A188" s="174"/>
      <c r="B188" s="175"/>
      <c r="C188" s="175"/>
      <c r="D188" s="176"/>
      <c r="E188" s="177"/>
      <c r="F188" s="178"/>
      <c r="I188" s="180"/>
      <c r="J188" s="157"/>
    </row>
    <row r="189" spans="1:10" s="179" customFormat="1" x14ac:dyDescent="0.25">
      <c r="A189" s="174"/>
      <c r="B189" s="175"/>
      <c r="C189" s="175"/>
      <c r="D189" s="176"/>
      <c r="E189" s="177"/>
      <c r="F189" s="178"/>
      <c r="I189" s="180"/>
      <c r="J189" s="157"/>
    </row>
    <row r="190" spans="1:10" s="179" customFormat="1" x14ac:dyDescent="0.25">
      <c r="A190" s="174"/>
      <c r="B190" s="175"/>
      <c r="C190" s="175"/>
      <c r="D190" s="176"/>
      <c r="E190" s="177"/>
      <c r="F190" s="178"/>
      <c r="I190" s="180"/>
      <c r="J190" s="157"/>
    </row>
    <row r="191" spans="1:10" s="179" customFormat="1" x14ac:dyDescent="0.25">
      <c r="A191" s="174"/>
      <c r="B191" s="175"/>
      <c r="C191" s="175"/>
      <c r="D191" s="176"/>
      <c r="E191" s="177"/>
      <c r="F191" s="178"/>
      <c r="I191" s="180"/>
      <c r="J191" s="157"/>
    </row>
    <row r="192" spans="1:10" s="179" customFormat="1" x14ac:dyDescent="0.25">
      <c r="A192" s="174"/>
      <c r="B192" s="175"/>
      <c r="C192" s="175"/>
      <c r="D192" s="176"/>
      <c r="E192" s="177"/>
      <c r="F192" s="178"/>
      <c r="I192" s="180"/>
      <c r="J192" s="157"/>
    </row>
    <row r="193" spans="1:10" s="179" customFormat="1" x14ac:dyDescent="0.25">
      <c r="A193" s="174"/>
      <c r="B193" s="175"/>
      <c r="C193" s="175"/>
      <c r="D193" s="176"/>
      <c r="E193" s="177"/>
      <c r="F193" s="178"/>
      <c r="I193" s="180"/>
      <c r="J193" s="157"/>
    </row>
    <row r="194" spans="1:10" s="179" customFormat="1" x14ac:dyDescent="0.25">
      <c r="A194" s="174"/>
      <c r="B194" s="175"/>
      <c r="C194" s="175"/>
      <c r="D194" s="176"/>
      <c r="E194" s="177"/>
      <c r="F194" s="178"/>
      <c r="I194" s="180"/>
      <c r="J194" s="157"/>
    </row>
    <row r="195" spans="1:10" s="179" customFormat="1" x14ac:dyDescent="0.25">
      <c r="A195" s="174"/>
      <c r="B195" s="175"/>
      <c r="C195" s="175"/>
      <c r="D195" s="176"/>
      <c r="E195" s="177"/>
      <c r="F195" s="178"/>
      <c r="I195" s="180"/>
      <c r="J195" s="157"/>
    </row>
    <row r="196" spans="1:10" s="179" customFormat="1" x14ac:dyDescent="0.25">
      <c r="A196" s="174"/>
      <c r="B196" s="175"/>
      <c r="C196" s="175"/>
      <c r="D196" s="176"/>
      <c r="E196" s="177"/>
      <c r="F196" s="178"/>
      <c r="I196" s="180"/>
      <c r="J196" s="157"/>
    </row>
    <row r="197" spans="1:10" s="179" customFormat="1" x14ac:dyDescent="0.25">
      <c r="A197" s="174"/>
      <c r="B197" s="175"/>
      <c r="C197" s="175"/>
      <c r="D197" s="176"/>
      <c r="E197" s="177"/>
      <c r="F197" s="178"/>
      <c r="I197" s="180"/>
      <c r="J197" s="157"/>
    </row>
    <row r="198" spans="1:10" s="179" customFormat="1" x14ac:dyDescent="0.25">
      <c r="A198" s="174"/>
      <c r="B198" s="175"/>
      <c r="C198" s="175"/>
      <c r="D198" s="176"/>
      <c r="E198" s="177"/>
      <c r="F198" s="178"/>
      <c r="I198" s="180"/>
      <c r="J198" s="157"/>
    </row>
    <row r="199" spans="1:10" s="179" customFormat="1" x14ac:dyDescent="0.25">
      <c r="A199" s="174"/>
      <c r="B199" s="175"/>
      <c r="C199" s="175"/>
      <c r="D199" s="176"/>
      <c r="E199" s="177"/>
      <c r="F199" s="178"/>
      <c r="I199" s="180"/>
      <c r="J199" s="157"/>
    </row>
    <row r="200" spans="1:10" s="179" customFormat="1" x14ac:dyDescent="0.25">
      <c r="A200" s="174"/>
      <c r="B200" s="175"/>
      <c r="C200" s="175"/>
      <c r="D200" s="176"/>
      <c r="E200" s="177"/>
      <c r="F200" s="178"/>
      <c r="I200" s="180"/>
      <c r="J200" s="157"/>
    </row>
    <row r="201" spans="1:10" s="179" customFormat="1" x14ac:dyDescent="0.25">
      <c r="A201" s="174"/>
      <c r="B201" s="175"/>
      <c r="C201" s="175"/>
      <c r="D201" s="176"/>
      <c r="E201" s="177"/>
      <c r="F201" s="178"/>
      <c r="I201" s="180"/>
      <c r="J201" s="157"/>
    </row>
    <row r="202" spans="1:10" s="179" customFormat="1" x14ac:dyDescent="0.25">
      <c r="A202" s="174"/>
      <c r="B202" s="175"/>
      <c r="C202" s="175"/>
      <c r="D202" s="176"/>
      <c r="E202" s="177"/>
      <c r="F202" s="178"/>
      <c r="I202" s="180"/>
      <c r="J202" s="157"/>
    </row>
    <row r="203" spans="1:10" s="179" customFormat="1" x14ac:dyDescent="0.25">
      <c r="A203" s="174"/>
      <c r="B203" s="175"/>
      <c r="C203" s="175"/>
      <c r="D203" s="176"/>
      <c r="E203" s="177"/>
      <c r="F203" s="178"/>
      <c r="I203" s="180"/>
      <c r="J203" s="157"/>
    </row>
    <row r="204" spans="1:10" s="179" customFormat="1" x14ac:dyDescent="0.25">
      <c r="A204" s="174"/>
      <c r="B204" s="175"/>
      <c r="C204" s="175"/>
      <c r="D204" s="176"/>
      <c r="E204" s="177"/>
      <c r="F204" s="178"/>
      <c r="I204" s="180"/>
      <c r="J204" s="157"/>
    </row>
    <row r="205" spans="1:10" s="179" customFormat="1" x14ac:dyDescent="0.25">
      <c r="A205" s="174"/>
      <c r="B205" s="175"/>
      <c r="C205" s="175"/>
      <c r="D205" s="176"/>
      <c r="E205" s="177"/>
      <c r="F205" s="178"/>
      <c r="I205" s="180"/>
      <c r="J205" s="157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I104">
    <sortCondition ref="A5:A104"/>
  </sortState>
  <mergeCells count="2">
    <mergeCell ref="A1:D2"/>
    <mergeCell ref="J1:J4"/>
  </mergeCells>
  <hyperlinks>
    <hyperlink ref="A113" r:id="rId1" xr:uid="{9656AF4B-3394-44FC-8B63-5E9435B56FB6}"/>
  </hyperlinks>
  <printOptions gridLines="1"/>
  <pageMargins left="0.17" right="0" top="0.79" bottom="0.55000000000000004" header="0.5" footer="0.39"/>
  <pageSetup scale="90" fitToHeight="4" orientation="landscape" r:id="rId2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9"/>
  <sheetViews>
    <sheetView workbookViewId="0">
      <pane xSplit="3" ySplit="3" topLeftCell="D96" activePane="bottomRight" state="frozen"/>
      <selection activeCell="D7" sqref="D7"/>
      <selection pane="topRight" activeCell="D7" sqref="D7"/>
      <selection pane="bottomLeft" activeCell="D7" sqref="D7"/>
      <selection pane="bottomRight" activeCell="A103" sqref="A103"/>
    </sheetView>
  </sheetViews>
  <sheetFormatPr defaultColWidth="9.36328125" defaultRowHeight="12" customHeight="1" x14ac:dyDescent="0.25"/>
  <cols>
    <col min="1" max="1" width="24" style="148" customWidth="1"/>
    <col min="2" max="2" width="20.54296875" style="148" customWidth="1"/>
    <col min="3" max="3" width="21.54296875" style="145" customWidth="1"/>
    <col min="4" max="11" width="8.6328125" style="149" customWidth="1"/>
    <col min="12" max="14" width="8.6328125" style="150" customWidth="1"/>
    <col min="15" max="15" width="8.6328125" style="151" customWidth="1"/>
    <col min="16" max="18" width="9.36328125" style="253" customWidth="1"/>
    <col min="19" max="19" width="9.36328125" style="254" customWidth="1"/>
    <col min="20" max="23" width="8.6328125" style="150" customWidth="1"/>
    <col min="24" max="24" width="10.6328125" style="150" customWidth="1"/>
    <col min="25" max="25" width="12.36328125" style="150" bestFit="1" customWidth="1"/>
    <col min="26" max="26" width="95.6328125" style="150" customWidth="1"/>
    <col min="27" max="16384" width="9.36328125" style="145"/>
  </cols>
  <sheetData>
    <row r="1" spans="1:26" ht="26" x14ac:dyDescent="0.3">
      <c r="A1" s="404" t="s">
        <v>327</v>
      </c>
      <c r="B1" s="404"/>
      <c r="C1" s="405"/>
      <c r="D1" s="408"/>
      <c r="E1" s="409"/>
      <c r="F1" s="409"/>
      <c r="G1" s="410"/>
      <c r="H1" s="411"/>
      <c r="I1" s="412"/>
      <c r="J1" s="412"/>
      <c r="K1" s="413"/>
      <c r="L1" s="408"/>
      <c r="M1" s="409"/>
      <c r="N1" s="409"/>
      <c r="O1" s="410"/>
      <c r="P1" s="411"/>
      <c r="Q1" s="412"/>
      <c r="R1" s="412"/>
      <c r="S1" s="413"/>
      <c r="T1" s="414"/>
      <c r="U1" s="415"/>
      <c r="V1" s="415"/>
      <c r="W1" s="416"/>
      <c r="X1" s="417" t="s">
        <v>219</v>
      </c>
      <c r="Y1" s="418" t="s">
        <v>314</v>
      </c>
      <c r="Z1" s="419" t="s">
        <v>256</v>
      </c>
    </row>
    <row r="2" spans="1:26" ht="42" customHeight="1" x14ac:dyDescent="0.3">
      <c r="A2" s="263"/>
      <c r="B2" s="263"/>
      <c r="C2" s="264"/>
      <c r="D2" s="420" t="s">
        <v>257</v>
      </c>
      <c r="E2" s="421"/>
      <c r="F2" s="421"/>
      <c r="G2" s="422"/>
      <c r="H2" s="423" t="s">
        <v>258</v>
      </c>
      <c r="I2" s="424"/>
      <c r="J2" s="424"/>
      <c r="K2" s="425"/>
      <c r="L2" s="420" t="s">
        <v>259</v>
      </c>
      <c r="M2" s="421"/>
      <c r="N2" s="421"/>
      <c r="O2" s="422"/>
      <c r="P2" s="423" t="s">
        <v>260</v>
      </c>
      <c r="Q2" s="424"/>
      <c r="R2" s="424"/>
      <c r="S2" s="425"/>
      <c r="T2" s="426" t="s">
        <v>261</v>
      </c>
      <c r="U2" s="427"/>
      <c r="V2" s="427"/>
      <c r="W2" s="428"/>
      <c r="X2" s="429" t="s">
        <v>220</v>
      </c>
      <c r="Y2" s="418"/>
      <c r="Z2" s="419"/>
    </row>
    <row r="3" spans="1:26" s="146" customFormat="1" ht="52.5" thickBot="1" x14ac:dyDescent="0.4">
      <c r="A3" s="406" t="s">
        <v>262</v>
      </c>
      <c r="B3" s="406"/>
      <c r="C3" s="407" t="s">
        <v>177</v>
      </c>
      <c r="D3" s="430" t="s">
        <v>221</v>
      </c>
      <c r="E3" s="431" t="s">
        <v>222</v>
      </c>
      <c r="F3" s="431" t="s">
        <v>223</v>
      </c>
      <c r="G3" s="432" t="s">
        <v>263</v>
      </c>
      <c r="H3" s="433" t="s">
        <v>224</v>
      </c>
      <c r="I3" s="434" t="s">
        <v>225</v>
      </c>
      <c r="J3" s="435" t="s">
        <v>226</v>
      </c>
      <c r="K3" s="436" t="s">
        <v>264</v>
      </c>
      <c r="L3" s="437" t="s">
        <v>227</v>
      </c>
      <c r="M3" s="438" t="s">
        <v>228</v>
      </c>
      <c r="N3" s="438" t="s">
        <v>229</v>
      </c>
      <c r="O3" s="439" t="s">
        <v>265</v>
      </c>
      <c r="P3" s="440" t="s">
        <v>266</v>
      </c>
      <c r="Q3" s="441" t="s">
        <v>267</v>
      </c>
      <c r="R3" s="441" t="s">
        <v>268</v>
      </c>
      <c r="S3" s="442" t="s">
        <v>269</v>
      </c>
      <c r="T3" s="437" t="s">
        <v>230</v>
      </c>
      <c r="U3" s="438" t="s">
        <v>231</v>
      </c>
      <c r="V3" s="438" t="s">
        <v>232</v>
      </c>
      <c r="W3" s="443" t="s">
        <v>270</v>
      </c>
      <c r="X3" s="444"/>
      <c r="Y3" s="445"/>
      <c r="Z3" s="446"/>
    </row>
    <row r="4" spans="1:26" ht="18" customHeight="1" thickBot="1" x14ac:dyDescent="0.35">
      <c r="A4" s="356" t="s">
        <v>271</v>
      </c>
      <c r="B4" s="357" t="s">
        <v>142</v>
      </c>
      <c r="C4" s="358" t="s">
        <v>5</v>
      </c>
      <c r="D4" s="359">
        <v>3</v>
      </c>
      <c r="E4" s="359">
        <v>0</v>
      </c>
      <c r="F4" s="360">
        <f>D4-E4</f>
        <v>3</v>
      </c>
      <c r="G4" s="359">
        <v>0</v>
      </c>
      <c r="H4" s="361">
        <v>13</v>
      </c>
      <c r="I4" s="361">
        <v>0</v>
      </c>
      <c r="J4" s="362">
        <f t="shared" ref="J4:J67" si="0">H4-I4</f>
        <v>13</v>
      </c>
      <c r="K4" s="363">
        <v>0</v>
      </c>
      <c r="L4" s="364">
        <v>3</v>
      </c>
      <c r="M4" s="365">
        <v>0</v>
      </c>
      <c r="N4" s="366">
        <f t="shared" ref="N4:N35" si="1">L4-M4</f>
        <v>3</v>
      </c>
      <c r="O4" s="367">
        <v>0</v>
      </c>
      <c r="P4" s="368">
        <v>3</v>
      </c>
      <c r="Q4" s="369">
        <v>0</v>
      </c>
      <c r="R4" s="370">
        <f t="shared" ref="R4:R35" si="2">P4-Q4</f>
        <v>3</v>
      </c>
      <c r="S4" s="371">
        <v>0</v>
      </c>
      <c r="T4" s="372">
        <f t="shared" ref="T4:T12" si="3">SUM(P4,L4,H4,D4)</f>
        <v>22</v>
      </c>
      <c r="U4" s="372">
        <f t="shared" ref="U4:U12" si="4">SUM(Q4,M4,I4,E4)</f>
        <v>0</v>
      </c>
      <c r="V4" s="372">
        <f t="shared" ref="V4:V35" si="5">T4-U4</f>
        <v>22</v>
      </c>
      <c r="W4" s="372">
        <f t="shared" ref="W4:W35" si="6">SUM(S4,O4,K4,G4)</f>
        <v>0</v>
      </c>
      <c r="X4" s="373">
        <f>V4</f>
        <v>22</v>
      </c>
      <c r="Y4" s="374">
        <v>2</v>
      </c>
      <c r="Z4" s="374" t="s">
        <v>272</v>
      </c>
    </row>
    <row r="5" spans="1:26" ht="18" customHeight="1" thickBot="1" x14ac:dyDescent="0.35">
      <c r="A5" s="375" t="s">
        <v>271</v>
      </c>
      <c r="B5" s="376" t="s">
        <v>152</v>
      </c>
      <c r="C5" s="377" t="s">
        <v>6</v>
      </c>
      <c r="D5" s="378">
        <v>1</v>
      </c>
      <c r="E5" s="378">
        <v>0</v>
      </c>
      <c r="F5" s="360">
        <f t="shared" ref="F5:F68" si="7">D5-E5</f>
        <v>1</v>
      </c>
      <c r="G5" s="378">
        <v>0</v>
      </c>
      <c r="H5" s="379">
        <v>4.5</v>
      </c>
      <c r="I5" s="379">
        <v>0</v>
      </c>
      <c r="J5" s="362">
        <f t="shared" si="0"/>
        <v>4.5</v>
      </c>
      <c r="K5" s="380">
        <v>0</v>
      </c>
      <c r="L5" s="381">
        <v>0</v>
      </c>
      <c r="M5" s="382">
        <v>0</v>
      </c>
      <c r="N5" s="366">
        <f t="shared" si="1"/>
        <v>0</v>
      </c>
      <c r="O5" s="383">
        <v>0</v>
      </c>
      <c r="P5" s="384">
        <v>0.25</v>
      </c>
      <c r="Q5" s="385">
        <v>0</v>
      </c>
      <c r="R5" s="370">
        <f t="shared" si="2"/>
        <v>0.25</v>
      </c>
      <c r="S5" s="386">
        <v>0</v>
      </c>
      <c r="T5" s="387">
        <f t="shared" si="3"/>
        <v>5.75</v>
      </c>
      <c r="U5" s="372">
        <f t="shared" si="4"/>
        <v>0</v>
      </c>
      <c r="V5" s="372">
        <f t="shared" si="5"/>
        <v>5.75</v>
      </c>
      <c r="W5" s="387">
        <f t="shared" si="6"/>
        <v>0</v>
      </c>
      <c r="X5" s="373">
        <f>V5</f>
        <v>5.75</v>
      </c>
      <c r="Y5" s="388">
        <v>0</v>
      </c>
      <c r="Z5" s="388"/>
    </row>
    <row r="6" spans="1:26" ht="18" customHeight="1" thickBot="1" x14ac:dyDescent="0.35">
      <c r="A6" s="375" t="s">
        <v>271</v>
      </c>
      <c r="B6" s="376" t="s">
        <v>152</v>
      </c>
      <c r="C6" s="377" t="s">
        <v>7</v>
      </c>
      <c r="D6" s="378">
        <v>0.25</v>
      </c>
      <c r="E6" s="378">
        <v>0</v>
      </c>
      <c r="F6" s="360">
        <f t="shared" si="7"/>
        <v>0.25</v>
      </c>
      <c r="G6" s="378">
        <v>0</v>
      </c>
      <c r="H6" s="379">
        <v>1.75</v>
      </c>
      <c r="I6" s="379">
        <v>0</v>
      </c>
      <c r="J6" s="362">
        <f t="shared" si="0"/>
        <v>1.75</v>
      </c>
      <c r="K6" s="380">
        <v>0</v>
      </c>
      <c r="L6" s="381">
        <v>0</v>
      </c>
      <c r="M6" s="382">
        <v>0</v>
      </c>
      <c r="N6" s="366">
        <f t="shared" si="1"/>
        <v>0</v>
      </c>
      <c r="O6" s="383">
        <v>0</v>
      </c>
      <c r="P6" s="384">
        <v>0</v>
      </c>
      <c r="Q6" s="385">
        <v>0</v>
      </c>
      <c r="R6" s="370">
        <f t="shared" si="2"/>
        <v>0</v>
      </c>
      <c r="S6" s="386">
        <v>0</v>
      </c>
      <c r="T6" s="387">
        <f t="shared" si="3"/>
        <v>2</v>
      </c>
      <c r="U6" s="372">
        <f t="shared" si="4"/>
        <v>0</v>
      </c>
      <c r="V6" s="372">
        <f t="shared" si="5"/>
        <v>2</v>
      </c>
      <c r="W6" s="387">
        <f t="shared" si="6"/>
        <v>0</v>
      </c>
      <c r="X6" s="373">
        <f t="shared" ref="X6:X69" si="8">V6</f>
        <v>2</v>
      </c>
      <c r="Y6" s="388">
        <v>0.5</v>
      </c>
      <c r="Z6" s="388" t="s">
        <v>233</v>
      </c>
    </row>
    <row r="7" spans="1:26" ht="18" customHeight="1" thickBot="1" x14ac:dyDescent="0.35">
      <c r="A7" s="375" t="s">
        <v>271</v>
      </c>
      <c r="B7" s="376" t="s">
        <v>153</v>
      </c>
      <c r="C7" s="377" t="s">
        <v>8</v>
      </c>
      <c r="D7" s="378">
        <v>1.25</v>
      </c>
      <c r="E7" s="378">
        <v>0</v>
      </c>
      <c r="F7" s="360">
        <f t="shared" si="7"/>
        <v>1.25</v>
      </c>
      <c r="G7" s="378">
        <v>0</v>
      </c>
      <c r="H7" s="379">
        <v>4.75</v>
      </c>
      <c r="I7" s="379">
        <v>0</v>
      </c>
      <c r="J7" s="362">
        <f t="shared" si="0"/>
        <v>4.75</v>
      </c>
      <c r="K7" s="380">
        <v>0</v>
      </c>
      <c r="L7" s="381">
        <v>1</v>
      </c>
      <c r="M7" s="382">
        <v>0</v>
      </c>
      <c r="N7" s="366">
        <f t="shared" si="1"/>
        <v>1</v>
      </c>
      <c r="O7" s="383">
        <v>0</v>
      </c>
      <c r="P7" s="384">
        <v>0</v>
      </c>
      <c r="Q7" s="385">
        <v>0</v>
      </c>
      <c r="R7" s="370">
        <f t="shared" si="2"/>
        <v>0</v>
      </c>
      <c r="S7" s="386">
        <v>0</v>
      </c>
      <c r="T7" s="387">
        <f t="shared" si="3"/>
        <v>7</v>
      </c>
      <c r="U7" s="372">
        <f t="shared" si="4"/>
        <v>0</v>
      </c>
      <c r="V7" s="372">
        <f t="shared" si="5"/>
        <v>7</v>
      </c>
      <c r="W7" s="387">
        <f t="shared" si="6"/>
        <v>0</v>
      </c>
      <c r="X7" s="373">
        <f t="shared" si="8"/>
        <v>7</v>
      </c>
      <c r="Y7" s="388">
        <v>2</v>
      </c>
      <c r="Z7" s="388" t="s">
        <v>273</v>
      </c>
    </row>
    <row r="8" spans="1:26" ht="18" customHeight="1" thickBot="1" x14ac:dyDescent="0.35">
      <c r="A8" s="375" t="s">
        <v>271</v>
      </c>
      <c r="B8" s="376" t="s">
        <v>152</v>
      </c>
      <c r="C8" s="377" t="s">
        <v>9</v>
      </c>
      <c r="D8" s="378">
        <v>1</v>
      </c>
      <c r="E8" s="378">
        <v>0</v>
      </c>
      <c r="F8" s="360">
        <f t="shared" si="7"/>
        <v>1</v>
      </c>
      <c r="G8" s="378">
        <v>0</v>
      </c>
      <c r="H8" s="379">
        <v>4</v>
      </c>
      <c r="I8" s="379">
        <v>0</v>
      </c>
      <c r="J8" s="362">
        <f t="shared" si="0"/>
        <v>4</v>
      </c>
      <c r="K8" s="380">
        <v>0</v>
      </c>
      <c r="L8" s="381">
        <v>0</v>
      </c>
      <c r="M8" s="382">
        <v>0</v>
      </c>
      <c r="N8" s="366">
        <f t="shared" si="1"/>
        <v>0</v>
      </c>
      <c r="O8" s="383">
        <v>0</v>
      </c>
      <c r="P8" s="384">
        <v>0.25</v>
      </c>
      <c r="Q8" s="385">
        <v>0</v>
      </c>
      <c r="R8" s="370">
        <f t="shared" si="2"/>
        <v>0.25</v>
      </c>
      <c r="S8" s="386">
        <v>0</v>
      </c>
      <c r="T8" s="387">
        <f t="shared" si="3"/>
        <v>5.25</v>
      </c>
      <c r="U8" s="372">
        <f t="shared" si="4"/>
        <v>0</v>
      </c>
      <c r="V8" s="372">
        <f t="shared" si="5"/>
        <v>5.25</v>
      </c>
      <c r="W8" s="387">
        <f t="shared" si="6"/>
        <v>0</v>
      </c>
      <c r="X8" s="373">
        <f t="shared" si="8"/>
        <v>5.25</v>
      </c>
      <c r="Y8" s="388">
        <v>0</v>
      </c>
      <c r="Z8" s="388"/>
    </row>
    <row r="9" spans="1:26" ht="18" customHeight="1" thickBot="1" x14ac:dyDescent="0.35">
      <c r="A9" s="375" t="s">
        <v>271</v>
      </c>
      <c r="B9" s="376" t="s">
        <v>152</v>
      </c>
      <c r="C9" s="377" t="s">
        <v>10</v>
      </c>
      <c r="D9" s="378">
        <v>0</v>
      </c>
      <c r="E9" s="378">
        <v>0</v>
      </c>
      <c r="F9" s="360">
        <f t="shared" si="7"/>
        <v>0</v>
      </c>
      <c r="G9" s="378">
        <v>0</v>
      </c>
      <c r="H9" s="379">
        <v>1</v>
      </c>
      <c r="I9" s="379">
        <v>0</v>
      </c>
      <c r="J9" s="362">
        <f t="shared" si="0"/>
        <v>1</v>
      </c>
      <c r="K9" s="380">
        <v>0</v>
      </c>
      <c r="L9" s="381">
        <v>0</v>
      </c>
      <c r="M9" s="382">
        <v>0</v>
      </c>
      <c r="N9" s="366">
        <f t="shared" si="1"/>
        <v>0</v>
      </c>
      <c r="O9" s="383">
        <v>0</v>
      </c>
      <c r="P9" s="384">
        <v>0</v>
      </c>
      <c r="Q9" s="385">
        <v>0</v>
      </c>
      <c r="R9" s="370">
        <f t="shared" si="2"/>
        <v>0</v>
      </c>
      <c r="S9" s="386">
        <v>0</v>
      </c>
      <c r="T9" s="387">
        <f t="shared" si="3"/>
        <v>1</v>
      </c>
      <c r="U9" s="372">
        <f t="shared" si="4"/>
        <v>0</v>
      </c>
      <c r="V9" s="372">
        <f t="shared" si="5"/>
        <v>1</v>
      </c>
      <c r="W9" s="387">
        <f t="shared" si="6"/>
        <v>0</v>
      </c>
      <c r="X9" s="373">
        <f t="shared" si="8"/>
        <v>1</v>
      </c>
      <c r="Y9" s="388">
        <v>0.05</v>
      </c>
      <c r="Z9" s="388" t="s">
        <v>233</v>
      </c>
    </row>
    <row r="10" spans="1:26" ht="18" customHeight="1" thickBot="1" x14ac:dyDescent="0.35">
      <c r="A10" s="375" t="s">
        <v>274</v>
      </c>
      <c r="B10" s="376" t="s">
        <v>315</v>
      </c>
      <c r="C10" s="377" t="s">
        <v>11</v>
      </c>
      <c r="D10" s="378">
        <v>1.75</v>
      </c>
      <c r="E10" s="378">
        <v>0</v>
      </c>
      <c r="F10" s="360">
        <f t="shared" si="7"/>
        <v>1.75</v>
      </c>
      <c r="G10" s="378">
        <v>0</v>
      </c>
      <c r="H10" s="379">
        <v>5.5</v>
      </c>
      <c r="I10" s="379">
        <v>0</v>
      </c>
      <c r="J10" s="362">
        <f t="shared" si="0"/>
        <v>5.5</v>
      </c>
      <c r="K10" s="380">
        <v>0</v>
      </c>
      <c r="L10" s="381">
        <v>0</v>
      </c>
      <c r="M10" s="382">
        <v>0</v>
      </c>
      <c r="N10" s="366">
        <f t="shared" si="1"/>
        <v>0</v>
      </c>
      <c r="O10" s="383">
        <v>0</v>
      </c>
      <c r="P10" s="389">
        <v>0</v>
      </c>
      <c r="Q10" s="379">
        <v>0</v>
      </c>
      <c r="R10" s="370">
        <f t="shared" si="2"/>
        <v>0</v>
      </c>
      <c r="S10" s="390">
        <v>0</v>
      </c>
      <c r="T10" s="387">
        <f t="shared" si="3"/>
        <v>7.25</v>
      </c>
      <c r="U10" s="372">
        <f t="shared" si="4"/>
        <v>0</v>
      </c>
      <c r="V10" s="372">
        <f t="shared" si="5"/>
        <v>7.25</v>
      </c>
      <c r="W10" s="387">
        <f t="shared" si="6"/>
        <v>0</v>
      </c>
      <c r="X10" s="373">
        <f t="shared" si="8"/>
        <v>7.25</v>
      </c>
      <c r="Y10" s="388">
        <v>0.3</v>
      </c>
      <c r="Z10" s="388" t="s">
        <v>275</v>
      </c>
    </row>
    <row r="11" spans="1:26" ht="18" customHeight="1" thickBot="1" x14ac:dyDescent="0.35">
      <c r="A11" s="375" t="s">
        <v>274</v>
      </c>
      <c r="B11" s="376" t="s">
        <v>315</v>
      </c>
      <c r="C11" s="377" t="s">
        <v>12</v>
      </c>
      <c r="D11" s="378">
        <v>0.5</v>
      </c>
      <c r="E11" s="378">
        <v>0</v>
      </c>
      <c r="F11" s="360">
        <f t="shared" si="7"/>
        <v>0.5</v>
      </c>
      <c r="G11" s="378">
        <v>0</v>
      </c>
      <c r="H11" s="379">
        <v>3</v>
      </c>
      <c r="I11" s="379">
        <v>0</v>
      </c>
      <c r="J11" s="362">
        <f t="shared" si="0"/>
        <v>3</v>
      </c>
      <c r="K11" s="380">
        <v>0</v>
      </c>
      <c r="L11" s="381">
        <v>0</v>
      </c>
      <c r="M11" s="382">
        <v>0</v>
      </c>
      <c r="N11" s="366">
        <f t="shared" si="1"/>
        <v>0</v>
      </c>
      <c r="O11" s="383">
        <v>0</v>
      </c>
      <c r="P11" s="389">
        <v>0</v>
      </c>
      <c r="Q11" s="379">
        <v>0</v>
      </c>
      <c r="R11" s="370">
        <f t="shared" si="2"/>
        <v>0</v>
      </c>
      <c r="S11" s="390">
        <v>0</v>
      </c>
      <c r="T11" s="387">
        <f t="shared" si="3"/>
        <v>3.5</v>
      </c>
      <c r="U11" s="372">
        <f t="shared" si="4"/>
        <v>0</v>
      </c>
      <c r="V11" s="372">
        <f t="shared" si="5"/>
        <v>3.5</v>
      </c>
      <c r="W11" s="387">
        <f t="shared" si="6"/>
        <v>0</v>
      </c>
      <c r="X11" s="373">
        <f t="shared" si="8"/>
        <v>3.5</v>
      </c>
      <c r="Y11" s="388">
        <v>7.0000000000000007E-2</v>
      </c>
      <c r="Z11" s="388" t="s">
        <v>276</v>
      </c>
    </row>
    <row r="12" spans="1:26" ht="18" customHeight="1" thickBot="1" x14ac:dyDescent="0.35">
      <c r="A12" s="375" t="s">
        <v>271</v>
      </c>
      <c r="B12" s="376" t="s">
        <v>166</v>
      </c>
      <c r="C12" s="377" t="s">
        <v>13</v>
      </c>
      <c r="D12" s="378">
        <v>1</v>
      </c>
      <c r="E12" s="378">
        <v>0</v>
      </c>
      <c r="F12" s="360">
        <f t="shared" si="7"/>
        <v>1</v>
      </c>
      <c r="G12" s="378">
        <v>0</v>
      </c>
      <c r="H12" s="379">
        <v>6</v>
      </c>
      <c r="I12" s="379">
        <v>0</v>
      </c>
      <c r="J12" s="362">
        <f t="shared" si="0"/>
        <v>6</v>
      </c>
      <c r="K12" s="380">
        <v>0</v>
      </c>
      <c r="L12" s="381">
        <v>1</v>
      </c>
      <c r="M12" s="382">
        <v>0</v>
      </c>
      <c r="N12" s="366">
        <f t="shared" si="1"/>
        <v>1</v>
      </c>
      <c r="O12" s="383">
        <v>0</v>
      </c>
      <c r="P12" s="384">
        <v>0</v>
      </c>
      <c r="Q12" s="385">
        <v>0</v>
      </c>
      <c r="R12" s="370">
        <f t="shared" si="2"/>
        <v>0</v>
      </c>
      <c r="S12" s="386">
        <v>0</v>
      </c>
      <c r="T12" s="387">
        <f t="shared" si="3"/>
        <v>8</v>
      </c>
      <c r="U12" s="372">
        <f t="shared" si="4"/>
        <v>0</v>
      </c>
      <c r="V12" s="372">
        <f t="shared" si="5"/>
        <v>8</v>
      </c>
      <c r="W12" s="387">
        <f t="shared" si="6"/>
        <v>0</v>
      </c>
      <c r="X12" s="373">
        <f t="shared" si="8"/>
        <v>8</v>
      </c>
      <c r="Y12" s="388">
        <v>2.6</v>
      </c>
      <c r="Z12" s="388" t="s">
        <v>277</v>
      </c>
    </row>
    <row r="13" spans="1:26" ht="18" customHeight="1" thickBot="1" x14ac:dyDescent="0.35">
      <c r="A13" s="375" t="s">
        <v>271</v>
      </c>
      <c r="B13" s="376" t="s">
        <v>166</v>
      </c>
      <c r="C13" s="377" t="s">
        <v>14</v>
      </c>
      <c r="D13" s="378">
        <v>1.25</v>
      </c>
      <c r="E13" s="378">
        <v>0</v>
      </c>
      <c r="F13" s="360">
        <f t="shared" si="7"/>
        <v>1.25</v>
      </c>
      <c r="G13" s="378">
        <v>0</v>
      </c>
      <c r="H13" s="379">
        <v>10.75</v>
      </c>
      <c r="I13" s="379">
        <v>0</v>
      </c>
      <c r="J13" s="362">
        <f t="shared" si="0"/>
        <v>10.75</v>
      </c>
      <c r="K13" s="380">
        <v>0</v>
      </c>
      <c r="L13" s="381">
        <v>1</v>
      </c>
      <c r="M13" s="382">
        <v>0</v>
      </c>
      <c r="N13" s="366">
        <f t="shared" si="1"/>
        <v>1</v>
      </c>
      <c r="O13" s="383">
        <v>1</v>
      </c>
      <c r="P13" s="384">
        <v>0</v>
      </c>
      <c r="Q13" s="385">
        <v>0</v>
      </c>
      <c r="R13" s="370">
        <f t="shared" si="2"/>
        <v>0</v>
      </c>
      <c r="S13" s="386">
        <v>0</v>
      </c>
      <c r="T13" s="387">
        <v>14</v>
      </c>
      <c r="U13" s="372">
        <f t="shared" ref="U13:U44" si="9">SUM(Q13,M13,I13,E13)</f>
        <v>0</v>
      </c>
      <c r="V13" s="372">
        <f t="shared" si="5"/>
        <v>14</v>
      </c>
      <c r="W13" s="387">
        <f t="shared" si="6"/>
        <v>1</v>
      </c>
      <c r="X13" s="373">
        <f t="shared" si="8"/>
        <v>14</v>
      </c>
      <c r="Y13" s="388">
        <v>0.25</v>
      </c>
      <c r="Z13" s="388" t="s">
        <v>233</v>
      </c>
    </row>
    <row r="14" spans="1:26" ht="18" customHeight="1" thickBot="1" x14ac:dyDescent="0.35">
      <c r="A14" s="375" t="s">
        <v>274</v>
      </c>
      <c r="B14" s="376" t="s">
        <v>255</v>
      </c>
      <c r="C14" s="377" t="s">
        <v>15</v>
      </c>
      <c r="D14" s="378">
        <v>3</v>
      </c>
      <c r="E14" s="378">
        <v>0</v>
      </c>
      <c r="F14" s="360">
        <f t="shared" si="7"/>
        <v>3</v>
      </c>
      <c r="G14" s="378">
        <v>0</v>
      </c>
      <c r="H14" s="379">
        <v>10</v>
      </c>
      <c r="I14" s="379">
        <v>0</v>
      </c>
      <c r="J14" s="362">
        <f t="shared" si="0"/>
        <v>10</v>
      </c>
      <c r="K14" s="380">
        <v>1</v>
      </c>
      <c r="L14" s="381">
        <v>4</v>
      </c>
      <c r="M14" s="382">
        <v>0</v>
      </c>
      <c r="N14" s="366">
        <f t="shared" si="1"/>
        <v>4</v>
      </c>
      <c r="O14" s="383">
        <v>0</v>
      </c>
      <c r="P14" s="384">
        <v>1.5</v>
      </c>
      <c r="Q14" s="385">
        <v>0</v>
      </c>
      <c r="R14" s="370">
        <f t="shared" si="2"/>
        <v>1.5</v>
      </c>
      <c r="S14" s="386">
        <v>0</v>
      </c>
      <c r="T14" s="387">
        <f>SUM(P14,L14,H14,D14)</f>
        <v>18.5</v>
      </c>
      <c r="U14" s="372">
        <f t="shared" si="9"/>
        <v>0</v>
      </c>
      <c r="V14" s="372">
        <f t="shared" si="5"/>
        <v>18.5</v>
      </c>
      <c r="W14" s="387">
        <f t="shared" si="6"/>
        <v>1</v>
      </c>
      <c r="X14" s="373">
        <f t="shared" si="8"/>
        <v>18.5</v>
      </c>
      <c r="Y14" s="388">
        <v>0</v>
      </c>
      <c r="Z14" s="388"/>
    </row>
    <row r="15" spans="1:26" ht="18" customHeight="1" thickBot="1" x14ac:dyDescent="0.35">
      <c r="A15" s="375" t="s">
        <v>274</v>
      </c>
      <c r="B15" s="376" t="s">
        <v>152</v>
      </c>
      <c r="C15" s="377" t="s">
        <v>16</v>
      </c>
      <c r="D15" s="378">
        <v>2</v>
      </c>
      <c r="E15" s="378">
        <v>0</v>
      </c>
      <c r="F15" s="360">
        <f t="shared" si="7"/>
        <v>2</v>
      </c>
      <c r="G15" s="378">
        <v>0</v>
      </c>
      <c r="H15" s="379">
        <v>5</v>
      </c>
      <c r="I15" s="379">
        <v>0</v>
      </c>
      <c r="J15" s="362">
        <f t="shared" si="0"/>
        <v>5</v>
      </c>
      <c r="K15" s="380">
        <v>0</v>
      </c>
      <c r="L15" s="381">
        <v>1</v>
      </c>
      <c r="M15" s="382">
        <v>0</v>
      </c>
      <c r="N15" s="366">
        <f t="shared" si="1"/>
        <v>1</v>
      </c>
      <c r="O15" s="383">
        <v>0</v>
      </c>
      <c r="P15" s="384">
        <v>0</v>
      </c>
      <c r="Q15" s="385">
        <v>0</v>
      </c>
      <c r="R15" s="370">
        <f t="shared" si="2"/>
        <v>0</v>
      </c>
      <c r="S15" s="386">
        <v>0</v>
      </c>
      <c r="T15" s="387">
        <f>SUM(P15,L15,H15,D15)</f>
        <v>8</v>
      </c>
      <c r="U15" s="372">
        <f t="shared" si="9"/>
        <v>0</v>
      </c>
      <c r="V15" s="372">
        <f t="shared" si="5"/>
        <v>8</v>
      </c>
      <c r="W15" s="387">
        <f t="shared" si="6"/>
        <v>0</v>
      </c>
      <c r="X15" s="373">
        <f t="shared" si="8"/>
        <v>8</v>
      </c>
      <c r="Y15" s="388">
        <v>0.2</v>
      </c>
      <c r="Z15" s="388" t="s">
        <v>278</v>
      </c>
    </row>
    <row r="16" spans="1:26" ht="18" customHeight="1" thickBot="1" x14ac:dyDescent="0.35">
      <c r="A16" s="375" t="s">
        <v>271</v>
      </c>
      <c r="B16" s="376" t="s">
        <v>153</v>
      </c>
      <c r="C16" s="377" t="s">
        <v>17</v>
      </c>
      <c r="D16" s="378">
        <v>4.25</v>
      </c>
      <c r="E16" s="378">
        <v>0</v>
      </c>
      <c r="F16" s="360">
        <f t="shared" si="7"/>
        <v>4.25</v>
      </c>
      <c r="G16" s="378">
        <v>0</v>
      </c>
      <c r="H16" s="379">
        <v>16.75</v>
      </c>
      <c r="I16" s="379">
        <v>0</v>
      </c>
      <c r="J16" s="362">
        <f t="shared" si="0"/>
        <v>16.75</v>
      </c>
      <c r="K16" s="380">
        <v>0</v>
      </c>
      <c r="L16" s="381">
        <v>3</v>
      </c>
      <c r="M16" s="382">
        <v>0</v>
      </c>
      <c r="N16" s="366">
        <f t="shared" si="1"/>
        <v>3</v>
      </c>
      <c r="O16" s="383">
        <v>0</v>
      </c>
      <c r="P16" s="384">
        <v>0.5</v>
      </c>
      <c r="Q16" s="385">
        <v>0</v>
      </c>
      <c r="R16" s="370">
        <f t="shared" si="2"/>
        <v>0.5</v>
      </c>
      <c r="S16" s="386">
        <v>0</v>
      </c>
      <c r="T16" s="387">
        <f>SUM(P16,L16,H16,D16)</f>
        <v>24.5</v>
      </c>
      <c r="U16" s="372">
        <f t="shared" si="9"/>
        <v>0</v>
      </c>
      <c r="V16" s="372">
        <f t="shared" si="5"/>
        <v>24.5</v>
      </c>
      <c r="W16" s="387">
        <f t="shared" si="6"/>
        <v>0</v>
      </c>
      <c r="X16" s="373">
        <f t="shared" si="8"/>
        <v>24.5</v>
      </c>
      <c r="Y16" s="388">
        <v>2.14</v>
      </c>
      <c r="Z16" s="388" t="s">
        <v>329</v>
      </c>
    </row>
    <row r="17" spans="1:26" ht="18" customHeight="1" thickBot="1" x14ac:dyDescent="0.35">
      <c r="A17" s="375" t="s">
        <v>271</v>
      </c>
      <c r="B17" s="376" t="s">
        <v>152</v>
      </c>
      <c r="C17" s="377" t="s">
        <v>18</v>
      </c>
      <c r="D17" s="378">
        <v>1.25</v>
      </c>
      <c r="E17" s="378">
        <v>0</v>
      </c>
      <c r="F17" s="360">
        <f t="shared" si="7"/>
        <v>1.25</v>
      </c>
      <c r="G17" s="378">
        <v>0</v>
      </c>
      <c r="H17" s="379">
        <v>6.75</v>
      </c>
      <c r="I17" s="379">
        <v>0</v>
      </c>
      <c r="J17" s="362">
        <f t="shared" si="0"/>
        <v>6.75</v>
      </c>
      <c r="K17" s="380">
        <v>1</v>
      </c>
      <c r="L17" s="381">
        <v>1</v>
      </c>
      <c r="M17" s="382">
        <v>0</v>
      </c>
      <c r="N17" s="366">
        <f t="shared" si="1"/>
        <v>1</v>
      </c>
      <c r="O17" s="383">
        <v>0</v>
      </c>
      <c r="P17" s="384">
        <v>0</v>
      </c>
      <c r="Q17" s="385">
        <v>0</v>
      </c>
      <c r="R17" s="370">
        <f t="shared" si="2"/>
        <v>0</v>
      </c>
      <c r="S17" s="386">
        <v>0</v>
      </c>
      <c r="T17" s="387">
        <f>SUM(P17,L17,H17,D17)</f>
        <v>9</v>
      </c>
      <c r="U17" s="372">
        <f t="shared" si="9"/>
        <v>0</v>
      </c>
      <c r="V17" s="372">
        <f t="shared" si="5"/>
        <v>9</v>
      </c>
      <c r="W17" s="387">
        <f t="shared" si="6"/>
        <v>1</v>
      </c>
      <c r="X17" s="373">
        <f t="shared" si="8"/>
        <v>9</v>
      </c>
      <c r="Y17" s="388">
        <v>1</v>
      </c>
      <c r="Z17" s="388" t="s">
        <v>233</v>
      </c>
    </row>
    <row r="18" spans="1:26" ht="18" customHeight="1" thickBot="1" x14ac:dyDescent="0.35">
      <c r="A18" s="375" t="s">
        <v>274</v>
      </c>
      <c r="B18" s="376" t="s">
        <v>315</v>
      </c>
      <c r="C18" s="377" t="s">
        <v>19</v>
      </c>
      <c r="D18" s="378">
        <v>0.5</v>
      </c>
      <c r="E18" s="378">
        <v>0</v>
      </c>
      <c r="F18" s="360">
        <f t="shared" si="7"/>
        <v>0.5</v>
      </c>
      <c r="G18" s="378">
        <v>0</v>
      </c>
      <c r="H18" s="379">
        <v>0.5</v>
      </c>
      <c r="I18" s="379">
        <v>0</v>
      </c>
      <c r="J18" s="362">
        <f t="shared" si="0"/>
        <v>0.5</v>
      </c>
      <c r="K18" s="380">
        <v>0</v>
      </c>
      <c r="L18" s="381">
        <v>0.5</v>
      </c>
      <c r="M18" s="382">
        <v>0</v>
      </c>
      <c r="N18" s="366">
        <f t="shared" si="1"/>
        <v>0.5</v>
      </c>
      <c r="O18" s="383">
        <v>0</v>
      </c>
      <c r="P18" s="389">
        <v>0</v>
      </c>
      <c r="Q18" s="379">
        <v>0</v>
      </c>
      <c r="R18" s="370">
        <f t="shared" si="2"/>
        <v>0</v>
      </c>
      <c r="S18" s="390">
        <v>0</v>
      </c>
      <c r="T18" s="387">
        <f>SUM(P18,L18,H18,D18)</f>
        <v>1.5</v>
      </c>
      <c r="U18" s="372">
        <f t="shared" si="9"/>
        <v>0</v>
      </c>
      <c r="V18" s="372">
        <f t="shared" si="5"/>
        <v>1.5</v>
      </c>
      <c r="W18" s="387">
        <f t="shared" si="6"/>
        <v>0</v>
      </c>
      <c r="X18" s="373">
        <f t="shared" si="8"/>
        <v>1.5</v>
      </c>
      <c r="Y18" s="388">
        <v>0.03</v>
      </c>
      <c r="Z18" s="388" t="s">
        <v>279</v>
      </c>
    </row>
    <row r="19" spans="1:26" ht="18" customHeight="1" thickBot="1" x14ac:dyDescent="0.35">
      <c r="A19" s="375" t="s">
        <v>271</v>
      </c>
      <c r="B19" s="376" t="s">
        <v>166</v>
      </c>
      <c r="C19" s="377" t="s">
        <v>20</v>
      </c>
      <c r="D19" s="378">
        <v>1</v>
      </c>
      <c r="E19" s="378">
        <v>0</v>
      </c>
      <c r="F19" s="360">
        <f t="shared" si="7"/>
        <v>1</v>
      </c>
      <c r="G19" s="378">
        <v>0</v>
      </c>
      <c r="H19" s="379">
        <v>4</v>
      </c>
      <c r="I19" s="379">
        <v>0</v>
      </c>
      <c r="J19" s="362">
        <f t="shared" si="0"/>
        <v>4</v>
      </c>
      <c r="K19" s="380">
        <v>0</v>
      </c>
      <c r="L19" s="381">
        <v>1</v>
      </c>
      <c r="M19" s="382">
        <v>0</v>
      </c>
      <c r="N19" s="366">
        <f t="shared" si="1"/>
        <v>1</v>
      </c>
      <c r="O19" s="383">
        <v>0</v>
      </c>
      <c r="P19" s="384">
        <v>0.5</v>
      </c>
      <c r="Q19" s="385">
        <v>0</v>
      </c>
      <c r="R19" s="370">
        <f t="shared" si="2"/>
        <v>0.5</v>
      </c>
      <c r="S19" s="386">
        <v>0</v>
      </c>
      <c r="T19" s="387">
        <f>SUM(D19,H19,L19,P19)</f>
        <v>6.5</v>
      </c>
      <c r="U19" s="372">
        <f t="shared" si="9"/>
        <v>0</v>
      </c>
      <c r="V19" s="372">
        <f t="shared" si="5"/>
        <v>6.5</v>
      </c>
      <c r="W19" s="387">
        <f t="shared" si="6"/>
        <v>0</v>
      </c>
      <c r="X19" s="373">
        <f t="shared" si="8"/>
        <v>6.5</v>
      </c>
      <c r="Y19" s="388">
        <v>0</v>
      </c>
      <c r="Z19" s="391"/>
    </row>
    <row r="20" spans="1:26" ht="18" customHeight="1" thickBot="1" x14ac:dyDescent="0.35">
      <c r="A20" s="375" t="s">
        <v>271</v>
      </c>
      <c r="B20" s="376" t="s">
        <v>142</v>
      </c>
      <c r="C20" s="377" t="s">
        <v>21</v>
      </c>
      <c r="D20" s="378">
        <v>0.33</v>
      </c>
      <c r="E20" s="378">
        <v>0</v>
      </c>
      <c r="F20" s="360">
        <f t="shared" si="7"/>
        <v>0.33</v>
      </c>
      <c r="G20" s="378">
        <v>0</v>
      </c>
      <c r="H20" s="379">
        <v>3</v>
      </c>
      <c r="I20" s="379">
        <v>0</v>
      </c>
      <c r="J20" s="362">
        <f t="shared" si="0"/>
        <v>3</v>
      </c>
      <c r="K20" s="380">
        <v>0</v>
      </c>
      <c r="L20" s="381">
        <v>1</v>
      </c>
      <c r="M20" s="382">
        <v>0</v>
      </c>
      <c r="N20" s="366">
        <f t="shared" si="1"/>
        <v>1</v>
      </c>
      <c r="O20" s="383">
        <v>0</v>
      </c>
      <c r="P20" s="389">
        <v>0</v>
      </c>
      <c r="Q20" s="379">
        <v>0</v>
      </c>
      <c r="R20" s="370">
        <f t="shared" si="2"/>
        <v>0</v>
      </c>
      <c r="S20" s="390">
        <v>0</v>
      </c>
      <c r="T20" s="387">
        <f t="shared" ref="T20:T51" si="10">SUM(P20,L20,H20,D20)</f>
        <v>4.33</v>
      </c>
      <c r="U20" s="372">
        <f t="shared" si="9"/>
        <v>0</v>
      </c>
      <c r="V20" s="372">
        <f t="shared" si="5"/>
        <v>4.33</v>
      </c>
      <c r="W20" s="387">
        <f t="shared" si="6"/>
        <v>0</v>
      </c>
      <c r="X20" s="373">
        <f t="shared" si="8"/>
        <v>4.33</v>
      </c>
      <c r="Y20" s="388">
        <v>1</v>
      </c>
      <c r="Z20" s="388" t="s">
        <v>233</v>
      </c>
    </row>
    <row r="21" spans="1:26" ht="18" customHeight="1" thickBot="1" x14ac:dyDescent="0.35">
      <c r="A21" s="375" t="s">
        <v>271</v>
      </c>
      <c r="B21" s="376" t="s">
        <v>152</v>
      </c>
      <c r="C21" s="377" t="s">
        <v>22</v>
      </c>
      <c r="D21" s="378">
        <v>3</v>
      </c>
      <c r="E21" s="378">
        <v>0</v>
      </c>
      <c r="F21" s="360">
        <f t="shared" si="7"/>
        <v>3</v>
      </c>
      <c r="G21" s="378">
        <v>0</v>
      </c>
      <c r="H21" s="379">
        <v>17</v>
      </c>
      <c r="I21" s="379">
        <v>0</v>
      </c>
      <c r="J21" s="362">
        <f t="shared" si="0"/>
        <v>17</v>
      </c>
      <c r="K21" s="380">
        <v>0</v>
      </c>
      <c r="L21" s="381">
        <v>3</v>
      </c>
      <c r="M21" s="382">
        <v>0</v>
      </c>
      <c r="N21" s="366">
        <f t="shared" si="1"/>
        <v>3</v>
      </c>
      <c r="O21" s="383">
        <v>0</v>
      </c>
      <c r="P21" s="384">
        <v>0</v>
      </c>
      <c r="Q21" s="385">
        <v>0</v>
      </c>
      <c r="R21" s="370">
        <f t="shared" si="2"/>
        <v>0</v>
      </c>
      <c r="S21" s="386">
        <v>0</v>
      </c>
      <c r="T21" s="387">
        <f t="shared" si="10"/>
        <v>23</v>
      </c>
      <c r="U21" s="372">
        <f t="shared" si="9"/>
        <v>0</v>
      </c>
      <c r="V21" s="372">
        <f t="shared" si="5"/>
        <v>23</v>
      </c>
      <c r="W21" s="387">
        <f t="shared" si="6"/>
        <v>0</v>
      </c>
      <c r="X21" s="373">
        <f t="shared" si="8"/>
        <v>23</v>
      </c>
      <c r="Y21" s="388">
        <v>1</v>
      </c>
      <c r="Z21" s="388" t="s">
        <v>280</v>
      </c>
    </row>
    <row r="22" spans="1:26" ht="18" customHeight="1" thickBot="1" x14ac:dyDescent="0.35">
      <c r="A22" s="375" t="s">
        <v>271</v>
      </c>
      <c r="B22" s="376" t="s">
        <v>142</v>
      </c>
      <c r="C22" s="377" t="s">
        <v>23</v>
      </c>
      <c r="D22" s="378">
        <v>1</v>
      </c>
      <c r="E22" s="378">
        <v>0</v>
      </c>
      <c r="F22" s="360">
        <f t="shared" si="7"/>
        <v>1</v>
      </c>
      <c r="G22" s="378">
        <v>0</v>
      </c>
      <c r="H22" s="379">
        <v>4</v>
      </c>
      <c r="I22" s="379">
        <v>0</v>
      </c>
      <c r="J22" s="362">
        <f t="shared" si="0"/>
        <v>4</v>
      </c>
      <c r="K22" s="380">
        <v>0</v>
      </c>
      <c r="L22" s="381">
        <v>0</v>
      </c>
      <c r="M22" s="382">
        <v>0</v>
      </c>
      <c r="N22" s="366">
        <f t="shared" si="1"/>
        <v>0</v>
      </c>
      <c r="O22" s="383">
        <v>0</v>
      </c>
      <c r="P22" s="384">
        <v>0</v>
      </c>
      <c r="Q22" s="385">
        <v>0</v>
      </c>
      <c r="R22" s="370">
        <f t="shared" si="2"/>
        <v>0</v>
      </c>
      <c r="S22" s="386">
        <v>0</v>
      </c>
      <c r="T22" s="387">
        <f t="shared" si="10"/>
        <v>5</v>
      </c>
      <c r="U22" s="372">
        <f t="shared" si="9"/>
        <v>0</v>
      </c>
      <c r="V22" s="372">
        <f t="shared" si="5"/>
        <v>5</v>
      </c>
      <c r="W22" s="387">
        <f t="shared" si="6"/>
        <v>0</v>
      </c>
      <c r="X22" s="373">
        <f t="shared" si="8"/>
        <v>5</v>
      </c>
      <c r="Y22" s="388">
        <v>0</v>
      </c>
      <c r="Z22" s="388"/>
    </row>
    <row r="23" spans="1:26" ht="18" customHeight="1" thickBot="1" x14ac:dyDescent="0.35">
      <c r="A23" s="375" t="s">
        <v>271</v>
      </c>
      <c r="B23" s="376" t="s">
        <v>255</v>
      </c>
      <c r="C23" s="377" t="s">
        <v>24</v>
      </c>
      <c r="D23" s="378">
        <v>1</v>
      </c>
      <c r="E23" s="378">
        <v>0</v>
      </c>
      <c r="F23" s="360">
        <f t="shared" si="7"/>
        <v>1</v>
      </c>
      <c r="G23" s="378">
        <v>0</v>
      </c>
      <c r="H23" s="379">
        <v>1</v>
      </c>
      <c r="I23" s="379">
        <v>0</v>
      </c>
      <c r="J23" s="362">
        <f t="shared" si="0"/>
        <v>1</v>
      </c>
      <c r="K23" s="380">
        <v>0</v>
      </c>
      <c r="L23" s="381">
        <v>0</v>
      </c>
      <c r="M23" s="382">
        <v>0</v>
      </c>
      <c r="N23" s="366">
        <f t="shared" si="1"/>
        <v>0</v>
      </c>
      <c r="O23" s="383">
        <v>0</v>
      </c>
      <c r="P23" s="384">
        <v>0.1</v>
      </c>
      <c r="Q23" s="385">
        <v>0</v>
      </c>
      <c r="R23" s="370">
        <f t="shared" si="2"/>
        <v>0.1</v>
      </c>
      <c r="S23" s="386">
        <v>0</v>
      </c>
      <c r="T23" s="387">
        <f t="shared" si="10"/>
        <v>2.1</v>
      </c>
      <c r="U23" s="372">
        <f t="shared" si="9"/>
        <v>0</v>
      </c>
      <c r="V23" s="372">
        <f t="shared" si="5"/>
        <v>2.1</v>
      </c>
      <c r="W23" s="387">
        <f t="shared" si="6"/>
        <v>0</v>
      </c>
      <c r="X23" s="373">
        <f t="shared" si="8"/>
        <v>2.1</v>
      </c>
      <c r="Y23" s="388">
        <v>0.1</v>
      </c>
      <c r="Z23" s="388"/>
    </row>
    <row r="24" spans="1:26" ht="18" customHeight="1" thickBot="1" x14ac:dyDescent="0.35">
      <c r="A24" s="375" t="s">
        <v>274</v>
      </c>
      <c r="B24" s="376" t="s">
        <v>315</v>
      </c>
      <c r="C24" s="377" t="s">
        <v>25</v>
      </c>
      <c r="D24" s="378">
        <v>1</v>
      </c>
      <c r="E24" s="378">
        <v>0</v>
      </c>
      <c r="F24" s="360">
        <f t="shared" si="7"/>
        <v>1</v>
      </c>
      <c r="G24" s="378">
        <v>0</v>
      </c>
      <c r="H24" s="379">
        <v>2</v>
      </c>
      <c r="I24" s="379">
        <v>0</v>
      </c>
      <c r="J24" s="362">
        <f t="shared" si="0"/>
        <v>2</v>
      </c>
      <c r="K24" s="380">
        <v>0</v>
      </c>
      <c r="L24" s="381">
        <v>1</v>
      </c>
      <c r="M24" s="382">
        <v>0</v>
      </c>
      <c r="N24" s="366">
        <f t="shared" si="1"/>
        <v>1</v>
      </c>
      <c r="O24" s="383">
        <v>0</v>
      </c>
      <c r="P24" s="389">
        <v>0</v>
      </c>
      <c r="Q24" s="379">
        <v>0</v>
      </c>
      <c r="R24" s="370">
        <f t="shared" si="2"/>
        <v>0</v>
      </c>
      <c r="S24" s="390">
        <v>0</v>
      </c>
      <c r="T24" s="387">
        <f t="shared" si="10"/>
        <v>4</v>
      </c>
      <c r="U24" s="372">
        <f t="shared" si="9"/>
        <v>0</v>
      </c>
      <c r="V24" s="372">
        <f t="shared" si="5"/>
        <v>4</v>
      </c>
      <c r="W24" s="387">
        <f t="shared" si="6"/>
        <v>0</v>
      </c>
      <c r="X24" s="373">
        <f t="shared" si="8"/>
        <v>4</v>
      </c>
      <c r="Y24" s="388">
        <v>0.04</v>
      </c>
      <c r="Z24" s="388" t="s">
        <v>281</v>
      </c>
    </row>
    <row r="25" spans="1:26" ht="18" customHeight="1" thickBot="1" x14ac:dyDescent="0.35">
      <c r="A25" s="375" t="s">
        <v>271</v>
      </c>
      <c r="B25" s="376" t="s">
        <v>255</v>
      </c>
      <c r="C25" s="377" t="s">
        <v>26</v>
      </c>
      <c r="D25" s="378">
        <v>0.1</v>
      </c>
      <c r="E25" s="378">
        <v>0</v>
      </c>
      <c r="F25" s="360">
        <f t="shared" si="7"/>
        <v>0.1</v>
      </c>
      <c r="G25" s="378">
        <v>0</v>
      </c>
      <c r="H25" s="379">
        <v>1</v>
      </c>
      <c r="I25" s="379">
        <v>0</v>
      </c>
      <c r="J25" s="362">
        <f t="shared" si="0"/>
        <v>1</v>
      </c>
      <c r="K25" s="380">
        <v>0</v>
      </c>
      <c r="L25" s="381">
        <v>0</v>
      </c>
      <c r="M25" s="382">
        <v>0</v>
      </c>
      <c r="N25" s="366">
        <f t="shared" si="1"/>
        <v>0</v>
      </c>
      <c r="O25" s="383">
        <v>0</v>
      </c>
      <c r="P25" s="384">
        <v>0.1</v>
      </c>
      <c r="Q25" s="385">
        <v>0</v>
      </c>
      <c r="R25" s="370">
        <f t="shared" si="2"/>
        <v>0.1</v>
      </c>
      <c r="S25" s="386">
        <v>0</v>
      </c>
      <c r="T25" s="387">
        <f t="shared" si="10"/>
        <v>1.2000000000000002</v>
      </c>
      <c r="U25" s="372">
        <f t="shared" si="9"/>
        <v>0</v>
      </c>
      <c r="V25" s="372">
        <f t="shared" si="5"/>
        <v>1.2000000000000002</v>
      </c>
      <c r="W25" s="387">
        <f t="shared" si="6"/>
        <v>0</v>
      </c>
      <c r="X25" s="373">
        <f t="shared" si="8"/>
        <v>1.2000000000000002</v>
      </c>
      <c r="Y25" s="388">
        <v>0.1</v>
      </c>
      <c r="Z25" s="388"/>
    </row>
    <row r="26" spans="1:26" ht="18" customHeight="1" thickBot="1" x14ac:dyDescent="0.35">
      <c r="A26" s="375" t="s">
        <v>271</v>
      </c>
      <c r="B26" s="376" t="s">
        <v>152</v>
      </c>
      <c r="C26" s="377" t="s">
        <v>27</v>
      </c>
      <c r="D26" s="378">
        <v>4</v>
      </c>
      <c r="E26" s="378">
        <v>1</v>
      </c>
      <c r="F26" s="360">
        <f t="shared" si="7"/>
        <v>3</v>
      </c>
      <c r="G26" s="378">
        <v>1</v>
      </c>
      <c r="H26" s="379">
        <v>13</v>
      </c>
      <c r="I26" s="379">
        <v>1</v>
      </c>
      <c r="J26" s="362">
        <f>H26-I26</f>
        <v>12</v>
      </c>
      <c r="K26" s="380">
        <v>2</v>
      </c>
      <c r="L26" s="381">
        <v>1</v>
      </c>
      <c r="M26" s="382">
        <v>0</v>
      </c>
      <c r="N26" s="366">
        <f t="shared" si="1"/>
        <v>1</v>
      </c>
      <c r="O26" s="383">
        <v>0</v>
      </c>
      <c r="P26" s="384">
        <v>1</v>
      </c>
      <c r="Q26" s="385">
        <v>0</v>
      </c>
      <c r="R26" s="370">
        <f t="shared" si="2"/>
        <v>1</v>
      </c>
      <c r="S26" s="386">
        <v>0</v>
      </c>
      <c r="T26" s="387">
        <f t="shared" si="10"/>
        <v>19</v>
      </c>
      <c r="U26" s="372">
        <f t="shared" si="9"/>
        <v>2</v>
      </c>
      <c r="V26" s="372">
        <f t="shared" si="5"/>
        <v>17</v>
      </c>
      <c r="W26" s="387">
        <f t="shared" si="6"/>
        <v>3</v>
      </c>
      <c r="X26" s="373">
        <f t="shared" si="8"/>
        <v>17</v>
      </c>
      <c r="Y26" s="388">
        <v>0</v>
      </c>
      <c r="Z26" s="388"/>
    </row>
    <row r="27" spans="1:26" ht="18" customHeight="1" thickBot="1" x14ac:dyDescent="0.35">
      <c r="A27" s="375" t="s">
        <v>271</v>
      </c>
      <c r="B27" s="376" t="s">
        <v>166</v>
      </c>
      <c r="C27" s="377" t="s">
        <v>28</v>
      </c>
      <c r="D27" s="378">
        <v>3</v>
      </c>
      <c r="E27" s="378">
        <v>0</v>
      </c>
      <c r="F27" s="360">
        <f t="shared" si="7"/>
        <v>3</v>
      </c>
      <c r="G27" s="378">
        <v>0</v>
      </c>
      <c r="H27" s="379">
        <v>12</v>
      </c>
      <c r="I27" s="379">
        <v>4</v>
      </c>
      <c r="J27" s="362">
        <v>8</v>
      </c>
      <c r="K27" s="380">
        <v>0</v>
      </c>
      <c r="L27" s="381">
        <v>1</v>
      </c>
      <c r="M27" s="382">
        <v>0</v>
      </c>
      <c r="N27" s="366">
        <f t="shared" si="1"/>
        <v>1</v>
      </c>
      <c r="O27" s="383">
        <v>0</v>
      </c>
      <c r="P27" s="384">
        <v>1</v>
      </c>
      <c r="Q27" s="385">
        <v>0</v>
      </c>
      <c r="R27" s="370">
        <f t="shared" si="2"/>
        <v>1</v>
      </c>
      <c r="S27" s="386">
        <v>0</v>
      </c>
      <c r="T27" s="387">
        <f t="shared" si="10"/>
        <v>17</v>
      </c>
      <c r="U27" s="372">
        <f t="shared" si="9"/>
        <v>4</v>
      </c>
      <c r="V27" s="372">
        <f t="shared" si="5"/>
        <v>13</v>
      </c>
      <c r="W27" s="387">
        <f t="shared" si="6"/>
        <v>0</v>
      </c>
      <c r="X27" s="373">
        <f t="shared" si="8"/>
        <v>13</v>
      </c>
      <c r="Y27" s="388">
        <v>0.5</v>
      </c>
      <c r="Z27" s="388" t="s">
        <v>233</v>
      </c>
    </row>
    <row r="28" spans="1:26" ht="18" customHeight="1" thickBot="1" x14ac:dyDescent="0.35">
      <c r="A28" s="375" t="s">
        <v>274</v>
      </c>
      <c r="B28" s="376" t="s">
        <v>166</v>
      </c>
      <c r="C28" s="377" t="s">
        <v>29</v>
      </c>
      <c r="D28" s="378">
        <v>1</v>
      </c>
      <c r="E28" s="378">
        <v>0</v>
      </c>
      <c r="F28" s="360">
        <f t="shared" si="7"/>
        <v>1</v>
      </c>
      <c r="G28" s="378">
        <v>0</v>
      </c>
      <c r="H28" s="379">
        <v>8</v>
      </c>
      <c r="I28" s="379">
        <v>0</v>
      </c>
      <c r="J28" s="362">
        <f t="shared" si="0"/>
        <v>8</v>
      </c>
      <c r="K28" s="380">
        <v>0</v>
      </c>
      <c r="L28" s="381">
        <v>0</v>
      </c>
      <c r="M28" s="382">
        <v>0</v>
      </c>
      <c r="N28" s="366">
        <f t="shared" si="1"/>
        <v>0</v>
      </c>
      <c r="O28" s="383">
        <v>0</v>
      </c>
      <c r="P28" s="384">
        <v>0</v>
      </c>
      <c r="Q28" s="385">
        <v>0</v>
      </c>
      <c r="R28" s="370">
        <f t="shared" si="2"/>
        <v>0</v>
      </c>
      <c r="S28" s="386">
        <v>0</v>
      </c>
      <c r="T28" s="387">
        <f t="shared" si="10"/>
        <v>9</v>
      </c>
      <c r="U28" s="372">
        <f t="shared" si="9"/>
        <v>0</v>
      </c>
      <c r="V28" s="372">
        <f t="shared" si="5"/>
        <v>9</v>
      </c>
      <c r="W28" s="387">
        <f t="shared" si="6"/>
        <v>0</v>
      </c>
      <c r="X28" s="373">
        <f t="shared" si="8"/>
        <v>9</v>
      </c>
      <c r="Y28" s="388">
        <v>1</v>
      </c>
      <c r="Z28" s="388" t="s">
        <v>233</v>
      </c>
    </row>
    <row r="29" spans="1:26" ht="18" customHeight="1" thickBot="1" x14ac:dyDescent="0.35">
      <c r="A29" s="375" t="s">
        <v>282</v>
      </c>
      <c r="B29" s="376" t="s">
        <v>166</v>
      </c>
      <c r="C29" s="377" t="s">
        <v>30</v>
      </c>
      <c r="D29" s="378">
        <v>9</v>
      </c>
      <c r="E29" s="378">
        <v>0</v>
      </c>
      <c r="F29" s="360">
        <f t="shared" si="7"/>
        <v>9</v>
      </c>
      <c r="G29" s="378">
        <v>0</v>
      </c>
      <c r="H29" s="379">
        <v>45</v>
      </c>
      <c r="I29" s="379">
        <v>0</v>
      </c>
      <c r="J29" s="362">
        <f t="shared" si="0"/>
        <v>45</v>
      </c>
      <c r="K29" s="380">
        <v>2</v>
      </c>
      <c r="L29" s="381">
        <v>17</v>
      </c>
      <c r="M29" s="382">
        <v>0</v>
      </c>
      <c r="N29" s="366">
        <f t="shared" si="1"/>
        <v>17</v>
      </c>
      <c r="O29" s="383">
        <v>2</v>
      </c>
      <c r="P29" s="384">
        <v>5</v>
      </c>
      <c r="Q29" s="385">
        <v>0</v>
      </c>
      <c r="R29" s="370">
        <f t="shared" si="2"/>
        <v>5</v>
      </c>
      <c r="S29" s="386">
        <v>1</v>
      </c>
      <c r="T29" s="387">
        <f t="shared" si="10"/>
        <v>76</v>
      </c>
      <c r="U29" s="372">
        <f t="shared" si="9"/>
        <v>0</v>
      </c>
      <c r="V29" s="372">
        <f t="shared" si="5"/>
        <v>76</v>
      </c>
      <c r="W29" s="387">
        <f t="shared" si="6"/>
        <v>5</v>
      </c>
      <c r="X29" s="373">
        <f t="shared" si="8"/>
        <v>76</v>
      </c>
      <c r="Y29" s="388">
        <v>5.5</v>
      </c>
      <c r="Z29" s="388" t="s">
        <v>272</v>
      </c>
    </row>
    <row r="30" spans="1:26" ht="18" customHeight="1" thickBot="1" x14ac:dyDescent="0.35">
      <c r="A30" s="375" t="s">
        <v>274</v>
      </c>
      <c r="B30" s="376" t="s">
        <v>315</v>
      </c>
      <c r="C30" s="377" t="s">
        <v>31</v>
      </c>
      <c r="D30" s="378">
        <v>0.5</v>
      </c>
      <c r="E30" s="378">
        <v>0</v>
      </c>
      <c r="F30" s="360">
        <f t="shared" si="7"/>
        <v>0.5</v>
      </c>
      <c r="G30" s="378">
        <v>0</v>
      </c>
      <c r="H30" s="379">
        <v>2</v>
      </c>
      <c r="I30" s="379">
        <v>0</v>
      </c>
      <c r="J30" s="362">
        <f t="shared" si="0"/>
        <v>2</v>
      </c>
      <c r="K30" s="380">
        <v>0</v>
      </c>
      <c r="L30" s="381">
        <v>0</v>
      </c>
      <c r="M30" s="382">
        <v>0</v>
      </c>
      <c r="N30" s="366">
        <f t="shared" si="1"/>
        <v>0</v>
      </c>
      <c r="O30" s="383">
        <v>0</v>
      </c>
      <c r="P30" s="389">
        <v>0</v>
      </c>
      <c r="Q30" s="379">
        <v>0</v>
      </c>
      <c r="R30" s="370">
        <f t="shared" si="2"/>
        <v>0</v>
      </c>
      <c r="S30" s="390">
        <v>0</v>
      </c>
      <c r="T30" s="387">
        <f t="shared" si="10"/>
        <v>2.5</v>
      </c>
      <c r="U30" s="372">
        <f t="shared" si="9"/>
        <v>0</v>
      </c>
      <c r="V30" s="372">
        <f t="shared" si="5"/>
        <v>2.5</v>
      </c>
      <c r="W30" s="387">
        <f t="shared" si="6"/>
        <v>0</v>
      </c>
      <c r="X30" s="373">
        <f t="shared" si="8"/>
        <v>2.5</v>
      </c>
      <c r="Y30" s="388">
        <v>7.0000000000000007E-2</v>
      </c>
      <c r="Z30" s="388" t="s">
        <v>283</v>
      </c>
    </row>
    <row r="31" spans="1:26" ht="18" customHeight="1" thickBot="1" x14ac:dyDescent="0.35">
      <c r="A31" s="375" t="s">
        <v>274</v>
      </c>
      <c r="B31" s="376" t="s">
        <v>315</v>
      </c>
      <c r="C31" s="377" t="s">
        <v>32</v>
      </c>
      <c r="D31" s="378">
        <v>0.5</v>
      </c>
      <c r="E31" s="378">
        <v>0</v>
      </c>
      <c r="F31" s="360">
        <f t="shared" si="7"/>
        <v>0.5</v>
      </c>
      <c r="G31" s="378">
        <v>0</v>
      </c>
      <c r="H31" s="379">
        <v>2</v>
      </c>
      <c r="I31" s="379">
        <v>0</v>
      </c>
      <c r="J31" s="362">
        <f t="shared" si="0"/>
        <v>2</v>
      </c>
      <c r="K31" s="380">
        <v>0</v>
      </c>
      <c r="L31" s="381">
        <v>0</v>
      </c>
      <c r="M31" s="382">
        <v>0</v>
      </c>
      <c r="N31" s="366">
        <f t="shared" si="1"/>
        <v>0</v>
      </c>
      <c r="O31" s="383">
        <v>0</v>
      </c>
      <c r="P31" s="389">
        <v>0</v>
      </c>
      <c r="Q31" s="379">
        <v>0</v>
      </c>
      <c r="R31" s="370">
        <f t="shared" si="2"/>
        <v>0</v>
      </c>
      <c r="S31" s="390">
        <v>0</v>
      </c>
      <c r="T31" s="387">
        <f t="shared" si="10"/>
        <v>2.5</v>
      </c>
      <c r="U31" s="372">
        <f t="shared" si="9"/>
        <v>0</v>
      </c>
      <c r="V31" s="372">
        <f t="shared" si="5"/>
        <v>2.5</v>
      </c>
      <c r="W31" s="387">
        <f t="shared" si="6"/>
        <v>0</v>
      </c>
      <c r="X31" s="373">
        <f t="shared" si="8"/>
        <v>2.5</v>
      </c>
      <c r="Y31" s="388">
        <v>0.1</v>
      </c>
      <c r="Z31" s="388" t="s">
        <v>284</v>
      </c>
    </row>
    <row r="32" spans="1:26" ht="18" customHeight="1" thickBot="1" x14ac:dyDescent="0.35">
      <c r="A32" s="375" t="s">
        <v>271</v>
      </c>
      <c r="B32" s="376" t="s">
        <v>142</v>
      </c>
      <c r="C32" s="377" t="s">
        <v>33</v>
      </c>
      <c r="D32" s="378">
        <v>2</v>
      </c>
      <c r="E32" s="378">
        <v>0</v>
      </c>
      <c r="F32" s="360">
        <f t="shared" si="7"/>
        <v>2</v>
      </c>
      <c r="G32" s="378">
        <v>0</v>
      </c>
      <c r="H32" s="379">
        <v>14</v>
      </c>
      <c r="I32" s="379">
        <v>0</v>
      </c>
      <c r="J32" s="362">
        <f t="shared" si="0"/>
        <v>14</v>
      </c>
      <c r="K32" s="380">
        <v>1</v>
      </c>
      <c r="L32" s="381">
        <v>1</v>
      </c>
      <c r="M32" s="382">
        <v>0</v>
      </c>
      <c r="N32" s="366">
        <f t="shared" si="1"/>
        <v>1</v>
      </c>
      <c r="O32" s="383">
        <v>0</v>
      </c>
      <c r="P32" s="384">
        <v>1</v>
      </c>
      <c r="Q32" s="385">
        <v>0</v>
      </c>
      <c r="R32" s="370">
        <f t="shared" si="2"/>
        <v>1</v>
      </c>
      <c r="S32" s="386">
        <v>0</v>
      </c>
      <c r="T32" s="387">
        <f t="shared" si="10"/>
        <v>18</v>
      </c>
      <c r="U32" s="372">
        <f t="shared" si="9"/>
        <v>0</v>
      </c>
      <c r="V32" s="372">
        <f t="shared" si="5"/>
        <v>18</v>
      </c>
      <c r="W32" s="387">
        <f t="shared" si="6"/>
        <v>1</v>
      </c>
      <c r="X32" s="373">
        <f t="shared" si="8"/>
        <v>18</v>
      </c>
      <c r="Y32" s="388">
        <v>0</v>
      </c>
      <c r="Z32" s="388"/>
    </row>
    <row r="33" spans="1:26" ht="18" customHeight="1" thickBot="1" x14ac:dyDescent="0.35">
      <c r="A33" s="375" t="s">
        <v>271</v>
      </c>
      <c r="B33" s="376" t="s">
        <v>142</v>
      </c>
      <c r="C33" s="377" t="s">
        <v>34</v>
      </c>
      <c r="D33" s="378">
        <v>1</v>
      </c>
      <c r="E33" s="378">
        <v>0</v>
      </c>
      <c r="F33" s="360">
        <f t="shared" si="7"/>
        <v>1</v>
      </c>
      <c r="G33" s="378">
        <v>0</v>
      </c>
      <c r="H33" s="379">
        <v>3</v>
      </c>
      <c r="I33" s="379">
        <v>0</v>
      </c>
      <c r="J33" s="362">
        <f t="shared" si="0"/>
        <v>3</v>
      </c>
      <c r="K33" s="380">
        <v>0</v>
      </c>
      <c r="L33" s="381">
        <v>0</v>
      </c>
      <c r="M33" s="382">
        <v>0</v>
      </c>
      <c r="N33" s="366">
        <f t="shared" si="1"/>
        <v>0</v>
      </c>
      <c r="O33" s="383">
        <v>0</v>
      </c>
      <c r="P33" s="384">
        <v>0</v>
      </c>
      <c r="Q33" s="385">
        <v>0</v>
      </c>
      <c r="R33" s="370">
        <f t="shared" si="2"/>
        <v>0</v>
      </c>
      <c r="S33" s="386">
        <v>0</v>
      </c>
      <c r="T33" s="387">
        <f t="shared" si="10"/>
        <v>4</v>
      </c>
      <c r="U33" s="372">
        <f t="shared" si="9"/>
        <v>0</v>
      </c>
      <c r="V33" s="372">
        <f t="shared" si="5"/>
        <v>4</v>
      </c>
      <c r="W33" s="387">
        <f t="shared" si="6"/>
        <v>0</v>
      </c>
      <c r="X33" s="373">
        <f t="shared" si="8"/>
        <v>4</v>
      </c>
      <c r="Y33" s="388">
        <v>0</v>
      </c>
      <c r="Z33" s="388"/>
    </row>
    <row r="34" spans="1:26" ht="18" customHeight="1" thickBot="1" x14ac:dyDescent="0.35">
      <c r="A34" s="375" t="s">
        <v>271</v>
      </c>
      <c r="B34" s="376" t="s">
        <v>166</v>
      </c>
      <c r="C34" s="377" t="s">
        <v>35</v>
      </c>
      <c r="D34" s="378">
        <v>1</v>
      </c>
      <c r="E34" s="378">
        <v>0</v>
      </c>
      <c r="F34" s="360">
        <f t="shared" si="7"/>
        <v>1</v>
      </c>
      <c r="G34" s="378">
        <v>0</v>
      </c>
      <c r="H34" s="379">
        <v>9</v>
      </c>
      <c r="I34" s="379">
        <v>0</v>
      </c>
      <c r="J34" s="362">
        <f t="shared" si="0"/>
        <v>9</v>
      </c>
      <c r="K34" s="380">
        <v>2</v>
      </c>
      <c r="L34" s="381">
        <v>1</v>
      </c>
      <c r="M34" s="382">
        <v>0</v>
      </c>
      <c r="N34" s="366">
        <f t="shared" si="1"/>
        <v>1</v>
      </c>
      <c r="O34" s="383">
        <v>0</v>
      </c>
      <c r="P34" s="384">
        <v>0</v>
      </c>
      <c r="Q34" s="385">
        <v>0</v>
      </c>
      <c r="R34" s="370">
        <f t="shared" si="2"/>
        <v>0</v>
      </c>
      <c r="S34" s="386">
        <v>0</v>
      </c>
      <c r="T34" s="387">
        <f t="shared" si="10"/>
        <v>11</v>
      </c>
      <c r="U34" s="372">
        <f t="shared" si="9"/>
        <v>0</v>
      </c>
      <c r="V34" s="372">
        <f t="shared" si="5"/>
        <v>11</v>
      </c>
      <c r="W34" s="387">
        <f t="shared" si="6"/>
        <v>2</v>
      </c>
      <c r="X34" s="373">
        <f t="shared" si="8"/>
        <v>11</v>
      </c>
      <c r="Y34" s="388">
        <v>1.1000000000000001</v>
      </c>
      <c r="Z34" s="388" t="s">
        <v>285</v>
      </c>
    </row>
    <row r="35" spans="1:26" ht="18" customHeight="1" thickBot="1" x14ac:dyDescent="0.35">
      <c r="A35" s="375" t="s">
        <v>271</v>
      </c>
      <c r="B35" s="376" t="s">
        <v>142</v>
      </c>
      <c r="C35" s="377" t="s">
        <v>36</v>
      </c>
      <c r="D35" s="378">
        <v>6</v>
      </c>
      <c r="E35" s="378">
        <v>0</v>
      </c>
      <c r="F35" s="360">
        <f t="shared" si="7"/>
        <v>6</v>
      </c>
      <c r="G35" s="378">
        <v>0</v>
      </c>
      <c r="H35" s="379">
        <v>29</v>
      </c>
      <c r="I35" s="379">
        <v>0</v>
      </c>
      <c r="J35" s="362">
        <f t="shared" si="0"/>
        <v>29</v>
      </c>
      <c r="K35" s="380">
        <v>2</v>
      </c>
      <c r="L35" s="381">
        <v>2</v>
      </c>
      <c r="M35" s="382">
        <v>0</v>
      </c>
      <c r="N35" s="366">
        <f t="shared" si="1"/>
        <v>2</v>
      </c>
      <c r="O35" s="383">
        <v>0</v>
      </c>
      <c r="P35" s="384">
        <v>2.5</v>
      </c>
      <c r="Q35" s="385">
        <v>0</v>
      </c>
      <c r="R35" s="370">
        <f t="shared" si="2"/>
        <v>2.5</v>
      </c>
      <c r="S35" s="386">
        <v>0</v>
      </c>
      <c r="T35" s="387">
        <f t="shared" si="10"/>
        <v>39.5</v>
      </c>
      <c r="U35" s="372">
        <f t="shared" si="9"/>
        <v>0</v>
      </c>
      <c r="V35" s="372">
        <f t="shared" si="5"/>
        <v>39.5</v>
      </c>
      <c r="W35" s="387">
        <f t="shared" si="6"/>
        <v>2</v>
      </c>
      <c r="X35" s="373">
        <f t="shared" si="8"/>
        <v>39.5</v>
      </c>
      <c r="Y35" s="388">
        <v>0</v>
      </c>
      <c r="Z35" s="388"/>
    </row>
    <row r="36" spans="1:26" ht="18" customHeight="1" thickBot="1" x14ac:dyDescent="0.35">
      <c r="A36" s="392" t="s">
        <v>271</v>
      </c>
      <c r="B36" s="376" t="s">
        <v>242</v>
      </c>
      <c r="C36" s="393" t="s">
        <v>286</v>
      </c>
      <c r="D36" s="378">
        <v>1.5</v>
      </c>
      <c r="E36" s="378">
        <v>0</v>
      </c>
      <c r="F36" s="360">
        <f t="shared" si="7"/>
        <v>1.5</v>
      </c>
      <c r="G36" s="378">
        <v>0</v>
      </c>
      <c r="H36" s="394">
        <v>8.5</v>
      </c>
      <c r="I36" s="394">
        <v>0</v>
      </c>
      <c r="J36" s="362">
        <f t="shared" si="0"/>
        <v>8.5</v>
      </c>
      <c r="K36" s="394">
        <v>2</v>
      </c>
      <c r="L36" s="378">
        <v>1</v>
      </c>
      <c r="M36" s="378">
        <v>0</v>
      </c>
      <c r="N36" s="366">
        <f t="shared" ref="N36:N67" si="11">L36-M36</f>
        <v>1</v>
      </c>
      <c r="O36" s="378">
        <v>1</v>
      </c>
      <c r="P36" s="395">
        <v>0.5</v>
      </c>
      <c r="Q36" s="395">
        <v>0</v>
      </c>
      <c r="R36" s="370">
        <f t="shared" ref="R36:R67" si="12">P36-Q36</f>
        <v>0.5</v>
      </c>
      <c r="S36" s="386">
        <v>0</v>
      </c>
      <c r="T36" s="387">
        <f t="shared" si="10"/>
        <v>11.5</v>
      </c>
      <c r="U36" s="372">
        <f t="shared" si="9"/>
        <v>0</v>
      </c>
      <c r="V36" s="372">
        <f t="shared" ref="V36:V67" si="13">T36-U36</f>
        <v>11.5</v>
      </c>
      <c r="W36" s="387">
        <f t="shared" ref="W36:W67" si="14">SUM(S36,O36,K36,G36)</f>
        <v>3</v>
      </c>
      <c r="X36" s="373">
        <f t="shared" si="8"/>
        <v>11.5</v>
      </c>
      <c r="Y36" s="396">
        <v>1.5</v>
      </c>
      <c r="Z36" s="378" t="s">
        <v>316</v>
      </c>
    </row>
    <row r="37" spans="1:26" ht="18" customHeight="1" thickBot="1" x14ac:dyDescent="0.35">
      <c r="A37" s="392" t="s">
        <v>271</v>
      </c>
      <c r="B37" s="376" t="s">
        <v>242</v>
      </c>
      <c r="C37" s="393" t="s">
        <v>287</v>
      </c>
      <c r="D37" s="378">
        <v>1.5</v>
      </c>
      <c r="E37" s="378">
        <v>0</v>
      </c>
      <c r="F37" s="360">
        <f t="shared" si="7"/>
        <v>1.5</v>
      </c>
      <c r="G37" s="378">
        <v>0</v>
      </c>
      <c r="H37" s="394">
        <v>7.5</v>
      </c>
      <c r="I37" s="394">
        <v>0</v>
      </c>
      <c r="J37" s="362">
        <f t="shared" si="0"/>
        <v>7.5</v>
      </c>
      <c r="K37" s="390">
        <v>1</v>
      </c>
      <c r="L37" s="396">
        <v>1</v>
      </c>
      <c r="M37" s="378">
        <v>0</v>
      </c>
      <c r="N37" s="366">
        <f t="shared" si="11"/>
        <v>1</v>
      </c>
      <c r="O37" s="397">
        <v>0</v>
      </c>
      <c r="P37" s="398">
        <v>0.5</v>
      </c>
      <c r="Q37" s="395">
        <v>0</v>
      </c>
      <c r="R37" s="370">
        <f t="shared" si="12"/>
        <v>0.5</v>
      </c>
      <c r="S37" s="386">
        <v>0</v>
      </c>
      <c r="T37" s="387">
        <f t="shared" si="10"/>
        <v>10.5</v>
      </c>
      <c r="U37" s="372">
        <f t="shared" si="9"/>
        <v>0</v>
      </c>
      <c r="V37" s="372">
        <f t="shared" si="13"/>
        <v>10.5</v>
      </c>
      <c r="W37" s="387">
        <f t="shared" si="14"/>
        <v>1</v>
      </c>
      <c r="X37" s="373">
        <f t="shared" si="8"/>
        <v>10.5</v>
      </c>
      <c r="Y37" s="399">
        <v>1.5</v>
      </c>
      <c r="Z37" s="378" t="s">
        <v>316</v>
      </c>
    </row>
    <row r="38" spans="1:26" ht="18" customHeight="1" thickBot="1" x14ac:dyDescent="0.35">
      <c r="A38" s="375" t="s">
        <v>271</v>
      </c>
      <c r="B38" s="376" t="s">
        <v>142</v>
      </c>
      <c r="C38" s="377" t="s">
        <v>39</v>
      </c>
      <c r="D38" s="378">
        <v>5</v>
      </c>
      <c r="E38" s="378">
        <v>0</v>
      </c>
      <c r="F38" s="360">
        <f t="shared" si="7"/>
        <v>5</v>
      </c>
      <c r="G38" s="378">
        <v>0</v>
      </c>
      <c r="H38" s="379">
        <v>34</v>
      </c>
      <c r="I38" s="379">
        <v>0</v>
      </c>
      <c r="J38" s="362">
        <f t="shared" si="0"/>
        <v>34</v>
      </c>
      <c r="K38" s="380">
        <v>2</v>
      </c>
      <c r="L38" s="381">
        <v>9</v>
      </c>
      <c r="M38" s="382">
        <v>0</v>
      </c>
      <c r="N38" s="366">
        <f t="shared" si="11"/>
        <v>9</v>
      </c>
      <c r="O38" s="383">
        <v>3</v>
      </c>
      <c r="P38" s="384">
        <v>3.5</v>
      </c>
      <c r="Q38" s="385">
        <v>0</v>
      </c>
      <c r="R38" s="370">
        <f t="shared" si="12"/>
        <v>3.5</v>
      </c>
      <c r="S38" s="386">
        <v>0</v>
      </c>
      <c r="T38" s="387">
        <f t="shared" si="10"/>
        <v>51.5</v>
      </c>
      <c r="U38" s="372">
        <f t="shared" si="9"/>
        <v>0</v>
      </c>
      <c r="V38" s="372">
        <f t="shared" si="13"/>
        <v>51.5</v>
      </c>
      <c r="W38" s="387">
        <f t="shared" si="14"/>
        <v>5</v>
      </c>
      <c r="X38" s="373">
        <f t="shared" si="8"/>
        <v>51.5</v>
      </c>
      <c r="Y38" s="388">
        <v>0</v>
      </c>
      <c r="Z38" s="388"/>
    </row>
    <row r="39" spans="1:26" ht="18" customHeight="1" thickBot="1" x14ac:dyDescent="0.35">
      <c r="A39" s="375" t="s">
        <v>271</v>
      </c>
      <c r="B39" s="376" t="s">
        <v>242</v>
      </c>
      <c r="C39" s="377" t="s">
        <v>40</v>
      </c>
      <c r="D39" s="378">
        <v>1</v>
      </c>
      <c r="E39" s="378">
        <v>0</v>
      </c>
      <c r="F39" s="360">
        <f t="shared" si="7"/>
        <v>1</v>
      </c>
      <c r="G39" s="378">
        <v>0</v>
      </c>
      <c r="H39" s="379">
        <v>9</v>
      </c>
      <c r="I39" s="379">
        <v>0</v>
      </c>
      <c r="J39" s="362">
        <f t="shared" si="0"/>
        <v>9</v>
      </c>
      <c r="K39" s="380">
        <v>1</v>
      </c>
      <c r="L39" s="381">
        <v>0</v>
      </c>
      <c r="M39" s="382">
        <v>0</v>
      </c>
      <c r="N39" s="366">
        <f t="shared" si="11"/>
        <v>0</v>
      </c>
      <c r="O39" s="383">
        <v>0</v>
      </c>
      <c r="P39" s="384">
        <v>0</v>
      </c>
      <c r="Q39" s="385">
        <v>0</v>
      </c>
      <c r="R39" s="370">
        <f t="shared" si="12"/>
        <v>0</v>
      </c>
      <c r="S39" s="386">
        <v>0</v>
      </c>
      <c r="T39" s="387">
        <f t="shared" si="10"/>
        <v>10</v>
      </c>
      <c r="U39" s="372">
        <f t="shared" si="9"/>
        <v>0</v>
      </c>
      <c r="V39" s="372">
        <f t="shared" si="13"/>
        <v>10</v>
      </c>
      <c r="W39" s="387">
        <f t="shared" si="14"/>
        <v>1</v>
      </c>
      <c r="X39" s="373">
        <f t="shared" si="8"/>
        <v>10</v>
      </c>
      <c r="Y39" s="388">
        <v>2.5</v>
      </c>
      <c r="Z39" s="388" t="s">
        <v>321</v>
      </c>
    </row>
    <row r="40" spans="1:26" ht="18" customHeight="1" thickBot="1" x14ac:dyDescent="0.35">
      <c r="A40" s="375" t="s">
        <v>271</v>
      </c>
      <c r="B40" s="376" t="s">
        <v>152</v>
      </c>
      <c r="C40" s="377" t="s">
        <v>41</v>
      </c>
      <c r="D40" s="378">
        <v>6</v>
      </c>
      <c r="E40" s="378">
        <v>0</v>
      </c>
      <c r="F40" s="360">
        <f t="shared" si="7"/>
        <v>6</v>
      </c>
      <c r="G40" s="378">
        <v>0</v>
      </c>
      <c r="H40" s="379">
        <v>24</v>
      </c>
      <c r="I40" s="379">
        <v>0</v>
      </c>
      <c r="J40" s="362">
        <f t="shared" si="0"/>
        <v>24</v>
      </c>
      <c r="K40" s="380">
        <v>3</v>
      </c>
      <c r="L40" s="381">
        <v>3</v>
      </c>
      <c r="M40" s="382">
        <v>0</v>
      </c>
      <c r="N40" s="366">
        <f t="shared" si="11"/>
        <v>3</v>
      </c>
      <c r="O40" s="383">
        <v>1</v>
      </c>
      <c r="P40" s="384">
        <v>0</v>
      </c>
      <c r="Q40" s="385">
        <v>0</v>
      </c>
      <c r="R40" s="370">
        <f t="shared" si="12"/>
        <v>0</v>
      </c>
      <c r="S40" s="386">
        <v>0</v>
      </c>
      <c r="T40" s="387">
        <f t="shared" si="10"/>
        <v>33</v>
      </c>
      <c r="U40" s="372">
        <f t="shared" si="9"/>
        <v>0</v>
      </c>
      <c r="V40" s="372">
        <f t="shared" si="13"/>
        <v>33</v>
      </c>
      <c r="W40" s="387">
        <f t="shared" si="14"/>
        <v>4</v>
      </c>
      <c r="X40" s="373">
        <f t="shared" si="8"/>
        <v>33</v>
      </c>
      <c r="Y40" s="388">
        <v>2</v>
      </c>
      <c r="Z40" s="388" t="s">
        <v>288</v>
      </c>
    </row>
    <row r="41" spans="1:26" ht="18" customHeight="1" thickBot="1" x14ac:dyDescent="0.35">
      <c r="A41" s="375" t="s">
        <v>274</v>
      </c>
      <c r="B41" s="376" t="s">
        <v>315</v>
      </c>
      <c r="C41" s="377" t="s">
        <v>42</v>
      </c>
      <c r="D41" s="378">
        <v>0.5</v>
      </c>
      <c r="E41" s="378">
        <v>0</v>
      </c>
      <c r="F41" s="360">
        <f t="shared" si="7"/>
        <v>0.5</v>
      </c>
      <c r="G41" s="378">
        <v>0</v>
      </c>
      <c r="H41" s="379">
        <v>1</v>
      </c>
      <c r="I41" s="379">
        <v>0</v>
      </c>
      <c r="J41" s="362">
        <f t="shared" si="0"/>
        <v>1</v>
      </c>
      <c r="K41" s="380">
        <v>0</v>
      </c>
      <c r="L41" s="381">
        <v>0.5</v>
      </c>
      <c r="M41" s="382">
        <v>0</v>
      </c>
      <c r="N41" s="366">
        <f t="shared" si="11"/>
        <v>0.5</v>
      </c>
      <c r="O41" s="383">
        <v>0</v>
      </c>
      <c r="P41" s="389">
        <v>0</v>
      </c>
      <c r="Q41" s="379">
        <v>0</v>
      </c>
      <c r="R41" s="370">
        <f t="shared" si="12"/>
        <v>0</v>
      </c>
      <c r="S41" s="390">
        <v>0</v>
      </c>
      <c r="T41" s="387">
        <f t="shared" si="10"/>
        <v>2</v>
      </c>
      <c r="U41" s="372">
        <f t="shared" si="9"/>
        <v>0</v>
      </c>
      <c r="V41" s="372">
        <f t="shared" si="13"/>
        <v>2</v>
      </c>
      <c r="W41" s="387">
        <f t="shared" si="14"/>
        <v>0</v>
      </c>
      <c r="X41" s="373">
        <f t="shared" si="8"/>
        <v>2</v>
      </c>
      <c r="Y41" s="388">
        <v>0.04</v>
      </c>
      <c r="Z41" s="388" t="s">
        <v>289</v>
      </c>
    </row>
    <row r="42" spans="1:26" ht="18" customHeight="1" thickBot="1" x14ac:dyDescent="0.35">
      <c r="A42" s="375" t="s">
        <v>271</v>
      </c>
      <c r="B42" s="376" t="s">
        <v>255</v>
      </c>
      <c r="C42" s="377" t="s">
        <v>43</v>
      </c>
      <c r="D42" s="378">
        <v>0.25</v>
      </c>
      <c r="E42" s="378">
        <v>0</v>
      </c>
      <c r="F42" s="360">
        <f t="shared" si="7"/>
        <v>0.25</v>
      </c>
      <c r="G42" s="378">
        <v>0</v>
      </c>
      <c r="H42" s="379">
        <v>0.75</v>
      </c>
      <c r="I42" s="379">
        <v>0</v>
      </c>
      <c r="J42" s="362">
        <f t="shared" si="0"/>
        <v>0.75</v>
      </c>
      <c r="K42" s="380">
        <v>0</v>
      </c>
      <c r="L42" s="381">
        <v>0</v>
      </c>
      <c r="M42" s="382">
        <v>0</v>
      </c>
      <c r="N42" s="366">
        <f t="shared" si="11"/>
        <v>0</v>
      </c>
      <c r="O42" s="383">
        <v>0</v>
      </c>
      <c r="P42" s="384">
        <v>0.1</v>
      </c>
      <c r="Q42" s="385">
        <v>0</v>
      </c>
      <c r="R42" s="370">
        <f t="shared" si="12"/>
        <v>0.1</v>
      </c>
      <c r="S42" s="386">
        <v>0</v>
      </c>
      <c r="T42" s="387">
        <f t="shared" si="10"/>
        <v>1.1000000000000001</v>
      </c>
      <c r="U42" s="372">
        <f t="shared" si="9"/>
        <v>0</v>
      </c>
      <c r="V42" s="372">
        <f t="shared" si="13"/>
        <v>1.1000000000000001</v>
      </c>
      <c r="W42" s="387">
        <f t="shared" si="14"/>
        <v>0</v>
      </c>
      <c r="X42" s="373">
        <f t="shared" si="8"/>
        <v>1.1000000000000001</v>
      </c>
      <c r="Y42" s="388">
        <v>0.1</v>
      </c>
      <c r="Z42" s="388"/>
    </row>
    <row r="43" spans="1:26" ht="18" customHeight="1" thickBot="1" x14ac:dyDescent="0.35">
      <c r="A43" s="375" t="s">
        <v>271</v>
      </c>
      <c r="B43" s="376" t="s">
        <v>242</v>
      </c>
      <c r="C43" s="377" t="s">
        <v>44</v>
      </c>
      <c r="D43" s="378">
        <v>1.5</v>
      </c>
      <c r="E43" s="378">
        <v>0</v>
      </c>
      <c r="F43" s="360">
        <f t="shared" si="7"/>
        <v>1.5</v>
      </c>
      <c r="G43" s="378">
        <v>0</v>
      </c>
      <c r="H43" s="379">
        <v>9.5</v>
      </c>
      <c r="I43" s="379">
        <v>1</v>
      </c>
      <c r="J43" s="362">
        <f t="shared" si="0"/>
        <v>8.5</v>
      </c>
      <c r="K43" s="380">
        <v>0</v>
      </c>
      <c r="L43" s="381">
        <v>0</v>
      </c>
      <c r="M43" s="382">
        <v>0</v>
      </c>
      <c r="N43" s="366">
        <f t="shared" si="11"/>
        <v>0</v>
      </c>
      <c r="O43" s="383">
        <v>0</v>
      </c>
      <c r="P43" s="384">
        <v>0</v>
      </c>
      <c r="Q43" s="385">
        <v>0</v>
      </c>
      <c r="R43" s="370">
        <f t="shared" si="12"/>
        <v>0</v>
      </c>
      <c r="S43" s="386">
        <v>0</v>
      </c>
      <c r="T43" s="387">
        <f t="shared" si="10"/>
        <v>11</v>
      </c>
      <c r="U43" s="372">
        <f t="shared" si="9"/>
        <v>1</v>
      </c>
      <c r="V43" s="372">
        <f t="shared" si="13"/>
        <v>10</v>
      </c>
      <c r="W43" s="387">
        <f t="shared" si="14"/>
        <v>0</v>
      </c>
      <c r="X43" s="373">
        <f t="shared" si="8"/>
        <v>10</v>
      </c>
      <c r="Y43" s="388">
        <v>1</v>
      </c>
      <c r="Z43" s="388" t="s">
        <v>290</v>
      </c>
    </row>
    <row r="44" spans="1:26" ht="18" customHeight="1" thickBot="1" x14ac:dyDescent="0.35">
      <c r="A44" s="375" t="s">
        <v>271</v>
      </c>
      <c r="B44" s="376" t="s">
        <v>242</v>
      </c>
      <c r="C44" s="377" t="s">
        <v>45</v>
      </c>
      <c r="D44" s="378">
        <v>1</v>
      </c>
      <c r="E44" s="378">
        <v>0</v>
      </c>
      <c r="F44" s="360">
        <f t="shared" si="7"/>
        <v>1</v>
      </c>
      <c r="G44" s="378">
        <v>0</v>
      </c>
      <c r="H44" s="379">
        <v>3</v>
      </c>
      <c r="I44" s="379">
        <v>0</v>
      </c>
      <c r="J44" s="362">
        <f t="shared" si="0"/>
        <v>3</v>
      </c>
      <c r="K44" s="380">
        <v>0</v>
      </c>
      <c r="L44" s="381">
        <v>0.5</v>
      </c>
      <c r="M44" s="382">
        <v>0</v>
      </c>
      <c r="N44" s="366">
        <f t="shared" si="11"/>
        <v>0.5</v>
      </c>
      <c r="O44" s="383">
        <v>0</v>
      </c>
      <c r="P44" s="384">
        <v>0.05</v>
      </c>
      <c r="Q44" s="385">
        <v>0</v>
      </c>
      <c r="R44" s="370">
        <f t="shared" si="12"/>
        <v>0.05</v>
      </c>
      <c r="S44" s="386">
        <v>0</v>
      </c>
      <c r="T44" s="387">
        <f t="shared" si="10"/>
        <v>4.55</v>
      </c>
      <c r="U44" s="372">
        <f t="shared" si="9"/>
        <v>0</v>
      </c>
      <c r="V44" s="372">
        <f t="shared" si="13"/>
        <v>4.55</v>
      </c>
      <c r="W44" s="387">
        <f t="shared" si="14"/>
        <v>0</v>
      </c>
      <c r="X44" s="373">
        <f t="shared" si="8"/>
        <v>4.55</v>
      </c>
      <c r="Y44" s="388">
        <v>0</v>
      </c>
      <c r="Z44" s="388"/>
    </row>
    <row r="45" spans="1:26" ht="18" customHeight="1" thickBot="1" x14ac:dyDescent="0.35">
      <c r="A45" s="392" t="s">
        <v>282</v>
      </c>
      <c r="B45" s="376" t="s">
        <v>142</v>
      </c>
      <c r="C45" s="393" t="s">
        <v>291</v>
      </c>
      <c r="D45" s="378">
        <v>13</v>
      </c>
      <c r="E45" s="378">
        <v>0</v>
      </c>
      <c r="F45" s="360">
        <f t="shared" si="7"/>
        <v>13</v>
      </c>
      <c r="G45" s="378">
        <v>1</v>
      </c>
      <c r="H45" s="398">
        <v>32</v>
      </c>
      <c r="I45" s="395">
        <v>0</v>
      </c>
      <c r="J45" s="362">
        <f t="shared" si="0"/>
        <v>32</v>
      </c>
      <c r="K45" s="400">
        <v>0</v>
      </c>
      <c r="L45" s="396">
        <v>19</v>
      </c>
      <c r="M45" s="378">
        <v>0</v>
      </c>
      <c r="N45" s="366">
        <f t="shared" si="11"/>
        <v>19</v>
      </c>
      <c r="O45" s="383">
        <v>2</v>
      </c>
      <c r="P45" s="398">
        <v>1</v>
      </c>
      <c r="Q45" s="395">
        <v>0</v>
      </c>
      <c r="R45" s="370">
        <f t="shared" si="12"/>
        <v>1</v>
      </c>
      <c r="S45" s="386">
        <v>0</v>
      </c>
      <c r="T45" s="387">
        <f t="shared" si="10"/>
        <v>65</v>
      </c>
      <c r="U45" s="372">
        <f t="shared" ref="U45:U76" si="15">SUM(Q45,M45,I45,E45)</f>
        <v>0</v>
      </c>
      <c r="V45" s="372">
        <f t="shared" si="13"/>
        <v>65</v>
      </c>
      <c r="W45" s="387">
        <f t="shared" si="14"/>
        <v>3</v>
      </c>
      <c r="X45" s="373">
        <f t="shared" si="8"/>
        <v>65</v>
      </c>
      <c r="Y45" s="396">
        <v>0</v>
      </c>
      <c r="Z45" s="396" t="s">
        <v>233</v>
      </c>
    </row>
    <row r="46" spans="1:26" ht="18" customHeight="1" thickBot="1" x14ac:dyDescent="0.35">
      <c r="A46" s="392" t="s">
        <v>282</v>
      </c>
      <c r="B46" s="376" t="s">
        <v>142</v>
      </c>
      <c r="C46" s="393" t="s">
        <v>292</v>
      </c>
      <c r="D46" s="378">
        <v>5</v>
      </c>
      <c r="E46" s="378">
        <v>0</v>
      </c>
      <c r="F46" s="360">
        <f t="shared" si="7"/>
        <v>5</v>
      </c>
      <c r="G46" s="378">
        <v>1</v>
      </c>
      <c r="H46" s="398">
        <v>13</v>
      </c>
      <c r="I46" s="395">
        <v>0</v>
      </c>
      <c r="J46" s="362">
        <f t="shared" si="0"/>
        <v>13</v>
      </c>
      <c r="K46" s="400">
        <v>1</v>
      </c>
      <c r="L46" s="396">
        <v>11</v>
      </c>
      <c r="M46" s="378">
        <v>0</v>
      </c>
      <c r="N46" s="366">
        <f t="shared" si="11"/>
        <v>11</v>
      </c>
      <c r="O46" s="383">
        <v>2</v>
      </c>
      <c r="P46" s="398">
        <v>0</v>
      </c>
      <c r="Q46" s="395">
        <v>0</v>
      </c>
      <c r="R46" s="370">
        <f t="shared" si="12"/>
        <v>0</v>
      </c>
      <c r="S46" s="386">
        <v>0</v>
      </c>
      <c r="T46" s="387">
        <f t="shared" si="10"/>
        <v>29</v>
      </c>
      <c r="U46" s="372">
        <f t="shared" si="15"/>
        <v>0</v>
      </c>
      <c r="V46" s="372">
        <f t="shared" si="13"/>
        <v>29</v>
      </c>
      <c r="W46" s="387">
        <f t="shared" si="14"/>
        <v>4</v>
      </c>
      <c r="X46" s="373">
        <f t="shared" si="8"/>
        <v>29</v>
      </c>
      <c r="Y46" s="378">
        <v>0</v>
      </c>
      <c r="Z46" s="378"/>
    </row>
    <row r="47" spans="1:26" ht="18" customHeight="1" thickBot="1" x14ac:dyDescent="0.35">
      <c r="A47" s="375" t="s">
        <v>271</v>
      </c>
      <c r="B47" s="376" t="s">
        <v>242</v>
      </c>
      <c r="C47" s="377" t="s">
        <v>48</v>
      </c>
      <c r="D47" s="378">
        <v>3</v>
      </c>
      <c r="E47" s="378">
        <v>0</v>
      </c>
      <c r="F47" s="360">
        <f t="shared" si="7"/>
        <v>3</v>
      </c>
      <c r="G47" s="378">
        <v>0</v>
      </c>
      <c r="H47" s="379">
        <v>14</v>
      </c>
      <c r="I47" s="379">
        <v>0</v>
      </c>
      <c r="J47" s="362">
        <f t="shared" si="0"/>
        <v>14</v>
      </c>
      <c r="K47" s="380">
        <v>0</v>
      </c>
      <c r="L47" s="381">
        <v>0</v>
      </c>
      <c r="M47" s="382">
        <v>0</v>
      </c>
      <c r="N47" s="366">
        <f t="shared" si="11"/>
        <v>0</v>
      </c>
      <c r="O47" s="383">
        <v>0</v>
      </c>
      <c r="P47" s="384">
        <v>1.5</v>
      </c>
      <c r="Q47" s="385">
        <v>0</v>
      </c>
      <c r="R47" s="370">
        <f t="shared" si="12"/>
        <v>1.5</v>
      </c>
      <c r="S47" s="386">
        <v>0.5</v>
      </c>
      <c r="T47" s="387">
        <f t="shared" si="10"/>
        <v>18.5</v>
      </c>
      <c r="U47" s="372">
        <f t="shared" si="15"/>
        <v>0</v>
      </c>
      <c r="V47" s="372">
        <f t="shared" si="13"/>
        <v>18.5</v>
      </c>
      <c r="W47" s="387">
        <f t="shared" si="14"/>
        <v>0.5</v>
      </c>
      <c r="X47" s="373">
        <f t="shared" si="8"/>
        <v>18.5</v>
      </c>
      <c r="Y47" s="388">
        <v>3</v>
      </c>
      <c r="Z47" s="388" t="s">
        <v>320</v>
      </c>
    </row>
    <row r="48" spans="1:26" ht="18" customHeight="1" thickBot="1" x14ac:dyDescent="0.35">
      <c r="A48" s="375" t="s">
        <v>271</v>
      </c>
      <c r="B48" s="376" t="s">
        <v>153</v>
      </c>
      <c r="C48" s="377" t="s">
        <v>49</v>
      </c>
      <c r="D48" s="378">
        <v>2.5</v>
      </c>
      <c r="E48" s="378">
        <v>0</v>
      </c>
      <c r="F48" s="360">
        <f t="shared" si="7"/>
        <v>2.5</v>
      </c>
      <c r="G48" s="378">
        <v>0</v>
      </c>
      <c r="H48" s="379">
        <v>14</v>
      </c>
      <c r="I48" s="379">
        <v>0</v>
      </c>
      <c r="J48" s="362">
        <f t="shared" si="0"/>
        <v>14</v>
      </c>
      <c r="K48" s="380">
        <v>0</v>
      </c>
      <c r="L48" s="381">
        <v>2</v>
      </c>
      <c r="M48" s="382">
        <v>0</v>
      </c>
      <c r="N48" s="366">
        <f t="shared" si="11"/>
        <v>2</v>
      </c>
      <c r="O48" s="383">
        <v>0</v>
      </c>
      <c r="P48" s="389">
        <v>1</v>
      </c>
      <c r="Q48" s="385">
        <v>0</v>
      </c>
      <c r="R48" s="370">
        <f t="shared" si="12"/>
        <v>1</v>
      </c>
      <c r="S48" s="386">
        <v>0</v>
      </c>
      <c r="T48" s="387">
        <f t="shared" si="10"/>
        <v>19.5</v>
      </c>
      <c r="U48" s="372">
        <f t="shared" si="15"/>
        <v>0</v>
      </c>
      <c r="V48" s="372">
        <f t="shared" si="13"/>
        <v>19.5</v>
      </c>
      <c r="W48" s="387">
        <f t="shared" si="14"/>
        <v>0</v>
      </c>
      <c r="X48" s="373">
        <f t="shared" si="8"/>
        <v>19.5</v>
      </c>
      <c r="Y48" s="388">
        <v>1</v>
      </c>
      <c r="Z48" s="388" t="s">
        <v>293</v>
      </c>
    </row>
    <row r="49" spans="1:26" ht="18" customHeight="1" thickBot="1" x14ac:dyDescent="0.35">
      <c r="A49" s="375" t="s">
        <v>271</v>
      </c>
      <c r="B49" s="376" t="s">
        <v>255</v>
      </c>
      <c r="C49" s="377" t="s">
        <v>50</v>
      </c>
      <c r="D49" s="378">
        <v>1</v>
      </c>
      <c r="E49" s="378">
        <v>0</v>
      </c>
      <c r="F49" s="360">
        <f t="shared" si="7"/>
        <v>1</v>
      </c>
      <c r="G49" s="378">
        <v>0</v>
      </c>
      <c r="H49" s="379">
        <v>4</v>
      </c>
      <c r="I49" s="379">
        <v>0</v>
      </c>
      <c r="J49" s="362">
        <f t="shared" si="0"/>
        <v>4</v>
      </c>
      <c r="K49" s="380">
        <v>0</v>
      </c>
      <c r="L49" s="381">
        <v>1</v>
      </c>
      <c r="M49" s="382">
        <v>0</v>
      </c>
      <c r="N49" s="366">
        <f t="shared" si="11"/>
        <v>1</v>
      </c>
      <c r="O49" s="383">
        <v>0</v>
      </c>
      <c r="P49" s="384">
        <v>2</v>
      </c>
      <c r="Q49" s="385">
        <v>0</v>
      </c>
      <c r="R49" s="370">
        <f t="shared" si="12"/>
        <v>2</v>
      </c>
      <c r="S49" s="386">
        <v>0</v>
      </c>
      <c r="T49" s="387">
        <f t="shared" si="10"/>
        <v>8</v>
      </c>
      <c r="U49" s="372">
        <f t="shared" si="15"/>
        <v>0</v>
      </c>
      <c r="V49" s="372">
        <f t="shared" si="13"/>
        <v>8</v>
      </c>
      <c r="W49" s="387">
        <f t="shared" si="14"/>
        <v>0</v>
      </c>
      <c r="X49" s="373">
        <f t="shared" si="8"/>
        <v>8</v>
      </c>
      <c r="Y49" s="388">
        <v>0</v>
      </c>
      <c r="Z49" s="388"/>
    </row>
    <row r="50" spans="1:26" ht="18" customHeight="1" thickBot="1" x14ac:dyDescent="0.35">
      <c r="A50" s="375" t="s">
        <v>271</v>
      </c>
      <c r="B50" s="376" t="s">
        <v>255</v>
      </c>
      <c r="C50" s="377" t="s">
        <v>51</v>
      </c>
      <c r="D50" s="378">
        <v>1</v>
      </c>
      <c r="E50" s="378">
        <v>0</v>
      </c>
      <c r="F50" s="360">
        <f t="shared" si="7"/>
        <v>1</v>
      </c>
      <c r="G50" s="378">
        <v>0</v>
      </c>
      <c r="H50" s="379">
        <v>5</v>
      </c>
      <c r="I50" s="379">
        <v>0</v>
      </c>
      <c r="J50" s="362">
        <f t="shared" si="0"/>
        <v>5</v>
      </c>
      <c r="K50" s="380">
        <v>0</v>
      </c>
      <c r="L50" s="381">
        <v>0</v>
      </c>
      <c r="M50" s="382">
        <v>0</v>
      </c>
      <c r="N50" s="366">
        <f t="shared" si="11"/>
        <v>0</v>
      </c>
      <c r="O50" s="383">
        <v>0</v>
      </c>
      <c r="P50" s="384">
        <v>0.5</v>
      </c>
      <c r="Q50" s="385">
        <v>0</v>
      </c>
      <c r="R50" s="370">
        <f t="shared" si="12"/>
        <v>0.5</v>
      </c>
      <c r="S50" s="386">
        <v>0</v>
      </c>
      <c r="T50" s="387">
        <f t="shared" si="10"/>
        <v>6.5</v>
      </c>
      <c r="U50" s="372">
        <f t="shared" si="15"/>
        <v>0</v>
      </c>
      <c r="V50" s="372">
        <f t="shared" si="13"/>
        <v>6.5</v>
      </c>
      <c r="W50" s="387">
        <f t="shared" si="14"/>
        <v>0</v>
      </c>
      <c r="X50" s="373">
        <f t="shared" si="8"/>
        <v>6.5</v>
      </c>
      <c r="Y50" s="388">
        <v>0</v>
      </c>
      <c r="Z50" s="388"/>
    </row>
    <row r="51" spans="1:26" ht="18" customHeight="1" thickBot="1" x14ac:dyDescent="0.35">
      <c r="A51" s="375" t="s">
        <v>274</v>
      </c>
      <c r="B51" s="376" t="s">
        <v>315</v>
      </c>
      <c r="C51" s="377" t="s">
        <v>52</v>
      </c>
      <c r="D51" s="378">
        <v>0.5</v>
      </c>
      <c r="E51" s="378">
        <v>0</v>
      </c>
      <c r="F51" s="360">
        <f t="shared" si="7"/>
        <v>0.5</v>
      </c>
      <c r="G51" s="378">
        <v>0</v>
      </c>
      <c r="H51" s="379">
        <v>4</v>
      </c>
      <c r="I51" s="379">
        <v>0</v>
      </c>
      <c r="J51" s="362">
        <f t="shared" si="0"/>
        <v>4</v>
      </c>
      <c r="K51" s="380">
        <v>0</v>
      </c>
      <c r="L51" s="381">
        <v>0</v>
      </c>
      <c r="M51" s="382">
        <v>0</v>
      </c>
      <c r="N51" s="366">
        <f t="shared" si="11"/>
        <v>0</v>
      </c>
      <c r="O51" s="383">
        <v>0</v>
      </c>
      <c r="P51" s="389">
        <v>0</v>
      </c>
      <c r="Q51" s="379">
        <v>0</v>
      </c>
      <c r="R51" s="370">
        <f t="shared" si="12"/>
        <v>0</v>
      </c>
      <c r="S51" s="390">
        <v>0</v>
      </c>
      <c r="T51" s="387">
        <f t="shared" si="10"/>
        <v>4.5</v>
      </c>
      <c r="U51" s="372">
        <f t="shared" si="15"/>
        <v>0</v>
      </c>
      <c r="V51" s="372">
        <f t="shared" si="13"/>
        <v>4.5</v>
      </c>
      <c r="W51" s="387">
        <f t="shared" si="14"/>
        <v>0</v>
      </c>
      <c r="X51" s="373">
        <f t="shared" si="8"/>
        <v>4.5</v>
      </c>
      <c r="Y51" s="388">
        <v>0.11</v>
      </c>
      <c r="Z51" s="388" t="s">
        <v>294</v>
      </c>
    </row>
    <row r="52" spans="1:26" ht="18" customHeight="1" thickBot="1" x14ac:dyDescent="0.35">
      <c r="A52" s="375" t="s">
        <v>271</v>
      </c>
      <c r="B52" s="376" t="s">
        <v>153</v>
      </c>
      <c r="C52" s="377" t="s">
        <v>53</v>
      </c>
      <c r="D52" s="378">
        <v>1.25</v>
      </c>
      <c r="E52" s="378">
        <v>0</v>
      </c>
      <c r="F52" s="360">
        <f t="shared" si="7"/>
        <v>1.25</v>
      </c>
      <c r="G52" s="378">
        <v>0</v>
      </c>
      <c r="H52" s="379">
        <v>8.75</v>
      </c>
      <c r="I52" s="379">
        <v>0</v>
      </c>
      <c r="J52" s="362">
        <f t="shared" si="0"/>
        <v>8.75</v>
      </c>
      <c r="K52" s="380">
        <v>0</v>
      </c>
      <c r="L52" s="381">
        <v>2</v>
      </c>
      <c r="M52" s="382">
        <v>0</v>
      </c>
      <c r="N52" s="366">
        <f t="shared" si="11"/>
        <v>2</v>
      </c>
      <c r="O52" s="383">
        <v>0</v>
      </c>
      <c r="P52" s="384">
        <v>0</v>
      </c>
      <c r="Q52" s="385">
        <v>0</v>
      </c>
      <c r="R52" s="370">
        <f t="shared" si="12"/>
        <v>0</v>
      </c>
      <c r="S52" s="386">
        <v>0</v>
      </c>
      <c r="T52" s="387">
        <f t="shared" ref="T52:T83" si="16">SUM(P52,L52,H52,D52)</f>
        <v>12</v>
      </c>
      <c r="U52" s="372">
        <f t="shared" si="15"/>
        <v>0</v>
      </c>
      <c r="V52" s="372">
        <f t="shared" si="13"/>
        <v>12</v>
      </c>
      <c r="W52" s="387">
        <f t="shared" si="14"/>
        <v>0</v>
      </c>
      <c r="X52" s="373">
        <f t="shared" si="8"/>
        <v>12</v>
      </c>
      <c r="Y52" s="388">
        <v>0.93</v>
      </c>
      <c r="Z52" s="388" t="s">
        <v>295</v>
      </c>
    </row>
    <row r="53" spans="1:26" ht="18" customHeight="1" thickBot="1" x14ac:dyDescent="0.35">
      <c r="A53" s="375" t="s">
        <v>274</v>
      </c>
      <c r="B53" s="376" t="s">
        <v>315</v>
      </c>
      <c r="C53" s="377" t="s">
        <v>54</v>
      </c>
      <c r="D53" s="378">
        <v>0.25</v>
      </c>
      <c r="E53" s="378">
        <v>0</v>
      </c>
      <c r="F53" s="360">
        <f t="shared" si="7"/>
        <v>0.25</v>
      </c>
      <c r="G53" s="378">
        <v>0</v>
      </c>
      <c r="H53" s="379">
        <v>0.5</v>
      </c>
      <c r="I53" s="379">
        <v>0</v>
      </c>
      <c r="J53" s="362">
        <f t="shared" si="0"/>
        <v>0.5</v>
      </c>
      <c r="K53" s="380">
        <v>0</v>
      </c>
      <c r="L53" s="381">
        <v>0.25</v>
      </c>
      <c r="M53" s="382">
        <v>0</v>
      </c>
      <c r="N53" s="366">
        <f t="shared" si="11"/>
        <v>0.25</v>
      </c>
      <c r="O53" s="383">
        <v>0</v>
      </c>
      <c r="P53" s="389">
        <v>0</v>
      </c>
      <c r="Q53" s="379">
        <v>0</v>
      </c>
      <c r="R53" s="370">
        <f t="shared" si="12"/>
        <v>0</v>
      </c>
      <c r="S53" s="390">
        <v>0</v>
      </c>
      <c r="T53" s="387">
        <f t="shared" si="16"/>
        <v>1</v>
      </c>
      <c r="U53" s="372">
        <f t="shared" si="15"/>
        <v>0</v>
      </c>
      <c r="V53" s="372">
        <f t="shared" si="13"/>
        <v>1</v>
      </c>
      <c r="W53" s="387">
        <f t="shared" si="14"/>
        <v>0</v>
      </c>
      <c r="X53" s="373">
        <f t="shared" si="8"/>
        <v>1</v>
      </c>
      <c r="Y53" s="388">
        <v>0.01</v>
      </c>
      <c r="Z53" s="388" t="s">
        <v>296</v>
      </c>
    </row>
    <row r="54" spans="1:26" ht="18" customHeight="1" thickBot="1" x14ac:dyDescent="0.35">
      <c r="A54" s="375" t="s">
        <v>271</v>
      </c>
      <c r="B54" s="376" t="s">
        <v>152</v>
      </c>
      <c r="C54" s="377" t="s">
        <v>55</v>
      </c>
      <c r="D54" s="378">
        <v>2</v>
      </c>
      <c r="E54" s="378">
        <v>0</v>
      </c>
      <c r="F54" s="360">
        <f t="shared" si="7"/>
        <v>2</v>
      </c>
      <c r="G54" s="378">
        <v>0</v>
      </c>
      <c r="H54" s="379">
        <v>13</v>
      </c>
      <c r="I54" s="379">
        <v>1</v>
      </c>
      <c r="J54" s="362">
        <f t="shared" si="0"/>
        <v>12</v>
      </c>
      <c r="K54" s="380">
        <v>0</v>
      </c>
      <c r="L54" s="381">
        <v>2</v>
      </c>
      <c r="M54" s="382">
        <v>0</v>
      </c>
      <c r="N54" s="366">
        <f t="shared" si="11"/>
        <v>2</v>
      </c>
      <c r="O54" s="383">
        <v>0</v>
      </c>
      <c r="P54" s="384">
        <v>2</v>
      </c>
      <c r="Q54" s="385">
        <v>0</v>
      </c>
      <c r="R54" s="370">
        <f t="shared" si="12"/>
        <v>2</v>
      </c>
      <c r="S54" s="386">
        <v>0</v>
      </c>
      <c r="T54" s="387">
        <f t="shared" si="16"/>
        <v>19</v>
      </c>
      <c r="U54" s="372">
        <f t="shared" si="15"/>
        <v>1</v>
      </c>
      <c r="V54" s="372">
        <f t="shared" si="13"/>
        <v>18</v>
      </c>
      <c r="W54" s="387">
        <f t="shared" si="14"/>
        <v>0</v>
      </c>
      <c r="X54" s="373">
        <f t="shared" si="8"/>
        <v>18</v>
      </c>
      <c r="Y54" s="388">
        <v>2</v>
      </c>
      <c r="Z54" s="388" t="s">
        <v>297</v>
      </c>
    </row>
    <row r="55" spans="1:26" ht="18" customHeight="1" thickBot="1" x14ac:dyDescent="0.35">
      <c r="A55" s="375" t="s">
        <v>271</v>
      </c>
      <c r="B55" s="376" t="s">
        <v>255</v>
      </c>
      <c r="C55" s="377" t="s">
        <v>56</v>
      </c>
      <c r="D55" s="378">
        <v>1</v>
      </c>
      <c r="E55" s="378">
        <v>0</v>
      </c>
      <c r="F55" s="360">
        <f t="shared" si="7"/>
        <v>1</v>
      </c>
      <c r="G55" s="378">
        <v>0</v>
      </c>
      <c r="H55" s="379">
        <v>2</v>
      </c>
      <c r="I55" s="379">
        <v>0</v>
      </c>
      <c r="J55" s="362">
        <f t="shared" si="0"/>
        <v>2</v>
      </c>
      <c r="K55" s="380">
        <v>0</v>
      </c>
      <c r="L55" s="381">
        <v>1</v>
      </c>
      <c r="M55" s="382">
        <v>0</v>
      </c>
      <c r="N55" s="366">
        <f t="shared" si="11"/>
        <v>1</v>
      </c>
      <c r="O55" s="383">
        <v>0</v>
      </c>
      <c r="P55" s="384">
        <v>0.1</v>
      </c>
      <c r="Q55" s="385">
        <v>0</v>
      </c>
      <c r="R55" s="370">
        <f t="shared" si="12"/>
        <v>0.1</v>
      </c>
      <c r="S55" s="386">
        <v>0</v>
      </c>
      <c r="T55" s="387">
        <f t="shared" si="16"/>
        <v>4.0999999999999996</v>
      </c>
      <c r="U55" s="372">
        <f t="shared" si="15"/>
        <v>0</v>
      </c>
      <c r="V55" s="372">
        <f t="shared" si="13"/>
        <v>4.0999999999999996</v>
      </c>
      <c r="W55" s="387">
        <f t="shared" si="14"/>
        <v>0</v>
      </c>
      <c r="X55" s="373">
        <f t="shared" si="8"/>
        <v>4.0999999999999996</v>
      </c>
      <c r="Y55" s="388">
        <v>0</v>
      </c>
      <c r="Z55" s="388"/>
    </row>
    <row r="56" spans="1:26" ht="18" customHeight="1" thickBot="1" x14ac:dyDescent="0.35">
      <c r="A56" s="375" t="s">
        <v>282</v>
      </c>
      <c r="B56" s="376" t="s">
        <v>242</v>
      </c>
      <c r="C56" s="377" t="s">
        <v>57</v>
      </c>
      <c r="D56" s="378">
        <v>4</v>
      </c>
      <c r="E56" s="378">
        <v>0</v>
      </c>
      <c r="F56" s="360">
        <f t="shared" si="7"/>
        <v>4</v>
      </c>
      <c r="G56" s="378">
        <v>0</v>
      </c>
      <c r="H56" s="379">
        <v>14.25</v>
      </c>
      <c r="I56" s="379">
        <v>0</v>
      </c>
      <c r="J56" s="362">
        <f t="shared" si="0"/>
        <v>14.25</v>
      </c>
      <c r="K56" s="380">
        <v>0</v>
      </c>
      <c r="L56" s="381">
        <v>4.25</v>
      </c>
      <c r="M56" s="382">
        <v>0</v>
      </c>
      <c r="N56" s="366">
        <f t="shared" si="11"/>
        <v>4.25</v>
      </c>
      <c r="O56" s="383">
        <v>0</v>
      </c>
      <c r="P56" s="384">
        <v>0.5</v>
      </c>
      <c r="Q56" s="385">
        <v>0</v>
      </c>
      <c r="R56" s="370">
        <f t="shared" si="12"/>
        <v>0.5</v>
      </c>
      <c r="S56" s="386">
        <v>0</v>
      </c>
      <c r="T56" s="387">
        <v>24</v>
      </c>
      <c r="U56" s="372">
        <f t="shared" si="15"/>
        <v>0</v>
      </c>
      <c r="V56" s="372">
        <f t="shared" si="13"/>
        <v>24</v>
      </c>
      <c r="W56" s="387">
        <f t="shared" si="14"/>
        <v>0</v>
      </c>
      <c r="X56" s="373">
        <f t="shared" si="8"/>
        <v>24</v>
      </c>
      <c r="Y56" s="388">
        <v>1</v>
      </c>
      <c r="Z56" s="388" t="s">
        <v>298</v>
      </c>
    </row>
    <row r="57" spans="1:26" ht="18" customHeight="1" thickBot="1" x14ac:dyDescent="0.35">
      <c r="A57" s="375" t="s">
        <v>271</v>
      </c>
      <c r="B57" s="376" t="s">
        <v>166</v>
      </c>
      <c r="C57" s="377" t="s">
        <v>58</v>
      </c>
      <c r="D57" s="378">
        <v>1</v>
      </c>
      <c r="E57" s="378">
        <v>0</v>
      </c>
      <c r="F57" s="360">
        <f t="shared" si="7"/>
        <v>1</v>
      </c>
      <c r="G57" s="378">
        <v>0</v>
      </c>
      <c r="H57" s="379">
        <v>1</v>
      </c>
      <c r="I57" s="379">
        <v>0</v>
      </c>
      <c r="J57" s="362">
        <f t="shared" si="0"/>
        <v>1</v>
      </c>
      <c r="K57" s="380">
        <v>0</v>
      </c>
      <c r="L57" s="381">
        <v>0</v>
      </c>
      <c r="M57" s="382">
        <v>0</v>
      </c>
      <c r="N57" s="366">
        <f t="shared" si="11"/>
        <v>0</v>
      </c>
      <c r="O57" s="383">
        <v>0</v>
      </c>
      <c r="P57" s="384">
        <v>0</v>
      </c>
      <c r="Q57" s="385">
        <v>0</v>
      </c>
      <c r="R57" s="370">
        <f t="shared" si="12"/>
        <v>0</v>
      </c>
      <c r="S57" s="386">
        <v>0</v>
      </c>
      <c r="T57" s="387">
        <f t="shared" si="16"/>
        <v>2</v>
      </c>
      <c r="U57" s="372">
        <f t="shared" si="15"/>
        <v>0</v>
      </c>
      <c r="V57" s="372">
        <f t="shared" si="13"/>
        <v>2</v>
      </c>
      <c r="W57" s="387">
        <f t="shared" si="14"/>
        <v>0</v>
      </c>
      <c r="X57" s="373">
        <f t="shared" si="8"/>
        <v>2</v>
      </c>
      <c r="Y57" s="388">
        <v>0.1</v>
      </c>
      <c r="Z57" s="388" t="s">
        <v>233</v>
      </c>
    </row>
    <row r="58" spans="1:26" ht="18" customHeight="1" thickBot="1" x14ac:dyDescent="0.35">
      <c r="A58" s="375" t="s">
        <v>271</v>
      </c>
      <c r="B58" s="376" t="s">
        <v>153</v>
      </c>
      <c r="C58" s="377" t="s">
        <v>59</v>
      </c>
      <c r="D58" s="378">
        <v>1.25</v>
      </c>
      <c r="E58" s="378">
        <v>0</v>
      </c>
      <c r="F58" s="360">
        <f t="shared" si="7"/>
        <v>1.25</v>
      </c>
      <c r="G58" s="378">
        <v>0</v>
      </c>
      <c r="H58" s="379">
        <v>6.75</v>
      </c>
      <c r="I58" s="379">
        <v>0</v>
      </c>
      <c r="J58" s="362">
        <f t="shared" si="0"/>
        <v>6.75</v>
      </c>
      <c r="K58" s="380">
        <v>0</v>
      </c>
      <c r="L58" s="381">
        <v>1</v>
      </c>
      <c r="M58" s="382">
        <v>0</v>
      </c>
      <c r="N58" s="366">
        <f t="shared" si="11"/>
        <v>1</v>
      </c>
      <c r="O58" s="383">
        <v>0</v>
      </c>
      <c r="P58" s="384">
        <v>1</v>
      </c>
      <c r="Q58" s="385">
        <v>0</v>
      </c>
      <c r="R58" s="370">
        <f t="shared" si="12"/>
        <v>1</v>
      </c>
      <c r="S58" s="386">
        <v>0</v>
      </c>
      <c r="T58" s="387">
        <f t="shared" si="16"/>
        <v>10</v>
      </c>
      <c r="U58" s="372">
        <f t="shared" si="15"/>
        <v>0</v>
      </c>
      <c r="V58" s="372">
        <f t="shared" si="13"/>
        <v>10</v>
      </c>
      <c r="W58" s="387">
        <f t="shared" si="14"/>
        <v>0</v>
      </c>
      <c r="X58" s="373">
        <f t="shared" si="8"/>
        <v>10</v>
      </c>
      <c r="Y58" s="388">
        <v>0</v>
      </c>
      <c r="Z58" s="388"/>
    </row>
    <row r="59" spans="1:26" ht="18" customHeight="1" thickBot="1" x14ac:dyDescent="0.35">
      <c r="A59" s="375" t="s">
        <v>271</v>
      </c>
      <c r="B59" s="376" t="s">
        <v>166</v>
      </c>
      <c r="C59" s="377" t="s">
        <v>60</v>
      </c>
      <c r="D59" s="378">
        <v>3</v>
      </c>
      <c r="E59" s="378">
        <v>0</v>
      </c>
      <c r="F59" s="360">
        <f t="shared" si="7"/>
        <v>3</v>
      </c>
      <c r="G59" s="378">
        <v>0</v>
      </c>
      <c r="H59" s="379">
        <v>13</v>
      </c>
      <c r="I59" s="379">
        <v>0</v>
      </c>
      <c r="J59" s="362">
        <f t="shared" si="0"/>
        <v>13</v>
      </c>
      <c r="K59" s="380">
        <v>2</v>
      </c>
      <c r="L59" s="381">
        <v>2</v>
      </c>
      <c r="M59" s="382">
        <v>0</v>
      </c>
      <c r="N59" s="366">
        <f t="shared" si="11"/>
        <v>2</v>
      </c>
      <c r="O59" s="383">
        <v>0</v>
      </c>
      <c r="P59" s="389">
        <v>1</v>
      </c>
      <c r="Q59" s="385">
        <v>0</v>
      </c>
      <c r="R59" s="370">
        <f t="shared" si="12"/>
        <v>1</v>
      </c>
      <c r="S59" s="386">
        <v>0</v>
      </c>
      <c r="T59" s="387">
        <f t="shared" si="16"/>
        <v>19</v>
      </c>
      <c r="U59" s="372">
        <f t="shared" si="15"/>
        <v>0</v>
      </c>
      <c r="V59" s="372">
        <f t="shared" si="13"/>
        <v>19</v>
      </c>
      <c r="W59" s="387">
        <f t="shared" si="14"/>
        <v>2</v>
      </c>
      <c r="X59" s="373">
        <f t="shared" si="8"/>
        <v>19</v>
      </c>
      <c r="Y59" s="388">
        <v>1</v>
      </c>
      <c r="Z59" s="388" t="s">
        <v>233</v>
      </c>
    </row>
    <row r="60" spans="1:26" ht="18" customHeight="1" thickBot="1" x14ac:dyDescent="0.35">
      <c r="A60" s="375" t="s">
        <v>271</v>
      </c>
      <c r="B60" s="376" t="s">
        <v>152</v>
      </c>
      <c r="C60" s="377" t="s">
        <v>61</v>
      </c>
      <c r="D60" s="378">
        <v>1</v>
      </c>
      <c r="E60" s="378">
        <v>0</v>
      </c>
      <c r="F60" s="360">
        <f t="shared" si="7"/>
        <v>1</v>
      </c>
      <c r="G60" s="378">
        <v>0</v>
      </c>
      <c r="H60" s="379">
        <v>8</v>
      </c>
      <c r="I60" s="379">
        <v>0</v>
      </c>
      <c r="J60" s="362">
        <f t="shared" si="0"/>
        <v>8</v>
      </c>
      <c r="K60" s="380">
        <v>0</v>
      </c>
      <c r="L60" s="381">
        <v>1</v>
      </c>
      <c r="M60" s="382">
        <v>0</v>
      </c>
      <c r="N60" s="366">
        <f t="shared" si="11"/>
        <v>1</v>
      </c>
      <c r="O60" s="383">
        <v>0</v>
      </c>
      <c r="P60" s="389">
        <v>0</v>
      </c>
      <c r="Q60" s="385">
        <v>0</v>
      </c>
      <c r="R60" s="370">
        <f t="shared" si="12"/>
        <v>0</v>
      </c>
      <c r="S60" s="386">
        <v>0</v>
      </c>
      <c r="T60" s="387">
        <f t="shared" si="16"/>
        <v>10</v>
      </c>
      <c r="U60" s="372">
        <f t="shared" si="15"/>
        <v>0</v>
      </c>
      <c r="V60" s="372">
        <f t="shared" si="13"/>
        <v>10</v>
      </c>
      <c r="W60" s="387">
        <f t="shared" si="14"/>
        <v>0</v>
      </c>
      <c r="X60" s="373">
        <f t="shared" si="8"/>
        <v>10</v>
      </c>
      <c r="Y60" s="388">
        <v>0</v>
      </c>
      <c r="Z60" s="388"/>
    </row>
    <row r="61" spans="1:26" ht="18" customHeight="1" thickBot="1" x14ac:dyDescent="0.35">
      <c r="A61" s="375" t="s">
        <v>271</v>
      </c>
      <c r="B61" s="376" t="s">
        <v>255</v>
      </c>
      <c r="C61" s="377" t="s">
        <v>62</v>
      </c>
      <c r="D61" s="378">
        <v>0.25</v>
      </c>
      <c r="E61" s="378">
        <v>0</v>
      </c>
      <c r="F61" s="360">
        <f t="shared" si="7"/>
        <v>0.25</v>
      </c>
      <c r="G61" s="378">
        <v>0</v>
      </c>
      <c r="H61" s="379">
        <v>3</v>
      </c>
      <c r="I61" s="379">
        <v>0</v>
      </c>
      <c r="J61" s="362">
        <f t="shared" si="0"/>
        <v>3</v>
      </c>
      <c r="K61" s="380">
        <v>0</v>
      </c>
      <c r="L61" s="381">
        <v>0</v>
      </c>
      <c r="M61" s="382">
        <v>0</v>
      </c>
      <c r="N61" s="366">
        <f t="shared" si="11"/>
        <v>0</v>
      </c>
      <c r="O61" s="383">
        <v>0</v>
      </c>
      <c r="P61" s="384">
        <v>0.1</v>
      </c>
      <c r="Q61" s="385">
        <v>0</v>
      </c>
      <c r="R61" s="370">
        <f t="shared" si="12"/>
        <v>0.1</v>
      </c>
      <c r="S61" s="386">
        <v>0</v>
      </c>
      <c r="T61" s="387">
        <f t="shared" si="16"/>
        <v>3.35</v>
      </c>
      <c r="U61" s="372">
        <f t="shared" si="15"/>
        <v>0</v>
      </c>
      <c r="V61" s="372">
        <f t="shared" si="13"/>
        <v>3.35</v>
      </c>
      <c r="W61" s="387">
        <f t="shared" si="14"/>
        <v>0</v>
      </c>
      <c r="X61" s="373">
        <f t="shared" si="8"/>
        <v>3.35</v>
      </c>
      <c r="Y61" s="388">
        <v>0</v>
      </c>
      <c r="Z61" s="388"/>
    </row>
    <row r="62" spans="1:26" ht="18" customHeight="1" thickBot="1" x14ac:dyDescent="0.35">
      <c r="A62" s="375" t="s">
        <v>282</v>
      </c>
      <c r="B62" s="376" t="s">
        <v>255</v>
      </c>
      <c r="C62" s="377" t="s">
        <v>63</v>
      </c>
      <c r="D62" s="378">
        <v>0.25</v>
      </c>
      <c r="E62" s="378">
        <v>0</v>
      </c>
      <c r="F62" s="360">
        <f t="shared" si="7"/>
        <v>0.25</v>
      </c>
      <c r="G62" s="378">
        <v>0</v>
      </c>
      <c r="H62" s="379">
        <v>0.75</v>
      </c>
      <c r="I62" s="379">
        <v>0</v>
      </c>
      <c r="J62" s="362">
        <f t="shared" si="0"/>
        <v>0.75</v>
      </c>
      <c r="K62" s="380">
        <v>0</v>
      </c>
      <c r="L62" s="381">
        <v>0.25</v>
      </c>
      <c r="M62" s="382">
        <v>0</v>
      </c>
      <c r="N62" s="366">
        <f t="shared" si="11"/>
        <v>0.25</v>
      </c>
      <c r="O62" s="383">
        <v>0</v>
      </c>
      <c r="P62" s="384">
        <v>0.1</v>
      </c>
      <c r="Q62" s="385">
        <v>0</v>
      </c>
      <c r="R62" s="370">
        <f t="shared" si="12"/>
        <v>0.1</v>
      </c>
      <c r="S62" s="386">
        <v>0</v>
      </c>
      <c r="T62" s="387">
        <f t="shared" si="16"/>
        <v>1.35</v>
      </c>
      <c r="U62" s="372">
        <f t="shared" si="15"/>
        <v>0</v>
      </c>
      <c r="V62" s="372">
        <f t="shared" si="13"/>
        <v>1.35</v>
      </c>
      <c r="W62" s="387">
        <f t="shared" si="14"/>
        <v>0</v>
      </c>
      <c r="X62" s="373">
        <f t="shared" si="8"/>
        <v>1.35</v>
      </c>
      <c r="Y62" s="388">
        <v>0</v>
      </c>
      <c r="Z62" s="388"/>
    </row>
    <row r="63" spans="1:26" ht="18" customHeight="1" thickBot="1" x14ac:dyDescent="0.35">
      <c r="A63" s="375" t="s">
        <v>274</v>
      </c>
      <c r="B63" s="376" t="s">
        <v>315</v>
      </c>
      <c r="C63" s="377" t="s">
        <v>64</v>
      </c>
      <c r="D63" s="378">
        <v>1</v>
      </c>
      <c r="E63" s="378">
        <v>0</v>
      </c>
      <c r="F63" s="360">
        <f t="shared" si="7"/>
        <v>1</v>
      </c>
      <c r="G63" s="378">
        <v>1</v>
      </c>
      <c r="H63" s="379">
        <v>6</v>
      </c>
      <c r="I63" s="379">
        <v>0</v>
      </c>
      <c r="J63" s="362">
        <f t="shared" si="0"/>
        <v>6</v>
      </c>
      <c r="K63" s="380">
        <v>0</v>
      </c>
      <c r="L63" s="381">
        <v>0.4</v>
      </c>
      <c r="M63" s="382">
        <v>0</v>
      </c>
      <c r="N63" s="366">
        <f t="shared" si="11"/>
        <v>0.4</v>
      </c>
      <c r="O63" s="383">
        <v>0</v>
      </c>
      <c r="P63" s="389">
        <v>0</v>
      </c>
      <c r="Q63" s="379">
        <v>0</v>
      </c>
      <c r="R63" s="370">
        <f t="shared" si="12"/>
        <v>0</v>
      </c>
      <c r="S63" s="390">
        <v>0</v>
      </c>
      <c r="T63" s="387">
        <f t="shared" si="16"/>
        <v>7.4</v>
      </c>
      <c r="U63" s="372">
        <f t="shared" si="15"/>
        <v>0</v>
      </c>
      <c r="V63" s="372">
        <f t="shared" si="13"/>
        <v>7.4</v>
      </c>
      <c r="W63" s="387">
        <f t="shared" si="14"/>
        <v>1</v>
      </c>
      <c r="X63" s="373">
        <f t="shared" si="8"/>
        <v>7.4</v>
      </c>
      <c r="Y63" s="388">
        <v>0.08</v>
      </c>
      <c r="Z63" s="388" t="s">
        <v>299</v>
      </c>
    </row>
    <row r="64" spans="1:26" ht="18" customHeight="1" thickBot="1" x14ac:dyDescent="0.35">
      <c r="A64" s="375" t="s">
        <v>271</v>
      </c>
      <c r="B64" s="376" t="s">
        <v>152</v>
      </c>
      <c r="C64" s="377" t="s">
        <v>65</v>
      </c>
      <c r="D64" s="378">
        <v>1</v>
      </c>
      <c r="E64" s="378">
        <v>0</v>
      </c>
      <c r="F64" s="360">
        <f t="shared" si="7"/>
        <v>1</v>
      </c>
      <c r="G64" s="378">
        <v>0</v>
      </c>
      <c r="H64" s="379">
        <v>5</v>
      </c>
      <c r="I64" s="379">
        <v>1</v>
      </c>
      <c r="J64" s="362">
        <f t="shared" si="0"/>
        <v>4</v>
      </c>
      <c r="K64" s="380">
        <v>0</v>
      </c>
      <c r="L64" s="381">
        <v>1</v>
      </c>
      <c r="M64" s="382">
        <v>0</v>
      </c>
      <c r="N64" s="366">
        <f t="shared" si="11"/>
        <v>1</v>
      </c>
      <c r="O64" s="383">
        <v>0</v>
      </c>
      <c r="P64" s="389">
        <v>0</v>
      </c>
      <c r="Q64" s="385">
        <v>0</v>
      </c>
      <c r="R64" s="370">
        <f t="shared" si="12"/>
        <v>0</v>
      </c>
      <c r="S64" s="386">
        <v>0</v>
      </c>
      <c r="T64" s="387">
        <f t="shared" si="16"/>
        <v>7</v>
      </c>
      <c r="U64" s="372">
        <f t="shared" si="15"/>
        <v>1</v>
      </c>
      <c r="V64" s="372">
        <f t="shared" si="13"/>
        <v>6</v>
      </c>
      <c r="W64" s="387">
        <f t="shared" si="14"/>
        <v>0</v>
      </c>
      <c r="X64" s="373">
        <f t="shared" si="8"/>
        <v>6</v>
      </c>
      <c r="Y64" s="388">
        <v>0.1</v>
      </c>
      <c r="Z64" s="388" t="s">
        <v>235</v>
      </c>
    </row>
    <row r="65" spans="1:26" ht="18" customHeight="1" thickBot="1" x14ac:dyDescent="0.35">
      <c r="A65" s="375" t="s">
        <v>282</v>
      </c>
      <c r="B65" s="376" t="s">
        <v>153</v>
      </c>
      <c r="C65" s="377" t="s">
        <v>66</v>
      </c>
      <c r="D65" s="378">
        <v>27</v>
      </c>
      <c r="E65" s="378">
        <v>0</v>
      </c>
      <c r="F65" s="360">
        <f t="shared" si="7"/>
        <v>27</v>
      </c>
      <c r="G65" s="378">
        <v>0</v>
      </c>
      <c r="H65" s="379">
        <v>80</v>
      </c>
      <c r="I65" s="379">
        <v>0</v>
      </c>
      <c r="J65" s="362">
        <f t="shared" si="0"/>
        <v>80</v>
      </c>
      <c r="K65" s="380">
        <v>2</v>
      </c>
      <c r="L65" s="381">
        <v>16</v>
      </c>
      <c r="M65" s="382">
        <v>0</v>
      </c>
      <c r="N65" s="366">
        <f t="shared" si="11"/>
        <v>16</v>
      </c>
      <c r="O65" s="383">
        <v>2</v>
      </c>
      <c r="P65" s="389">
        <v>9</v>
      </c>
      <c r="Q65" s="385">
        <v>0</v>
      </c>
      <c r="R65" s="370">
        <f t="shared" si="12"/>
        <v>9</v>
      </c>
      <c r="S65" s="386">
        <v>0</v>
      </c>
      <c r="T65" s="387">
        <f t="shared" si="16"/>
        <v>132</v>
      </c>
      <c r="U65" s="372">
        <f t="shared" si="15"/>
        <v>0</v>
      </c>
      <c r="V65" s="372">
        <f t="shared" si="13"/>
        <v>132</v>
      </c>
      <c r="W65" s="387">
        <f t="shared" si="14"/>
        <v>4</v>
      </c>
      <c r="X65" s="373">
        <f t="shared" si="8"/>
        <v>132</v>
      </c>
      <c r="Y65" s="388">
        <v>6</v>
      </c>
      <c r="Z65" s="388" t="s">
        <v>300</v>
      </c>
    </row>
    <row r="66" spans="1:26" ht="18" customHeight="1" thickBot="1" x14ac:dyDescent="0.35">
      <c r="A66" s="375" t="s">
        <v>271</v>
      </c>
      <c r="B66" s="376" t="s">
        <v>255</v>
      </c>
      <c r="C66" s="377" t="s">
        <v>67</v>
      </c>
      <c r="D66" s="378">
        <v>0</v>
      </c>
      <c r="E66" s="378">
        <v>0</v>
      </c>
      <c r="F66" s="360">
        <f t="shared" si="7"/>
        <v>0</v>
      </c>
      <c r="G66" s="378">
        <v>0</v>
      </c>
      <c r="H66" s="379">
        <v>1</v>
      </c>
      <c r="I66" s="379">
        <v>0</v>
      </c>
      <c r="J66" s="362">
        <f t="shared" si="0"/>
        <v>1</v>
      </c>
      <c r="K66" s="380">
        <v>0</v>
      </c>
      <c r="L66" s="381">
        <v>0</v>
      </c>
      <c r="M66" s="382">
        <v>0</v>
      </c>
      <c r="N66" s="366">
        <f t="shared" si="11"/>
        <v>0</v>
      </c>
      <c r="O66" s="383">
        <v>0</v>
      </c>
      <c r="P66" s="384">
        <v>0.05</v>
      </c>
      <c r="Q66" s="385">
        <v>0</v>
      </c>
      <c r="R66" s="370">
        <f t="shared" si="12"/>
        <v>0.05</v>
      </c>
      <c r="S66" s="386">
        <v>0</v>
      </c>
      <c r="T66" s="387">
        <f t="shared" si="16"/>
        <v>1.05</v>
      </c>
      <c r="U66" s="372">
        <f t="shared" si="15"/>
        <v>0</v>
      </c>
      <c r="V66" s="372">
        <f t="shared" si="13"/>
        <v>1.05</v>
      </c>
      <c r="W66" s="387">
        <f t="shared" si="14"/>
        <v>0</v>
      </c>
      <c r="X66" s="373">
        <f t="shared" si="8"/>
        <v>1.05</v>
      </c>
      <c r="Y66" s="388">
        <v>0</v>
      </c>
      <c r="Z66" s="388"/>
    </row>
    <row r="67" spans="1:26" ht="18" customHeight="1" thickBot="1" x14ac:dyDescent="0.35">
      <c r="A67" s="375" t="s">
        <v>271</v>
      </c>
      <c r="B67" s="376" t="s">
        <v>153</v>
      </c>
      <c r="C67" s="377" t="s">
        <v>68</v>
      </c>
      <c r="D67" s="378">
        <v>1</v>
      </c>
      <c r="E67" s="378">
        <v>0</v>
      </c>
      <c r="F67" s="360">
        <f t="shared" si="7"/>
        <v>1</v>
      </c>
      <c r="G67" s="378">
        <v>0</v>
      </c>
      <c r="H67" s="379">
        <v>4</v>
      </c>
      <c r="I67" s="379">
        <v>0</v>
      </c>
      <c r="J67" s="362">
        <f t="shared" si="0"/>
        <v>4</v>
      </c>
      <c r="K67" s="380">
        <v>0</v>
      </c>
      <c r="L67" s="381">
        <v>1</v>
      </c>
      <c r="M67" s="382">
        <v>0</v>
      </c>
      <c r="N67" s="366">
        <f t="shared" si="11"/>
        <v>1</v>
      </c>
      <c r="O67" s="383">
        <v>1</v>
      </c>
      <c r="P67" s="384">
        <v>0</v>
      </c>
      <c r="Q67" s="385">
        <v>0</v>
      </c>
      <c r="R67" s="370">
        <f t="shared" si="12"/>
        <v>0</v>
      </c>
      <c r="S67" s="386">
        <v>0</v>
      </c>
      <c r="T67" s="387">
        <f t="shared" si="16"/>
        <v>6</v>
      </c>
      <c r="U67" s="372">
        <f t="shared" si="15"/>
        <v>0</v>
      </c>
      <c r="V67" s="372">
        <f t="shared" si="13"/>
        <v>6</v>
      </c>
      <c r="W67" s="387">
        <f t="shared" si="14"/>
        <v>1</v>
      </c>
      <c r="X67" s="373">
        <f t="shared" si="8"/>
        <v>6</v>
      </c>
      <c r="Y67" s="388">
        <v>0.5</v>
      </c>
      <c r="Z67" s="388" t="s">
        <v>301</v>
      </c>
    </row>
    <row r="68" spans="1:26" ht="18" customHeight="1" thickBot="1" x14ac:dyDescent="0.35">
      <c r="A68" s="375" t="s">
        <v>282</v>
      </c>
      <c r="B68" s="376" t="s">
        <v>153</v>
      </c>
      <c r="C68" s="377" t="s">
        <v>69</v>
      </c>
      <c r="D68" s="378">
        <v>2</v>
      </c>
      <c r="E68" s="378">
        <v>0</v>
      </c>
      <c r="F68" s="360">
        <f t="shared" si="7"/>
        <v>2</v>
      </c>
      <c r="G68" s="378">
        <v>0</v>
      </c>
      <c r="H68" s="379">
        <v>7</v>
      </c>
      <c r="I68" s="379">
        <v>0</v>
      </c>
      <c r="J68" s="362">
        <f t="shared" ref="J68:J105" si="17">H68-I68</f>
        <v>7</v>
      </c>
      <c r="K68" s="380">
        <v>1</v>
      </c>
      <c r="L68" s="381">
        <v>2</v>
      </c>
      <c r="M68" s="382">
        <v>0</v>
      </c>
      <c r="N68" s="366">
        <f t="shared" ref="N68:N99" si="18">L68-M68</f>
        <v>2</v>
      </c>
      <c r="O68" s="383">
        <v>0</v>
      </c>
      <c r="P68" s="384">
        <v>1</v>
      </c>
      <c r="Q68" s="385">
        <v>0</v>
      </c>
      <c r="R68" s="370">
        <f t="shared" ref="R68:R99" si="19">P68-Q68</f>
        <v>1</v>
      </c>
      <c r="S68" s="386">
        <v>0</v>
      </c>
      <c r="T68" s="387">
        <f t="shared" si="16"/>
        <v>12</v>
      </c>
      <c r="U68" s="372">
        <f t="shared" si="15"/>
        <v>0</v>
      </c>
      <c r="V68" s="372">
        <f t="shared" ref="V68:V99" si="20">T68-U68</f>
        <v>12</v>
      </c>
      <c r="W68" s="387">
        <f t="shared" ref="W68:W99" si="21">SUM(S68,O68,K68,G68)</f>
        <v>1</v>
      </c>
      <c r="X68" s="373">
        <f t="shared" si="8"/>
        <v>12</v>
      </c>
      <c r="Y68" s="388">
        <v>0</v>
      </c>
      <c r="Z68" s="388"/>
    </row>
    <row r="69" spans="1:26" ht="18" customHeight="1" thickBot="1" x14ac:dyDescent="0.35">
      <c r="A69" s="375" t="s">
        <v>271</v>
      </c>
      <c r="B69" s="376" t="s">
        <v>242</v>
      </c>
      <c r="C69" s="377" t="s">
        <v>70</v>
      </c>
      <c r="D69" s="378">
        <v>3</v>
      </c>
      <c r="E69" s="378">
        <v>0</v>
      </c>
      <c r="F69" s="360">
        <f t="shared" ref="F69:F105" si="22">D69-E69</f>
        <v>3</v>
      </c>
      <c r="G69" s="378">
        <v>0</v>
      </c>
      <c r="H69" s="379">
        <v>14</v>
      </c>
      <c r="I69" s="379">
        <v>0</v>
      </c>
      <c r="J69" s="362">
        <f t="shared" si="17"/>
        <v>14</v>
      </c>
      <c r="K69" s="380">
        <v>1</v>
      </c>
      <c r="L69" s="381">
        <v>2</v>
      </c>
      <c r="M69" s="382">
        <v>0</v>
      </c>
      <c r="N69" s="366">
        <f t="shared" si="18"/>
        <v>2</v>
      </c>
      <c r="O69" s="383">
        <v>0</v>
      </c>
      <c r="P69" s="384">
        <v>1.5</v>
      </c>
      <c r="Q69" s="385">
        <v>0</v>
      </c>
      <c r="R69" s="370">
        <f t="shared" si="19"/>
        <v>1.5</v>
      </c>
      <c r="S69" s="386">
        <v>0</v>
      </c>
      <c r="T69" s="387">
        <f t="shared" si="16"/>
        <v>20.5</v>
      </c>
      <c r="U69" s="372">
        <f t="shared" si="15"/>
        <v>0</v>
      </c>
      <c r="V69" s="372">
        <f t="shared" si="20"/>
        <v>20.5</v>
      </c>
      <c r="W69" s="387">
        <f t="shared" si="21"/>
        <v>1</v>
      </c>
      <c r="X69" s="373">
        <f t="shared" si="8"/>
        <v>20.5</v>
      </c>
      <c r="Y69" s="388">
        <v>0</v>
      </c>
      <c r="Z69" s="388"/>
    </row>
    <row r="70" spans="1:26" ht="18" customHeight="1" thickBot="1" x14ac:dyDescent="0.35">
      <c r="A70" s="375" t="s">
        <v>274</v>
      </c>
      <c r="B70" s="376" t="s">
        <v>166</v>
      </c>
      <c r="C70" s="377" t="s">
        <v>71</v>
      </c>
      <c r="D70" s="378">
        <v>1</v>
      </c>
      <c r="E70" s="378">
        <v>0</v>
      </c>
      <c r="F70" s="360">
        <f t="shared" si="22"/>
        <v>1</v>
      </c>
      <c r="G70" s="378">
        <v>0</v>
      </c>
      <c r="H70" s="379">
        <v>11</v>
      </c>
      <c r="I70" s="379">
        <v>0</v>
      </c>
      <c r="J70" s="362">
        <f t="shared" si="17"/>
        <v>11</v>
      </c>
      <c r="K70" s="380">
        <v>0</v>
      </c>
      <c r="L70" s="381">
        <v>4</v>
      </c>
      <c r="M70" s="382">
        <v>0</v>
      </c>
      <c r="N70" s="366">
        <f t="shared" si="18"/>
        <v>4</v>
      </c>
      <c r="O70" s="383">
        <v>0</v>
      </c>
      <c r="P70" s="384">
        <v>0</v>
      </c>
      <c r="Q70" s="385">
        <v>0</v>
      </c>
      <c r="R70" s="370">
        <f t="shared" si="19"/>
        <v>0</v>
      </c>
      <c r="S70" s="386">
        <v>0</v>
      </c>
      <c r="T70" s="387">
        <f t="shared" si="16"/>
        <v>16</v>
      </c>
      <c r="U70" s="372">
        <f t="shared" si="15"/>
        <v>0</v>
      </c>
      <c r="V70" s="372">
        <f t="shared" si="20"/>
        <v>16</v>
      </c>
      <c r="W70" s="387">
        <f t="shared" si="21"/>
        <v>0</v>
      </c>
      <c r="X70" s="373">
        <f t="shared" ref="X70:X105" si="23">V70</f>
        <v>16</v>
      </c>
      <c r="Y70" s="388">
        <v>1</v>
      </c>
      <c r="Z70" s="388" t="s">
        <v>233</v>
      </c>
    </row>
    <row r="71" spans="1:26" ht="18" customHeight="1" thickBot="1" x14ac:dyDescent="0.35">
      <c r="A71" s="375" t="s">
        <v>271</v>
      </c>
      <c r="B71" s="376" t="s">
        <v>242</v>
      </c>
      <c r="C71" s="377" t="s">
        <v>72</v>
      </c>
      <c r="D71" s="378">
        <v>1</v>
      </c>
      <c r="E71" s="378">
        <v>0</v>
      </c>
      <c r="F71" s="360">
        <f t="shared" si="22"/>
        <v>1</v>
      </c>
      <c r="G71" s="378">
        <v>0</v>
      </c>
      <c r="H71" s="379">
        <v>6</v>
      </c>
      <c r="I71" s="379">
        <v>0</v>
      </c>
      <c r="J71" s="362">
        <f t="shared" si="17"/>
        <v>6</v>
      </c>
      <c r="K71" s="380">
        <v>1</v>
      </c>
      <c r="L71" s="381">
        <v>1</v>
      </c>
      <c r="M71" s="382">
        <v>0</v>
      </c>
      <c r="N71" s="366">
        <f t="shared" si="18"/>
        <v>1</v>
      </c>
      <c r="O71" s="383">
        <v>0</v>
      </c>
      <c r="P71" s="384">
        <v>0</v>
      </c>
      <c r="Q71" s="385">
        <v>0</v>
      </c>
      <c r="R71" s="370">
        <f t="shared" si="19"/>
        <v>0</v>
      </c>
      <c r="S71" s="386">
        <v>0</v>
      </c>
      <c r="T71" s="387">
        <f t="shared" si="16"/>
        <v>8</v>
      </c>
      <c r="U71" s="372">
        <f t="shared" si="15"/>
        <v>0</v>
      </c>
      <c r="V71" s="372">
        <f t="shared" si="20"/>
        <v>8</v>
      </c>
      <c r="W71" s="387">
        <f t="shared" si="21"/>
        <v>1</v>
      </c>
      <c r="X71" s="373">
        <f t="shared" si="23"/>
        <v>8</v>
      </c>
      <c r="Y71" s="388">
        <v>0.05</v>
      </c>
      <c r="Z71" s="388" t="s">
        <v>322</v>
      </c>
    </row>
    <row r="72" spans="1:26" ht="18" customHeight="1" thickBot="1" x14ac:dyDescent="0.35">
      <c r="A72" s="375" t="s">
        <v>274</v>
      </c>
      <c r="B72" s="376" t="s">
        <v>166</v>
      </c>
      <c r="C72" s="377" t="s">
        <v>74</v>
      </c>
      <c r="D72" s="378">
        <v>3</v>
      </c>
      <c r="E72" s="378">
        <v>0</v>
      </c>
      <c r="F72" s="360">
        <f t="shared" si="22"/>
        <v>3</v>
      </c>
      <c r="G72" s="378">
        <v>0</v>
      </c>
      <c r="H72" s="379">
        <v>13</v>
      </c>
      <c r="I72" s="379">
        <v>0</v>
      </c>
      <c r="J72" s="362">
        <f t="shared" si="17"/>
        <v>13</v>
      </c>
      <c r="K72" s="380">
        <v>4</v>
      </c>
      <c r="L72" s="381">
        <v>2</v>
      </c>
      <c r="M72" s="382">
        <v>0</v>
      </c>
      <c r="N72" s="366">
        <f t="shared" si="18"/>
        <v>2</v>
      </c>
      <c r="O72" s="383">
        <v>0</v>
      </c>
      <c r="P72" s="384">
        <v>0</v>
      </c>
      <c r="Q72" s="385">
        <v>0</v>
      </c>
      <c r="R72" s="370">
        <f t="shared" si="19"/>
        <v>0</v>
      </c>
      <c r="S72" s="386">
        <v>0</v>
      </c>
      <c r="T72" s="387">
        <f t="shared" si="16"/>
        <v>18</v>
      </c>
      <c r="U72" s="372">
        <f t="shared" si="15"/>
        <v>0</v>
      </c>
      <c r="V72" s="372">
        <f t="shared" si="20"/>
        <v>18</v>
      </c>
      <c r="W72" s="387">
        <f t="shared" si="21"/>
        <v>4</v>
      </c>
      <c r="X72" s="373">
        <f t="shared" si="23"/>
        <v>18</v>
      </c>
      <c r="Y72" s="388">
        <v>1</v>
      </c>
      <c r="Z72" s="388" t="s">
        <v>233</v>
      </c>
    </row>
    <row r="73" spans="1:26" ht="18" customHeight="1" thickBot="1" x14ac:dyDescent="0.35">
      <c r="A73" s="375" t="s">
        <v>282</v>
      </c>
      <c r="B73" s="376" t="s">
        <v>142</v>
      </c>
      <c r="C73" s="377" t="s">
        <v>75</v>
      </c>
      <c r="D73" s="378">
        <v>3</v>
      </c>
      <c r="E73" s="378">
        <v>0</v>
      </c>
      <c r="F73" s="360">
        <f t="shared" si="22"/>
        <v>3</v>
      </c>
      <c r="G73" s="378">
        <v>1</v>
      </c>
      <c r="H73" s="379">
        <v>8</v>
      </c>
      <c r="I73" s="379">
        <v>0</v>
      </c>
      <c r="J73" s="362">
        <f t="shared" si="17"/>
        <v>8</v>
      </c>
      <c r="K73" s="380">
        <v>2</v>
      </c>
      <c r="L73" s="381">
        <v>2</v>
      </c>
      <c r="M73" s="382">
        <v>0</v>
      </c>
      <c r="N73" s="366">
        <f t="shared" si="18"/>
        <v>2</v>
      </c>
      <c r="O73" s="383">
        <v>0</v>
      </c>
      <c r="P73" s="384">
        <v>0</v>
      </c>
      <c r="Q73" s="385">
        <v>0</v>
      </c>
      <c r="R73" s="370">
        <f t="shared" si="19"/>
        <v>0</v>
      </c>
      <c r="S73" s="386">
        <v>0</v>
      </c>
      <c r="T73" s="387">
        <f t="shared" si="16"/>
        <v>13</v>
      </c>
      <c r="U73" s="372">
        <f t="shared" si="15"/>
        <v>0</v>
      </c>
      <c r="V73" s="372">
        <f t="shared" si="20"/>
        <v>13</v>
      </c>
      <c r="W73" s="387">
        <f t="shared" si="21"/>
        <v>3</v>
      </c>
      <c r="X73" s="373">
        <f t="shared" si="23"/>
        <v>13</v>
      </c>
      <c r="Y73" s="388">
        <v>0.2</v>
      </c>
      <c r="Z73" s="388" t="s">
        <v>234</v>
      </c>
    </row>
    <row r="74" spans="1:26" ht="18" customHeight="1" thickBot="1" x14ac:dyDescent="0.35">
      <c r="A74" s="375" t="s">
        <v>271</v>
      </c>
      <c r="B74" s="376" t="s">
        <v>166</v>
      </c>
      <c r="C74" s="377" t="s">
        <v>76</v>
      </c>
      <c r="D74" s="378">
        <v>0.33</v>
      </c>
      <c r="E74" s="378">
        <v>0</v>
      </c>
      <c r="F74" s="360">
        <f t="shared" si="22"/>
        <v>0.33</v>
      </c>
      <c r="G74" s="378">
        <v>0</v>
      </c>
      <c r="H74" s="379">
        <v>1</v>
      </c>
      <c r="I74" s="379">
        <v>0</v>
      </c>
      <c r="J74" s="362">
        <f t="shared" si="17"/>
        <v>1</v>
      </c>
      <c r="K74" s="380">
        <v>0</v>
      </c>
      <c r="L74" s="381">
        <v>0</v>
      </c>
      <c r="M74" s="382">
        <v>0</v>
      </c>
      <c r="N74" s="366">
        <f t="shared" si="18"/>
        <v>0</v>
      </c>
      <c r="O74" s="383">
        <v>0</v>
      </c>
      <c r="P74" s="384">
        <v>0</v>
      </c>
      <c r="Q74" s="385">
        <v>0</v>
      </c>
      <c r="R74" s="370">
        <f t="shared" si="19"/>
        <v>0</v>
      </c>
      <c r="S74" s="386">
        <v>0</v>
      </c>
      <c r="T74" s="387">
        <f t="shared" si="16"/>
        <v>1.33</v>
      </c>
      <c r="U74" s="372">
        <f t="shared" si="15"/>
        <v>0</v>
      </c>
      <c r="V74" s="372">
        <f t="shared" si="20"/>
        <v>1.33</v>
      </c>
      <c r="W74" s="387">
        <f t="shared" si="21"/>
        <v>0</v>
      </c>
      <c r="X74" s="373">
        <f t="shared" si="23"/>
        <v>1.33</v>
      </c>
      <c r="Y74" s="388">
        <v>0.25</v>
      </c>
      <c r="Z74" s="388" t="s">
        <v>233</v>
      </c>
    </row>
    <row r="75" spans="1:26" ht="18" customHeight="1" thickBot="1" x14ac:dyDescent="0.35">
      <c r="A75" s="375" t="s">
        <v>274</v>
      </c>
      <c r="B75" s="376" t="s">
        <v>315</v>
      </c>
      <c r="C75" s="377" t="s">
        <v>77</v>
      </c>
      <c r="D75" s="378">
        <v>0.5</v>
      </c>
      <c r="E75" s="378">
        <v>0</v>
      </c>
      <c r="F75" s="360">
        <f t="shared" si="22"/>
        <v>0.5</v>
      </c>
      <c r="G75" s="378">
        <v>0</v>
      </c>
      <c r="H75" s="379">
        <v>5</v>
      </c>
      <c r="I75" s="379">
        <v>0</v>
      </c>
      <c r="J75" s="362">
        <f t="shared" si="17"/>
        <v>5</v>
      </c>
      <c r="K75" s="380">
        <v>1</v>
      </c>
      <c r="L75" s="381">
        <v>0.5</v>
      </c>
      <c r="M75" s="382">
        <v>0</v>
      </c>
      <c r="N75" s="366">
        <f t="shared" si="18"/>
        <v>0.5</v>
      </c>
      <c r="O75" s="383">
        <v>0</v>
      </c>
      <c r="P75" s="389">
        <v>0</v>
      </c>
      <c r="Q75" s="379">
        <v>0</v>
      </c>
      <c r="R75" s="370">
        <f t="shared" si="19"/>
        <v>0</v>
      </c>
      <c r="S75" s="390">
        <v>0</v>
      </c>
      <c r="T75" s="387">
        <f t="shared" si="16"/>
        <v>6</v>
      </c>
      <c r="U75" s="372">
        <f t="shared" si="15"/>
        <v>0</v>
      </c>
      <c r="V75" s="372">
        <f t="shared" si="20"/>
        <v>6</v>
      </c>
      <c r="W75" s="387">
        <f t="shared" si="21"/>
        <v>1</v>
      </c>
      <c r="X75" s="373">
        <f t="shared" si="23"/>
        <v>6</v>
      </c>
      <c r="Y75" s="388">
        <v>0.55000000000000004</v>
      </c>
      <c r="Z75" s="388" t="s">
        <v>302</v>
      </c>
    </row>
    <row r="76" spans="1:26" ht="18" customHeight="1" thickBot="1" x14ac:dyDescent="0.35">
      <c r="A76" s="375" t="s">
        <v>271</v>
      </c>
      <c r="B76" s="376" t="s">
        <v>166</v>
      </c>
      <c r="C76" s="377" t="s">
        <v>78</v>
      </c>
      <c r="D76" s="378">
        <v>1</v>
      </c>
      <c r="E76" s="378">
        <v>0</v>
      </c>
      <c r="F76" s="360">
        <f t="shared" si="22"/>
        <v>1</v>
      </c>
      <c r="G76" s="378">
        <v>0</v>
      </c>
      <c r="H76" s="379">
        <v>3</v>
      </c>
      <c r="I76" s="379">
        <v>0</v>
      </c>
      <c r="J76" s="362">
        <f t="shared" si="17"/>
        <v>3</v>
      </c>
      <c r="K76" s="380">
        <v>0</v>
      </c>
      <c r="L76" s="381">
        <v>1</v>
      </c>
      <c r="M76" s="382">
        <v>0</v>
      </c>
      <c r="N76" s="366">
        <f t="shared" si="18"/>
        <v>1</v>
      </c>
      <c r="O76" s="383">
        <v>0</v>
      </c>
      <c r="P76" s="384">
        <v>0.75</v>
      </c>
      <c r="Q76" s="385">
        <v>0</v>
      </c>
      <c r="R76" s="370">
        <f t="shared" si="19"/>
        <v>0.75</v>
      </c>
      <c r="S76" s="386">
        <v>0</v>
      </c>
      <c r="T76" s="387">
        <f t="shared" si="16"/>
        <v>5.75</v>
      </c>
      <c r="U76" s="372">
        <f t="shared" si="15"/>
        <v>0</v>
      </c>
      <c r="V76" s="372">
        <f t="shared" si="20"/>
        <v>5.75</v>
      </c>
      <c r="W76" s="387">
        <f t="shared" si="21"/>
        <v>0</v>
      </c>
      <c r="X76" s="373">
        <f t="shared" si="23"/>
        <v>5.75</v>
      </c>
      <c r="Y76" s="388">
        <v>0</v>
      </c>
      <c r="Z76" s="388"/>
    </row>
    <row r="77" spans="1:26" ht="18" customHeight="1" thickBot="1" x14ac:dyDescent="0.35">
      <c r="A77" s="375" t="s">
        <v>274</v>
      </c>
      <c r="B77" s="376" t="s">
        <v>315</v>
      </c>
      <c r="C77" s="377" t="s">
        <v>79</v>
      </c>
      <c r="D77" s="378">
        <v>0.5</v>
      </c>
      <c r="E77" s="378">
        <v>0</v>
      </c>
      <c r="F77" s="360">
        <f t="shared" si="22"/>
        <v>0.5</v>
      </c>
      <c r="G77" s="378">
        <v>0</v>
      </c>
      <c r="H77" s="379">
        <v>0.5</v>
      </c>
      <c r="I77" s="379">
        <v>0</v>
      </c>
      <c r="J77" s="362">
        <f t="shared" si="17"/>
        <v>0.5</v>
      </c>
      <c r="K77" s="380">
        <v>0</v>
      </c>
      <c r="L77" s="381">
        <v>0.5</v>
      </c>
      <c r="M77" s="382">
        <v>0</v>
      </c>
      <c r="N77" s="366">
        <f t="shared" si="18"/>
        <v>0.5</v>
      </c>
      <c r="O77" s="383">
        <v>0</v>
      </c>
      <c r="P77" s="389">
        <v>0</v>
      </c>
      <c r="Q77" s="379">
        <v>0</v>
      </c>
      <c r="R77" s="370">
        <f t="shared" si="19"/>
        <v>0</v>
      </c>
      <c r="S77" s="390">
        <v>0</v>
      </c>
      <c r="T77" s="387">
        <f t="shared" si="16"/>
        <v>1.5</v>
      </c>
      <c r="U77" s="372">
        <f t="shared" ref="U77:U105" si="24">SUM(Q77,M77,I77,E77)</f>
        <v>0</v>
      </c>
      <c r="V77" s="372">
        <f t="shared" si="20"/>
        <v>1.5</v>
      </c>
      <c r="W77" s="387">
        <f t="shared" si="21"/>
        <v>0</v>
      </c>
      <c r="X77" s="373">
        <f t="shared" si="23"/>
        <v>1.5</v>
      </c>
      <c r="Y77" s="388">
        <v>0.05</v>
      </c>
      <c r="Z77" s="388" t="s">
        <v>303</v>
      </c>
    </row>
    <row r="78" spans="1:26" ht="18" customHeight="1" thickBot="1" x14ac:dyDescent="0.35">
      <c r="A78" s="375" t="s">
        <v>271</v>
      </c>
      <c r="B78" s="376" t="s">
        <v>142</v>
      </c>
      <c r="C78" s="377" t="s">
        <v>80</v>
      </c>
      <c r="D78" s="378">
        <v>1</v>
      </c>
      <c r="E78" s="378">
        <v>0</v>
      </c>
      <c r="F78" s="360">
        <f t="shared" si="22"/>
        <v>1</v>
      </c>
      <c r="G78" s="378">
        <v>0</v>
      </c>
      <c r="H78" s="379">
        <v>7</v>
      </c>
      <c r="I78" s="379">
        <v>0</v>
      </c>
      <c r="J78" s="362">
        <f t="shared" si="17"/>
        <v>7</v>
      </c>
      <c r="K78" s="380">
        <v>0</v>
      </c>
      <c r="L78" s="381">
        <v>1</v>
      </c>
      <c r="M78" s="382">
        <v>0</v>
      </c>
      <c r="N78" s="366">
        <f t="shared" si="18"/>
        <v>1</v>
      </c>
      <c r="O78" s="383">
        <v>0</v>
      </c>
      <c r="P78" s="384">
        <v>1</v>
      </c>
      <c r="Q78" s="385">
        <v>0</v>
      </c>
      <c r="R78" s="370">
        <f t="shared" si="19"/>
        <v>1</v>
      </c>
      <c r="S78" s="386">
        <v>0</v>
      </c>
      <c r="T78" s="387">
        <f t="shared" si="16"/>
        <v>10</v>
      </c>
      <c r="U78" s="372">
        <f t="shared" si="24"/>
        <v>0</v>
      </c>
      <c r="V78" s="372">
        <f t="shared" si="20"/>
        <v>10</v>
      </c>
      <c r="W78" s="387">
        <f t="shared" si="21"/>
        <v>0</v>
      </c>
      <c r="X78" s="373">
        <f t="shared" si="23"/>
        <v>10</v>
      </c>
      <c r="Y78" s="388">
        <v>1</v>
      </c>
      <c r="Z78" s="388" t="s">
        <v>233</v>
      </c>
    </row>
    <row r="79" spans="1:26" ht="18" customHeight="1" thickBot="1" x14ac:dyDescent="0.35">
      <c r="A79" s="375" t="s">
        <v>271</v>
      </c>
      <c r="B79" s="376" t="s">
        <v>242</v>
      </c>
      <c r="C79" s="377" t="s">
        <v>81</v>
      </c>
      <c r="D79" s="378">
        <v>3</v>
      </c>
      <c r="E79" s="378">
        <v>0</v>
      </c>
      <c r="F79" s="360">
        <f t="shared" si="22"/>
        <v>3</v>
      </c>
      <c r="G79" s="378">
        <v>0</v>
      </c>
      <c r="H79" s="379">
        <v>22</v>
      </c>
      <c r="I79" s="379">
        <v>0</v>
      </c>
      <c r="J79" s="362">
        <f t="shared" si="17"/>
        <v>22</v>
      </c>
      <c r="K79" s="380">
        <v>0</v>
      </c>
      <c r="L79" s="381">
        <v>3</v>
      </c>
      <c r="M79" s="382">
        <v>0</v>
      </c>
      <c r="N79" s="366">
        <f t="shared" si="18"/>
        <v>3</v>
      </c>
      <c r="O79" s="383">
        <v>0</v>
      </c>
      <c r="P79" s="384">
        <v>3.8</v>
      </c>
      <c r="Q79" s="385">
        <v>0</v>
      </c>
      <c r="R79" s="370">
        <f t="shared" si="19"/>
        <v>3.8</v>
      </c>
      <c r="S79" s="386">
        <v>0</v>
      </c>
      <c r="T79" s="387">
        <f t="shared" si="16"/>
        <v>31.8</v>
      </c>
      <c r="U79" s="372">
        <f t="shared" si="24"/>
        <v>0</v>
      </c>
      <c r="V79" s="372">
        <f t="shared" si="20"/>
        <v>31.8</v>
      </c>
      <c r="W79" s="387">
        <f t="shared" si="21"/>
        <v>0</v>
      </c>
      <c r="X79" s="373">
        <f t="shared" si="23"/>
        <v>31.8</v>
      </c>
      <c r="Y79" s="388">
        <v>0</v>
      </c>
      <c r="Z79" s="388"/>
    </row>
    <row r="80" spans="1:26" ht="18" customHeight="1" thickBot="1" x14ac:dyDescent="0.35">
      <c r="A80" s="375" t="s">
        <v>274</v>
      </c>
      <c r="B80" s="376" t="s">
        <v>255</v>
      </c>
      <c r="C80" s="377" t="s">
        <v>82</v>
      </c>
      <c r="D80" s="378">
        <v>0</v>
      </c>
      <c r="E80" s="378">
        <v>0</v>
      </c>
      <c r="F80" s="360">
        <f t="shared" si="22"/>
        <v>0</v>
      </c>
      <c r="G80" s="378">
        <v>0</v>
      </c>
      <c r="H80" s="379">
        <v>1</v>
      </c>
      <c r="I80" s="379">
        <v>0</v>
      </c>
      <c r="J80" s="362">
        <f t="shared" si="17"/>
        <v>1</v>
      </c>
      <c r="K80" s="380">
        <v>0</v>
      </c>
      <c r="L80" s="381">
        <v>0</v>
      </c>
      <c r="M80" s="382">
        <v>0</v>
      </c>
      <c r="N80" s="366">
        <f t="shared" si="18"/>
        <v>0</v>
      </c>
      <c r="O80" s="383">
        <v>0</v>
      </c>
      <c r="P80" s="384">
        <v>0.1</v>
      </c>
      <c r="Q80" s="385">
        <v>0</v>
      </c>
      <c r="R80" s="370">
        <f t="shared" si="19"/>
        <v>0.1</v>
      </c>
      <c r="S80" s="386">
        <v>0</v>
      </c>
      <c r="T80" s="387">
        <f t="shared" si="16"/>
        <v>1.1000000000000001</v>
      </c>
      <c r="U80" s="372">
        <f t="shared" si="24"/>
        <v>0</v>
      </c>
      <c r="V80" s="372">
        <f t="shared" si="20"/>
        <v>1.1000000000000001</v>
      </c>
      <c r="W80" s="387">
        <f t="shared" si="21"/>
        <v>0</v>
      </c>
      <c r="X80" s="373">
        <f t="shared" si="23"/>
        <v>1.1000000000000001</v>
      </c>
      <c r="Y80" s="388">
        <v>0</v>
      </c>
      <c r="Z80" s="388"/>
    </row>
    <row r="81" spans="1:26" ht="18" customHeight="1" thickBot="1" x14ac:dyDescent="0.35">
      <c r="A81" s="375" t="s">
        <v>282</v>
      </c>
      <c r="B81" s="376" t="s">
        <v>142</v>
      </c>
      <c r="C81" s="377" t="s">
        <v>83</v>
      </c>
      <c r="D81" s="378">
        <v>1</v>
      </c>
      <c r="E81" s="378">
        <v>0</v>
      </c>
      <c r="F81" s="360">
        <f t="shared" si="22"/>
        <v>1</v>
      </c>
      <c r="G81" s="378">
        <v>0</v>
      </c>
      <c r="H81" s="379">
        <v>12</v>
      </c>
      <c r="I81" s="379">
        <v>0</v>
      </c>
      <c r="J81" s="362">
        <f t="shared" si="17"/>
        <v>12</v>
      </c>
      <c r="K81" s="380">
        <v>0</v>
      </c>
      <c r="L81" s="381">
        <v>3.5</v>
      </c>
      <c r="M81" s="382">
        <v>0</v>
      </c>
      <c r="N81" s="366">
        <f t="shared" si="18"/>
        <v>3.5</v>
      </c>
      <c r="O81" s="383">
        <v>0</v>
      </c>
      <c r="P81" s="384">
        <v>0</v>
      </c>
      <c r="Q81" s="385">
        <v>0</v>
      </c>
      <c r="R81" s="370">
        <f t="shared" si="19"/>
        <v>0</v>
      </c>
      <c r="S81" s="386">
        <v>0</v>
      </c>
      <c r="T81" s="387">
        <f t="shared" si="16"/>
        <v>16.5</v>
      </c>
      <c r="U81" s="372">
        <f t="shared" si="24"/>
        <v>0</v>
      </c>
      <c r="V81" s="372">
        <f t="shared" si="20"/>
        <v>16.5</v>
      </c>
      <c r="W81" s="387">
        <f t="shared" si="21"/>
        <v>0</v>
      </c>
      <c r="X81" s="373">
        <f t="shared" si="23"/>
        <v>16.5</v>
      </c>
      <c r="Y81" s="388">
        <v>3</v>
      </c>
      <c r="Z81" s="388" t="s">
        <v>233</v>
      </c>
    </row>
    <row r="82" spans="1:26" ht="18" customHeight="1" thickBot="1" x14ac:dyDescent="0.35">
      <c r="A82" s="375" t="s">
        <v>328</v>
      </c>
      <c r="B82" s="376" t="s">
        <v>153</v>
      </c>
      <c r="C82" s="377" t="s">
        <v>84</v>
      </c>
      <c r="D82" s="378">
        <v>1.25</v>
      </c>
      <c r="E82" s="378">
        <v>0</v>
      </c>
      <c r="F82" s="360">
        <f t="shared" si="22"/>
        <v>1.25</v>
      </c>
      <c r="G82" s="378">
        <v>0</v>
      </c>
      <c r="H82" s="379">
        <v>8.75</v>
      </c>
      <c r="I82" s="379">
        <v>0</v>
      </c>
      <c r="J82" s="362">
        <f t="shared" si="17"/>
        <v>8.75</v>
      </c>
      <c r="K82" s="380">
        <v>0</v>
      </c>
      <c r="L82" s="381">
        <v>3</v>
      </c>
      <c r="M82" s="382">
        <v>0</v>
      </c>
      <c r="N82" s="366">
        <f t="shared" si="18"/>
        <v>3</v>
      </c>
      <c r="O82" s="383">
        <v>0</v>
      </c>
      <c r="P82" s="384">
        <v>0</v>
      </c>
      <c r="Q82" s="385">
        <v>0</v>
      </c>
      <c r="R82" s="370">
        <f t="shared" si="19"/>
        <v>0</v>
      </c>
      <c r="S82" s="386">
        <v>0</v>
      </c>
      <c r="T82" s="387">
        <f t="shared" si="16"/>
        <v>13</v>
      </c>
      <c r="U82" s="372">
        <f t="shared" si="24"/>
        <v>0</v>
      </c>
      <c r="V82" s="372">
        <f t="shared" si="20"/>
        <v>13</v>
      </c>
      <c r="W82" s="387">
        <f t="shared" si="21"/>
        <v>0</v>
      </c>
      <c r="X82" s="373">
        <f t="shared" si="23"/>
        <v>13</v>
      </c>
      <c r="Y82" s="388">
        <v>0.4</v>
      </c>
      <c r="Z82" s="388" t="s">
        <v>301</v>
      </c>
    </row>
    <row r="83" spans="1:26" ht="18" customHeight="1" thickBot="1" x14ac:dyDescent="0.35">
      <c r="A83" s="375" t="s">
        <v>271</v>
      </c>
      <c r="B83" s="376" t="s">
        <v>153</v>
      </c>
      <c r="C83" s="377" t="s">
        <v>85</v>
      </c>
      <c r="D83" s="378">
        <v>4</v>
      </c>
      <c r="E83" s="378">
        <v>0</v>
      </c>
      <c r="F83" s="360">
        <f t="shared" si="22"/>
        <v>4</v>
      </c>
      <c r="G83" s="378">
        <v>0</v>
      </c>
      <c r="H83" s="379">
        <v>25</v>
      </c>
      <c r="I83" s="379">
        <v>0</v>
      </c>
      <c r="J83" s="362">
        <f t="shared" si="17"/>
        <v>25</v>
      </c>
      <c r="K83" s="380">
        <v>1</v>
      </c>
      <c r="L83" s="381">
        <v>1</v>
      </c>
      <c r="M83" s="382">
        <v>0</v>
      </c>
      <c r="N83" s="366">
        <f t="shared" si="18"/>
        <v>1</v>
      </c>
      <c r="O83" s="383">
        <v>0</v>
      </c>
      <c r="P83" s="384">
        <v>0</v>
      </c>
      <c r="Q83" s="385">
        <v>0</v>
      </c>
      <c r="R83" s="370">
        <f t="shared" si="19"/>
        <v>0</v>
      </c>
      <c r="S83" s="386">
        <v>0</v>
      </c>
      <c r="T83" s="387">
        <f t="shared" si="16"/>
        <v>30</v>
      </c>
      <c r="U83" s="372">
        <f t="shared" si="24"/>
        <v>0</v>
      </c>
      <c r="V83" s="372">
        <f t="shared" si="20"/>
        <v>30</v>
      </c>
      <c r="W83" s="387">
        <f t="shared" si="21"/>
        <v>1</v>
      </c>
      <c r="X83" s="373">
        <f t="shared" si="23"/>
        <v>30</v>
      </c>
      <c r="Y83" s="388">
        <v>6</v>
      </c>
      <c r="Z83" s="388" t="s">
        <v>304</v>
      </c>
    </row>
    <row r="84" spans="1:26" ht="18" customHeight="1" thickBot="1" x14ac:dyDescent="0.35">
      <c r="A84" s="375" t="s">
        <v>271</v>
      </c>
      <c r="B84" s="376" t="s">
        <v>142</v>
      </c>
      <c r="C84" s="377" t="s">
        <v>86</v>
      </c>
      <c r="D84" s="378">
        <v>1</v>
      </c>
      <c r="E84" s="378">
        <v>0</v>
      </c>
      <c r="F84" s="360">
        <f t="shared" si="22"/>
        <v>1</v>
      </c>
      <c r="G84" s="396">
        <v>0</v>
      </c>
      <c r="H84" s="389">
        <v>8</v>
      </c>
      <c r="I84" s="379">
        <v>0</v>
      </c>
      <c r="J84" s="362">
        <f t="shared" si="17"/>
        <v>8</v>
      </c>
      <c r="K84" s="380">
        <v>0</v>
      </c>
      <c r="L84" s="381">
        <v>2</v>
      </c>
      <c r="M84" s="382">
        <v>0</v>
      </c>
      <c r="N84" s="366">
        <f t="shared" si="18"/>
        <v>2</v>
      </c>
      <c r="O84" s="383">
        <v>0</v>
      </c>
      <c r="P84" s="384">
        <v>0</v>
      </c>
      <c r="Q84" s="385">
        <v>0</v>
      </c>
      <c r="R84" s="370">
        <f t="shared" si="19"/>
        <v>0</v>
      </c>
      <c r="S84" s="386">
        <v>0</v>
      </c>
      <c r="T84" s="387">
        <f t="shared" ref="T84:T105" si="25">SUM(P84,L84,H84,D84)</f>
        <v>11</v>
      </c>
      <c r="U84" s="372">
        <f t="shared" si="24"/>
        <v>0</v>
      </c>
      <c r="V84" s="372">
        <f t="shared" si="20"/>
        <v>11</v>
      </c>
      <c r="W84" s="387">
        <f t="shared" si="21"/>
        <v>0</v>
      </c>
      <c r="X84" s="373">
        <f t="shared" si="23"/>
        <v>11</v>
      </c>
      <c r="Y84" s="388">
        <v>1</v>
      </c>
      <c r="Z84" s="388" t="s">
        <v>233</v>
      </c>
    </row>
    <row r="85" spans="1:26" ht="18" customHeight="1" thickBot="1" x14ac:dyDescent="0.35">
      <c r="A85" s="375" t="s">
        <v>271</v>
      </c>
      <c r="B85" s="376" t="s">
        <v>153</v>
      </c>
      <c r="C85" s="377" t="s">
        <v>87</v>
      </c>
      <c r="D85" s="378">
        <v>2.25</v>
      </c>
      <c r="E85" s="378">
        <v>0</v>
      </c>
      <c r="F85" s="360">
        <f t="shared" si="22"/>
        <v>2.25</v>
      </c>
      <c r="G85" s="396">
        <v>0</v>
      </c>
      <c r="H85" s="389">
        <v>12.75</v>
      </c>
      <c r="I85" s="379">
        <v>0</v>
      </c>
      <c r="J85" s="362">
        <f t="shared" si="17"/>
        <v>12.75</v>
      </c>
      <c r="K85" s="380">
        <v>0</v>
      </c>
      <c r="L85" s="381">
        <v>4</v>
      </c>
      <c r="M85" s="382">
        <v>0</v>
      </c>
      <c r="N85" s="366">
        <f t="shared" si="18"/>
        <v>4</v>
      </c>
      <c r="O85" s="383">
        <v>1</v>
      </c>
      <c r="P85" s="384">
        <v>1</v>
      </c>
      <c r="Q85" s="385">
        <v>0</v>
      </c>
      <c r="R85" s="370">
        <f t="shared" si="19"/>
        <v>1</v>
      </c>
      <c r="S85" s="386">
        <v>0</v>
      </c>
      <c r="T85" s="387">
        <f t="shared" si="25"/>
        <v>20</v>
      </c>
      <c r="U85" s="372">
        <f t="shared" si="24"/>
        <v>0</v>
      </c>
      <c r="V85" s="372">
        <f t="shared" si="20"/>
        <v>20</v>
      </c>
      <c r="W85" s="387">
        <f t="shared" si="21"/>
        <v>1</v>
      </c>
      <c r="X85" s="373">
        <f t="shared" si="23"/>
        <v>20</v>
      </c>
      <c r="Y85" s="388">
        <v>0</v>
      </c>
      <c r="Z85" s="388"/>
    </row>
    <row r="86" spans="1:26" ht="18" customHeight="1" thickBot="1" x14ac:dyDescent="0.35">
      <c r="A86" s="375" t="s">
        <v>271</v>
      </c>
      <c r="B86" s="376" t="s">
        <v>152</v>
      </c>
      <c r="C86" s="377" t="s">
        <v>88</v>
      </c>
      <c r="D86" s="378">
        <v>1</v>
      </c>
      <c r="E86" s="378">
        <v>0</v>
      </c>
      <c r="F86" s="360">
        <f t="shared" si="22"/>
        <v>1</v>
      </c>
      <c r="G86" s="396">
        <v>1</v>
      </c>
      <c r="H86" s="389">
        <v>9</v>
      </c>
      <c r="I86" s="379">
        <v>0</v>
      </c>
      <c r="J86" s="362">
        <f t="shared" si="17"/>
        <v>9</v>
      </c>
      <c r="K86" s="380">
        <v>1</v>
      </c>
      <c r="L86" s="381">
        <v>0</v>
      </c>
      <c r="M86" s="382">
        <v>0</v>
      </c>
      <c r="N86" s="366">
        <f t="shared" si="18"/>
        <v>0</v>
      </c>
      <c r="O86" s="383">
        <v>0</v>
      </c>
      <c r="P86" s="389">
        <v>0</v>
      </c>
      <c r="Q86" s="385">
        <v>0</v>
      </c>
      <c r="R86" s="370">
        <f t="shared" si="19"/>
        <v>0</v>
      </c>
      <c r="S86" s="386">
        <v>0</v>
      </c>
      <c r="T86" s="387">
        <f t="shared" si="25"/>
        <v>10</v>
      </c>
      <c r="U86" s="372">
        <f t="shared" si="24"/>
        <v>0</v>
      </c>
      <c r="V86" s="372">
        <f t="shared" si="20"/>
        <v>10</v>
      </c>
      <c r="W86" s="387">
        <f t="shared" si="21"/>
        <v>2</v>
      </c>
      <c r="X86" s="373">
        <f t="shared" si="23"/>
        <v>10</v>
      </c>
      <c r="Y86" s="388">
        <v>2</v>
      </c>
      <c r="Z86" s="388" t="s">
        <v>319</v>
      </c>
    </row>
    <row r="87" spans="1:26" ht="18" customHeight="1" thickBot="1" x14ac:dyDescent="0.35">
      <c r="A87" s="375" t="s">
        <v>271</v>
      </c>
      <c r="B87" s="376" t="s">
        <v>166</v>
      </c>
      <c r="C87" s="377" t="s">
        <v>89</v>
      </c>
      <c r="D87" s="378">
        <v>2</v>
      </c>
      <c r="E87" s="378">
        <v>0</v>
      </c>
      <c r="F87" s="360">
        <f t="shared" si="22"/>
        <v>2</v>
      </c>
      <c r="G87" s="396">
        <v>0</v>
      </c>
      <c r="H87" s="389">
        <v>10</v>
      </c>
      <c r="I87" s="379">
        <v>0</v>
      </c>
      <c r="J87" s="362">
        <f t="shared" si="17"/>
        <v>10</v>
      </c>
      <c r="K87" s="380">
        <v>0</v>
      </c>
      <c r="L87" s="381">
        <v>1</v>
      </c>
      <c r="M87" s="382">
        <v>0</v>
      </c>
      <c r="N87" s="366">
        <f t="shared" si="18"/>
        <v>1</v>
      </c>
      <c r="O87" s="383">
        <v>0</v>
      </c>
      <c r="P87" s="384">
        <v>0</v>
      </c>
      <c r="Q87" s="385">
        <v>0</v>
      </c>
      <c r="R87" s="370">
        <f t="shared" si="19"/>
        <v>0</v>
      </c>
      <c r="S87" s="386">
        <v>0</v>
      </c>
      <c r="T87" s="387">
        <f t="shared" si="25"/>
        <v>13</v>
      </c>
      <c r="U87" s="372">
        <f t="shared" si="24"/>
        <v>0</v>
      </c>
      <c r="V87" s="372">
        <f t="shared" si="20"/>
        <v>13</v>
      </c>
      <c r="W87" s="387">
        <f t="shared" si="21"/>
        <v>0</v>
      </c>
      <c r="X87" s="373">
        <f t="shared" si="23"/>
        <v>13</v>
      </c>
      <c r="Y87" s="388">
        <v>2.4</v>
      </c>
      <c r="Z87" s="388" t="s">
        <v>305</v>
      </c>
    </row>
    <row r="88" spans="1:26" ht="18" customHeight="1" thickBot="1" x14ac:dyDescent="0.35">
      <c r="A88" s="375" t="s">
        <v>271</v>
      </c>
      <c r="B88" s="376" t="s">
        <v>153</v>
      </c>
      <c r="C88" s="377" t="s">
        <v>90</v>
      </c>
      <c r="D88" s="378">
        <v>1.75</v>
      </c>
      <c r="E88" s="378">
        <v>0.75</v>
      </c>
      <c r="F88" s="360">
        <f t="shared" si="22"/>
        <v>1</v>
      </c>
      <c r="G88" s="396">
        <v>0</v>
      </c>
      <c r="H88" s="389">
        <v>11</v>
      </c>
      <c r="I88" s="379">
        <v>0</v>
      </c>
      <c r="J88" s="362">
        <f t="shared" si="17"/>
        <v>11</v>
      </c>
      <c r="K88" s="380">
        <v>2</v>
      </c>
      <c r="L88" s="381">
        <v>0</v>
      </c>
      <c r="M88" s="382">
        <v>0</v>
      </c>
      <c r="N88" s="366">
        <f t="shared" si="18"/>
        <v>0</v>
      </c>
      <c r="O88" s="383">
        <v>0</v>
      </c>
      <c r="P88" s="384">
        <v>0</v>
      </c>
      <c r="Q88" s="385">
        <v>0</v>
      </c>
      <c r="R88" s="370">
        <f t="shared" si="19"/>
        <v>0</v>
      </c>
      <c r="S88" s="386">
        <v>0</v>
      </c>
      <c r="T88" s="387">
        <f t="shared" si="25"/>
        <v>12.75</v>
      </c>
      <c r="U88" s="372">
        <f t="shared" si="24"/>
        <v>0.75</v>
      </c>
      <c r="V88" s="372">
        <f t="shared" si="20"/>
        <v>12</v>
      </c>
      <c r="W88" s="387">
        <f t="shared" si="21"/>
        <v>2</v>
      </c>
      <c r="X88" s="373">
        <f t="shared" si="23"/>
        <v>12</v>
      </c>
      <c r="Y88" s="388">
        <v>0.4</v>
      </c>
      <c r="Z88" s="388" t="s">
        <v>301</v>
      </c>
    </row>
    <row r="89" spans="1:26" ht="18" customHeight="1" thickBot="1" x14ac:dyDescent="0.35">
      <c r="A89" s="375" t="s">
        <v>271</v>
      </c>
      <c r="B89" s="376" t="s">
        <v>153</v>
      </c>
      <c r="C89" s="377" t="s">
        <v>91</v>
      </c>
      <c r="D89" s="378">
        <v>1</v>
      </c>
      <c r="E89" s="378">
        <v>0</v>
      </c>
      <c r="F89" s="360">
        <f t="shared" si="22"/>
        <v>1</v>
      </c>
      <c r="G89" s="396">
        <v>0</v>
      </c>
      <c r="H89" s="389">
        <v>6.63</v>
      </c>
      <c r="I89" s="379">
        <v>0</v>
      </c>
      <c r="J89" s="362">
        <f t="shared" si="17"/>
        <v>6.63</v>
      </c>
      <c r="K89" s="380">
        <v>1</v>
      </c>
      <c r="L89" s="381">
        <v>2</v>
      </c>
      <c r="M89" s="382">
        <v>0</v>
      </c>
      <c r="N89" s="366">
        <f t="shared" si="18"/>
        <v>2</v>
      </c>
      <c r="O89" s="383">
        <v>0</v>
      </c>
      <c r="P89" s="384">
        <v>1</v>
      </c>
      <c r="Q89" s="385">
        <v>0</v>
      </c>
      <c r="R89" s="370">
        <f t="shared" si="19"/>
        <v>1</v>
      </c>
      <c r="S89" s="386">
        <v>0</v>
      </c>
      <c r="T89" s="387">
        <f t="shared" si="25"/>
        <v>10.629999999999999</v>
      </c>
      <c r="U89" s="372">
        <f t="shared" si="24"/>
        <v>0</v>
      </c>
      <c r="V89" s="372">
        <f t="shared" si="20"/>
        <v>10.629999999999999</v>
      </c>
      <c r="W89" s="387">
        <f t="shared" si="21"/>
        <v>1</v>
      </c>
      <c r="X89" s="373">
        <f t="shared" si="23"/>
        <v>10.629999999999999</v>
      </c>
      <c r="Y89" s="388">
        <v>0</v>
      </c>
      <c r="Z89" s="388"/>
    </row>
    <row r="90" spans="1:26" ht="18" customHeight="1" thickBot="1" x14ac:dyDescent="0.35">
      <c r="A90" s="375" t="s">
        <v>271</v>
      </c>
      <c r="B90" s="376" t="s">
        <v>142</v>
      </c>
      <c r="C90" s="377" t="s">
        <v>92</v>
      </c>
      <c r="D90" s="378">
        <v>1</v>
      </c>
      <c r="E90" s="378">
        <v>0</v>
      </c>
      <c r="F90" s="360">
        <f t="shared" si="22"/>
        <v>1</v>
      </c>
      <c r="G90" s="396">
        <v>0</v>
      </c>
      <c r="H90" s="389">
        <v>4</v>
      </c>
      <c r="I90" s="379">
        <v>0</v>
      </c>
      <c r="J90" s="362">
        <f t="shared" si="17"/>
        <v>4</v>
      </c>
      <c r="K90" s="380">
        <v>0</v>
      </c>
      <c r="L90" s="381">
        <v>1</v>
      </c>
      <c r="M90" s="382">
        <v>0</v>
      </c>
      <c r="N90" s="366">
        <f t="shared" si="18"/>
        <v>1</v>
      </c>
      <c r="O90" s="383">
        <v>0</v>
      </c>
      <c r="P90" s="384">
        <v>0</v>
      </c>
      <c r="Q90" s="385">
        <v>0</v>
      </c>
      <c r="R90" s="370">
        <f t="shared" si="19"/>
        <v>0</v>
      </c>
      <c r="S90" s="386">
        <v>0</v>
      </c>
      <c r="T90" s="387">
        <f t="shared" si="25"/>
        <v>6</v>
      </c>
      <c r="U90" s="372">
        <f t="shared" si="24"/>
        <v>0</v>
      </c>
      <c r="V90" s="372">
        <f t="shared" si="20"/>
        <v>6</v>
      </c>
      <c r="W90" s="387">
        <f t="shared" si="21"/>
        <v>0</v>
      </c>
      <c r="X90" s="373">
        <f t="shared" si="23"/>
        <v>6</v>
      </c>
      <c r="Y90" s="388">
        <v>3</v>
      </c>
      <c r="Z90" s="388" t="s">
        <v>306</v>
      </c>
    </row>
    <row r="91" spans="1:26" ht="18" customHeight="1" thickBot="1" x14ac:dyDescent="0.35">
      <c r="A91" s="375" t="s">
        <v>271</v>
      </c>
      <c r="B91" s="376" t="s">
        <v>142</v>
      </c>
      <c r="C91" s="377" t="s">
        <v>93</v>
      </c>
      <c r="D91" s="378">
        <v>1</v>
      </c>
      <c r="E91" s="378">
        <v>0</v>
      </c>
      <c r="F91" s="360">
        <f t="shared" si="22"/>
        <v>1</v>
      </c>
      <c r="G91" s="396">
        <v>0</v>
      </c>
      <c r="H91" s="389">
        <v>7</v>
      </c>
      <c r="I91" s="379">
        <v>0</v>
      </c>
      <c r="J91" s="362">
        <f t="shared" si="17"/>
        <v>7</v>
      </c>
      <c r="K91" s="380">
        <v>1</v>
      </c>
      <c r="L91" s="381">
        <v>2</v>
      </c>
      <c r="M91" s="382">
        <v>0</v>
      </c>
      <c r="N91" s="366">
        <f t="shared" si="18"/>
        <v>2</v>
      </c>
      <c r="O91" s="383">
        <v>0</v>
      </c>
      <c r="P91" s="384">
        <v>0</v>
      </c>
      <c r="Q91" s="385">
        <v>0</v>
      </c>
      <c r="R91" s="370">
        <f t="shared" si="19"/>
        <v>0</v>
      </c>
      <c r="S91" s="386">
        <v>0</v>
      </c>
      <c r="T91" s="387">
        <f t="shared" si="25"/>
        <v>10</v>
      </c>
      <c r="U91" s="372">
        <f t="shared" si="24"/>
        <v>0</v>
      </c>
      <c r="V91" s="372">
        <f t="shared" si="20"/>
        <v>10</v>
      </c>
      <c r="W91" s="387">
        <f t="shared" si="21"/>
        <v>1</v>
      </c>
      <c r="X91" s="373">
        <f t="shared" si="23"/>
        <v>10</v>
      </c>
      <c r="Y91" s="388">
        <v>0</v>
      </c>
      <c r="Z91" s="388"/>
    </row>
    <row r="92" spans="1:26" ht="18" customHeight="1" thickBot="1" x14ac:dyDescent="0.35">
      <c r="A92" s="375" t="s">
        <v>271</v>
      </c>
      <c r="B92" s="376" t="s">
        <v>255</v>
      </c>
      <c r="C92" s="377" t="s">
        <v>94</v>
      </c>
      <c r="D92" s="378">
        <v>0.25</v>
      </c>
      <c r="E92" s="378">
        <v>0</v>
      </c>
      <c r="F92" s="360">
        <f t="shared" si="22"/>
        <v>0.25</v>
      </c>
      <c r="G92" s="396">
        <v>0</v>
      </c>
      <c r="H92" s="389">
        <v>1</v>
      </c>
      <c r="I92" s="379">
        <v>0</v>
      </c>
      <c r="J92" s="362">
        <f t="shared" si="17"/>
        <v>1</v>
      </c>
      <c r="K92" s="380">
        <v>0</v>
      </c>
      <c r="L92" s="381">
        <v>0</v>
      </c>
      <c r="M92" s="382">
        <v>0</v>
      </c>
      <c r="N92" s="366">
        <f t="shared" si="18"/>
        <v>0</v>
      </c>
      <c r="O92" s="383">
        <v>0</v>
      </c>
      <c r="P92" s="384">
        <v>0.1</v>
      </c>
      <c r="Q92" s="385">
        <v>0</v>
      </c>
      <c r="R92" s="370">
        <v>0.1</v>
      </c>
      <c r="S92" s="386">
        <v>0</v>
      </c>
      <c r="T92" s="387">
        <f t="shared" si="25"/>
        <v>1.35</v>
      </c>
      <c r="U92" s="372">
        <f t="shared" si="24"/>
        <v>0</v>
      </c>
      <c r="V92" s="372">
        <f t="shared" si="20"/>
        <v>1.35</v>
      </c>
      <c r="W92" s="387">
        <f t="shared" si="21"/>
        <v>0</v>
      </c>
      <c r="X92" s="373">
        <f t="shared" si="23"/>
        <v>1.35</v>
      </c>
      <c r="Y92" s="388">
        <v>0</v>
      </c>
      <c r="Z92" s="388"/>
    </row>
    <row r="93" spans="1:26" ht="18" customHeight="1" thickBot="1" x14ac:dyDescent="0.35">
      <c r="A93" s="375" t="s">
        <v>274</v>
      </c>
      <c r="B93" s="376" t="s">
        <v>255</v>
      </c>
      <c r="C93" s="377" t="s">
        <v>95</v>
      </c>
      <c r="D93" s="378">
        <v>0</v>
      </c>
      <c r="E93" s="378">
        <v>0</v>
      </c>
      <c r="F93" s="360">
        <f t="shared" si="22"/>
        <v>0</v>
      </c>
      <c r="G93" s="396">
        <v>0</v>
      </c>
      <c r="H93" s="389">
        <v>2</v>
      </c>
      <c r="I93" s="379">
        <v>0</v>
      </c>
      <c r="J93" s="362">
        <f t="shared" si="17"/>
        <v>2</v>
      </c>
      <c r="K93" s="380">
        <v>0</v>
      </c>
      <c r="L93" s="381">
        <v>0</v>
      </c>
      <c r="M93" s="382">
        <v>0</v>
      </c>
      <c r="N93" s="366">
        <f t="shared" si="18"/>
        <v>0</v>
      </c>
      <c r="O93" s="383">
        <v>0</v>
      </c>
      <c r="P93" s="384">
        <v>0.1</v>
      </c>
      <c r="Q93" s="385">
        <v>0</v>
      </c>
      <c r="R93" s="370">
        <f t="shared" si="19"/>
        <v>0.1</v>
      </c>
      <c r="S93" s="386">
        <v>0</v>
      </c>
      <c r="T93" s="387">
        <f t="shared" si="25"/>
        <v>2.1</v>
      </c>
      <c r="U93" s="372">
        <f t="shared" si="24"/>
        <v>0</v>
      </c>
      <c r="V93" s="372">
        <f t="shared" si="20"/>
        <v>2.1</v>
      </c>
      <c r="W93" s="387">
        <f t="shared" si="21"/>
        <v>0</v>
      </c>
      <c r="X93" s="373">
        <f t="shared" si="23"/>
        <v>2.1</v>
      </c>
      <c r="Y93" s="388">
        <v>0</v>
      </c>
      <c r="Z93" s="388"/>
    </row>
    <row r="94" spans="1:26" ht="18" customHeight="1" thickBot="1" x14ac:dyDescent="0.35">
      <c r="A94" s="375" t="s">
        <v>274</v>
      </c>
      <c r="B94" s="376" t="s">
        <v>315</v>
      </c>
      <c r="C94" s="377" t="s">
        <v>97</v>
      </c>
      <c r="D94" s="378">
        <v>0.25</v>
      </c>
      <c r="E94" s="378">
        <v>0</v>
      </c>
      <c r="F94" s="360">
        <f t="shared" si="22"/>
        <v>0.25</v>
      </c>
      <c r="G94" s="396">
        <v>0.25</v>
      </c>
      <c r="H94" s="389">
        <v>0.5</v>
      </c>
      <c r="I94" s="379">
        <v>0</v>
      </c>
      <c r="J94" s="362">
        <f t="shared" si="17"/>
        <v>0.5</v>
      </c>
      <c r="K94" s="380">
        <v>0</v>
      </c>
      <c r="L94" s="381">
        <v>0</v>
      </c>
      <c r="M94" s="382">
        <v>0</v>
      </c>
      <c r="N94" s="366">
        <f t="shared" si="18"/>
        <v>0</v>
      </c>
      <c r="O94" s="383">
        <v>0</v>
      </c>
      <c r="P94" s="389">
        <v>0</v>
      </c>
      <c r="Q94" s="379">
        <v>0</v>
      </c>
      <c r="R94" s="370">
        <f t="shared" si="19"/>
        <v>0</v>
      </c>
      <c r="S94" s="390">
        <v>0</v>
      </c>
      <c r="T94" s="387">
        <f t="shared" si="25"/>
        <v>0.75</v>
      </c>
      <c r="U94" s="372">
        <f t="shared" si="24"/>
        <v>0</v>
      </c>
      <c r="V94" s="372">
        <f t="shared" si="20"/>
        <v>0.75</v>
      </c>
      <c r="W94" s="387">
        <f t="shared" si="21"/>
        <v>0.25</v>
      </c>
      <c r="X94" s="373">
        <f t="shared" si="23"/>
        <v>0.75</v>
      </c>
      <c r="Y94" s="388">
        <v>0.01</v>
      </c>
      <c r="Z94" s="388" t="s">
        <v>296</v>
      </c>
    </row>
    <row r="95" spans="1:26" ht="18" customHeight="1" thickBot="1" x14ac:dyDescent="0.35">
      <c r="A95" s="375" t="s">
        <v>274</v>
      </c>
      <c r="B95" s="376" t="s">
        <v>153</v>
      </c>
      <c r="C95" s="377" t="s">
        <v>98</v>
      </c>
      <c r="D95" s="378">
        <v>2</v>
      </c>
      <c r="E95" s="378">
        <v>0</v>
      </c>
      <c r="F95" s="360">
        <f t="shared" si="22"/>
        <v>2</v>
      </c>
      <c r="G95" s="396">
        <v>0</v>
      </c>
      <c r="H95" s="389">
        <v>9</v>
      </c>
      <c r="I95" s="379">
        <v>0</v>
      </c>
      <c r="J95" s="362">
        <f t="shared" si="17"/>
        <v>9</v>
      </c>
      <c r="K95" s="380">
        <v>1</v>
      </c>
      <c r="L95" s="381">
        <v>2</v>
      </c>
      <c r="M95" s="382">
        <v>0</v>
      </c>
      <c r="N95" s="366">
        <f t="shared" si="18"/>
        <v>2</v>
      </c>
      <c r="O95" s="383">
        <v>0</v>
      </c>
      <c r="P95" s="384">
        <v>1</v>
      </c>
      <c r="Q95" s="385">
        <v>0</v>
      </c>
      <c r="R95" s="370">
        <f t="shared" si="19"/>
        <v>1</v>
      </c>
      <c r="S95" s="386">
        <v>0</v>
      </c>
      <c r="T95" s="387">
        <f t="shared" si="25"/>
        <v>14</v>
      </c>
      <c r="U95" s="372">
        <f t="shared" si="24"/>
        <v>0</v>
      </c>
      <c r="V95" s="372">
        <f t="shared" si="20"/>
        <v>14</v>
      </c>
      <c r="W95" s="387">
        <f t="shared" si="21"/>
        <v>1</v>
      </c>
      <c r="X95" s="373">
        <f t="shared" si="23"/>
        <v>14</v>
      </c>
      <c r="Y95" s="388">
        <v>0</v>
      </c>
      <c r="Z95" s="388"/>
    </row>
    <row r="96" spans="1:26" ht="18" customHeight="1" thickBot="1" x14ac:dyDescent="0.35">
      <c r="A96" s="375" t="s">
        <v>271</v>
      </c>
      <c r="B96" s="376" t="s">
        <v>242</v>
      </c>
      <c r="C96" s="377" t="s">
        <v>99</v>
      </c>
      <c r="D96" s="378">
        <v>1.5</v>
      </c>
      <c r="E96" s="378">
        <v>0</v>
      </c>
      <c r="F96" s="360">
        <f t="shared" si="22"/>
        <v>1.5</v>
      </c>
      <c r="G96" s="396">
        <v>0</v>
      </c>
      <c r="H96" s="389">
        <v>9</v>
      </c>
      <c r="I96" s="379">
        <v>0</v>
      </c>
      <c r="J96" s="362">
        <f t="shared" si="17"/>
        <v>9</v>
      </c>
      <c r="K96" s="380">
        <v>0</v>
      </c>
      <c r="L96" s="381">
        <v>0</v>
      </c>
      <c r="M96" s="382">
        <v>0</v>
      </c>
      <c r="N96" s="366">
        <f t="shared" si="18"/>
        <v>0</v>
      </c>
      <c r="O96" s="383">
        <v>0</v>
      </c>
      <c r="P96" s="384">
        <v>0</v>
      </c>
      <c r="Q96" s="385">
        <v>0</v>
      </c>
      <c r="R96" s="370">
        <f t="shared" si="19"/>
        <v>0</v>
      </c>
      <c r="S96" s="386">
        <v>0</v>
      </c>
      <c r="T96" s="387">
        <f t="shared" si="25"/>
        <v>10.5</v>
      </c>
      <c r="U96" s="372">
        <f t="shared" si="24"/>
        <v>0</v>
      </c>
      <c r="V96" s="372">
        <f t="shared" si="20"/>
        <v>10.5</v>
      </c>
      <c r="W96" s="387">
        <f t="shared" si="21"/>
        <v>0</v>
      </c>
      <c r="X96" s="373">
        <f t="shared" si="23"/>
        <v>10.5</v>
      </c>
      <c r="Y96" s="388">
        <v>1.23</v>
      </c>
      <c r="Z96" s="388" t="s">
        <v>307</v>
      </c>
    </row>
    <row r="97" spans="1:27" ht="18" customHeight="1" thickBot="1" x14ac:dyDescent="0.35">
      <c r="A97" s="375" t="s">
        <v>271</v>
      </c>
      <c r="B97" s="376" t="s">
        <v>242</v>
      </c>
      <c r="C97" s="377" t="s">
        <v>100</v>
      </c>
      <c r="D97" s="378">
        <v>11</v>
      </c>
      <c r="E97" s="378">
        <v>0</v>
      </c>
      <c r="F97" s="360">
        <f t="shared" si="22"/>
        <v>11</v>
      </c>
      <c r="G97" s="396">
        <v>0</v>
      </c>
      <c r="H97" s="389">
        <v>47</v>
      </c>
      <c r="I97" s="379">
        <v>0</v>
      </c>
      <c r="J97" s="362">
        <f t="shared" si="17"/>
        <v>47</v>
      </c>
      <c r="K97" s="380">
        <v>7</v>
      </c>
      <c r="L97" s="381">
        <v>12</v>
      </c>
      <c r="M97" s="382">
        <v>0</v>
      </c>
      <c r="N97" s="366">
        <f t="shared" si="18"/>
        <v>12</v>
      </c>
      <c r="O97" s="383">
        <v>2</v>
      </c>
      <c r="P97" s="384">
        <v>10</v>
      </c>
      <c r="Q97" s="385">
        <v>0</v>
      </c>
      <c r="R97" s="370">
        <f t="shared" si="19"/>
        <v>10</v>
      </c>
      <c r="S97" s="386">
        <v>1</v>
      </c>
      <c r="T97" s="387">
        <f t="shared" si="25"/>
        <v>80</v>
      </c>
      <c r="U97" s="372">
        <f t="shared" si="24"/>
        <v>0</v>
      </c>
      <c r="V97" s="372">
        <f t="shared" si="20"/>
        <v>80</v>
      </c>
      <c r="W97" s="387">
        <f t="shared" si="21"/>
        <v>10</v>
      </c>
      <c r="X97" s="373">
        <f t="shared" si="23"/>
        <v>80</v>
      </c>
      <c r="Y97" s="388">
        <v>5.5</v>
      </c>
      <c r="Z97" s="388" t="s">
        <v>308</v>
      </c>
    </row>
    <row r="98" spans="1:27" ht="18" customHeight="1" thickBot="1" x14ac:dyDescent="0.35">
      <c r="A98" s="375" t="s">
        <v>271</v>
      </c>
      <c r="B98" s="376" t="s">
        <v>242</v>
      </c>
      <c r="C98" s="377" t="s">
        <v>101</v>
      </c>
      <c r="D98" s="378">
        <v>1</v>
      </c>
      <c r="E98" s="378">
        <v>0</v>
      </c>
      <c r="F98" s="360">
        <f t="shared" si="22"/>
        <v>1</v>
      </c>
      <c r="G98" s="396">
        <v>0</v>
      </c>
      <c r="H98" s="389">
        <v>4</v>
      </c>
      <c r="I98" s="379">
        <v>0</v>
      </c>
      <c r="J98" s="362">
        <f t="shared" si="17"/>
        <v>4</v>
      </c>
      <c r="K98" s="380">
        <v>0</v>
      </c>
      <c r="L98" s="381">
        <v>1</v>
      </c>
      <c r="M98" s="382">
        <v>0</v>
      </c>
      <c r="N98" s="366">
        <f t="shared" si="18"/>
        <v>1</v>
      </c>
      <c r="O98" s="383">
        <v>0</v>
      </c>
      <c r="P98" s="384">
        <v>0</v>
      </c>
      <c r="Q98" s="385">
        <v>0</v>
      </c>
      <c r="R98" s="370">
        <f t="shared" si="19"/>
        <v>0</v>
      </c>
      <c r="S98" s="386">
        <v>0</v>
      </c>
      <c r="T98" s="387">
        <f t="shared" si="25"/>
        <v>6</v>
      </c>
      <c r="U98" s="372">
        <f t="shared" si="24"/>
        <v>0</v>
      </c>
      <c r="V98" s="372">
        <f t="shared" si="20"/>
        <v>6</v>
      </c>
      <c r="W98" s="387">
        <f t="shared" si="21"/>
        <v>0</v>
      </c>
      <c r="X98" s="373">
        <f t="shared" si="23"/>
        <v>6</v>
      </c>
      <c r="Y98" s="388">
        <v>1.25</v>
      </c>
      <c r="Z98" s="388" t="s">
        <v>309</v>
      </c>
    </row>
    <row r="99" spans="1:27" ht="18" customHeight="1" thickBot="1" x14ac:dyDescent="0.35">
      <c r="A99" s="375" t="s">
        <v>274</v>
      </c>
      <c r="B99" s="376" t="s">
        <v>315</v>
      </c>
      <c r="C99" s="377" t="s">
        <v>102</v>
      </c>
      <c r="D99" s="378">
        <v>0.75</v>
      </c>
      <c r="E99" s="378">
        <v>0</v>
      </c>
      <c r="F99" s="360">
        <f t="shared" si="22"/>
        <v>0.75</v>
      </c>
      <c r="G99" s="396">
        <v>0.75</v>
      </c>
      <c r="H99" s="389">
        <v>3.5</v>
      </c>
      <c r="I99" s="379">
        <v>0</v>
      </c>
      <c r="J99" s="362">
        <f t="shared" si="17"/>
        <v>3.5</v>
      </c>
      <c r="K99" s="380">
        <v>1</v>
      </c>
      <c r="L99" s="381">
        <v>0</v>
      </c>
      <c r="M99" s="382">
        <v>0</v>
      </c>
      <c r="N99" s="366">
        <f t="shared" si="18"/>
        <v>0</v>
      </c>
      <c r="O99" s="383">
        <v>0</v>
      </c>
      <c r="P99" s="389">
        <v>0</v>
      </c>
      <c r="Q99" s="379">
        <v>0</v>
      </c>
      <c r="R99" s="370">
        <f t="shared" si="19"/>
        <v>0</v>
      </c>
      <c r="S99" s="390">
        <v>0</v>
      </c>
      <c r="T99" s="387">
        <f t="shared" si="25"/>
        <v>4.25</v>
      </c>
      <c r="U99" s="372">
        <f t="shared" si="24"/>
        <v>0</v>
      </c>
      <c r="V99" s="372">
        <f t="shared" si="20"/>
        <v>4.25</v>
      </c>
      <c r="W99" s="387">
        <f t="shared" si="21"/>
        <v>1.75</v>
      </c>
      <c r="X99" s="373">
        <f t="shared" si="23"/>
        <v>4.25</v>
      </c>
      <c r="Y99" s="388">
        <v>0.04</v>
      </c>
      <c r="Z99" s="388" t="s">
        <v>310</v>
      </c>
    </row>
    <row r="100" spans="1:27" ht="18" customHeight="1" thickBot="1" x14ac:dyDescent="0.35">
      <c r="A100" s="375" t="s">
        <v>271</v>
      </c>
      <c r="B100" s="376" t="s">
        <v>152</v>
      </c>
      <c r="C100" s="377" t="s">
        <v>103</v>
      </c>
      <c r="D100" s="378">
        <v>1</v>
      </c>
      <c r="E100" s="378">
        <v>0</v>
      </c>
      <c r="F100" s="360">
        <f t="shared" si="22"/>
        <v>1</v>
      </c>
      <c r="G100" s="396">
        <v>0</v>
      </c>
      <c r="H100" s="389">
        <v>1</v>
      </c>
      <c r="I100" s="379">
        <v>0</v>
      </c>
      <c r="J100" s="362">
        <f t="shared" si="17"/>
        <v>1</v>
      </c>
      <c r="K100" s="380">
        <v>0</v>
      </c>
      <c r="L100" s="381">
        <v>0</v>
      </c>
      <c r="M100" s="382">
        <v>0</v>
      </c>
      <c r="N100" s="366">
        <f t="shared" ref="N100:N105" si="26">L100-M100</f>
        <v>0</v>
      </c>
      <c r="O100" s="383">
        <v>0</v>
      </c>
      <c r="P100" s="384">
        <v>0</v>
      </c>
      <c r="Q100" s="385">
        <v>0</v>
      </c>
      <c r="R100" s="370">
        <f t="shared" ref="R100:R105" si="27">P100-Q100</f>
        <v>0</v>
      </c>
      <c r="S100" s="386">
        <v>0</v>
      </c>
      <c r="T100" s="387">
        <f t="shared" si="25"/>
        <v>2</v>
      </c>
      <c r="U100" s="372">
        <f t="shared" si="24"/>
        <v>0</v>
      </c>
      <c r="V100" s="372">
        <f t="shared" ref="V100:V105" si="28">T100-U100</f>
        <v>2</v>
      </c>
      <c r="W100" s="387">
        <f t="shared" ref="W100:W105" si="29">SUM(S100,O100,K100,G100)</f>
        <v>0</v>
      </c>
      <c r="X100" s="373">
        <f t="shared" si="23"/>
        <v>2</v>
      </c>
      <c r="Y100" s="388">
        <v>0.11</v>
      </c>
      <c r="Z100" s="388" t="s">
        <v>233</v>
      </c>
    </row>
    <row r="101" spans="1:27" ht="18" customHeight="1" thickBot="1" x14ac:dyDescent="0.35">
      <c r="A101" s="375" t="s">
        <v>274</v>
      </c>
      <c r="B101" s="376" t="s">
        <v>242</v>
      </c>
      <c r="C101" s="377" t="s">
        <v>104</v>
      </c>
      <c r="D101" s="378">
        <v>3</v>
      </c>
      <c r="E101" s="378">
        <v>0</v>
      </c>
      <c r="F101" s="360">
        <f t="shared" si="22"/>
        <v>3</v>
      </c>
      <c r="G101" s="396">
        <v>0</v>
      </c>
      <c r="H101" s="389">
        <v>10</v>
      </c>
      <c r="I101" s="379">
        <v>0</v>
      </c>
      <c r="J101" s="362">
        <f t="shared" si="17"/>
        <v>10</v>
      </c>
      <c r="K101" s="380">
        <v>1</v>
      </c>
      <c r="L101" s="381">
        <v>4</v>
      </c>
      <c r="M101" s="382">
        <v>0</v>
      </c>
      <c r="N101" s="366">
        <f t="shared" si="26"/>
        <v>4</v>
      </c>
      <c r="O101" s="383">
        <v>0</v>
      </c>
      <c r="P101" s="384">
        <v>1</v>
      </c>
      <c r="Q101" s="385">
        <v>0</v>
      </c>
      <c r="R101" s="370">
        <f t="shared" si="27"/>
        <v>1</v>
      </c>
      <c r="S101" s="386">
        <v>0</v>
      </c>
      <c r="T101" s="387">
        <f t="shared" si="25"/>
        <v>18</v>
      </c>
      <c r="U101" s="372">
        <f t="shared" si="24"/>
        <v>0</v>
      </c>
      <c r="V101" s="372">
        <f t="shared" si="28"/>
        <v>18</v>
      </c>
      <c r="W101" s="387">
        <f t="shared" si="29"/>
        <v>1</v>
      </c>
      <c r="X101" s="373">
        <f t="shared" si="23"/>
        <v>18</v>
      </c>
      <c r="Y101" s="388">
        <v>0.4</v>
      </c>
      <c r="Z101" s="388" t="s">
        <v>311</v>
      </c>
    </row>
    <row r="102" spans="1:27" ht="18" customHeight="1" thickBot="1" x14ac:dyDescent="0.35">
      <c r="A102" s="375" t="s">
        <v>271</v>
      </c>
      <c r="B102" s="376" t="s">
        <v>152</v>
      </c>
      <c r="C102" s="377" t="s">
        <v>105</v>
      </c>
      <c r="D102" s="378">
        <v>1</v>
      </c>
      <c r="E102" s="378">
        <v>0</v>
      </c>
      <c r="F102" s="360">
        <f t="shared" si="22"/>
        <v>1</v>
      </c>
      <c r="G102" s="396">
        <v>0</v>
      </c>
      <c r="H102" s="389">
        <v>6</v>
      </c>
      <c r="I102" s="379">
        <v>0</v>
      </c>
      <c r="J102" s="362">
        <f t="shared" si="17"/>
        <v>6</v>
      </c>
      <c r="K102" s="380">
        <v>0</v>
      </c>
      <c r="L102" s="381">
        <v>1</v>
      </c>
      <c r="M102" s="382">
        <v>0</v>
      </c>
      <c r="N102" s="366">
        <f t="shared" si="26"/>
        <v>1</v>
      </c>
      <c r="O102" s="383">
        <v>0</v>
      </c>
      <c r="P102" s="384">
        <v>0</v>
      </c>
      <c r="Q102" s="385">
        <v>0</v>
      </c>
      <c r="R102" s="370">
        <f t="shared" si="27"/>
        <v>0</v>
      </c>
      <c r="S102" s="386">
        <v>0</v>
      </c>
      <c r="T102" s="387">
        <f t="shared" si="25"/>
        <v>8</v>
      </c>
      <c r="U102" s="372">
        <f t="shared" si="24"/>
        <v>0</v>
      </c>
      <c r="V102" s="372">
        <f t="shared" si="28"/>
        <v>8</v>
      </c>
      <c r="W102" s="387">
        <f t="shared" si="29"/>
        <v>0</v>
      </c>
      <c r="X102" s="373">
        <f t="shared" si="23"/>
        <v>8</v>
      </c>
      <c r="Y102" s="388">
        <v>0.91</v>
      </c>
      <c r="Z102" s="388" t="s">
        <v>278</v>
      </c>
    </row>
    <row r="103" spans="1:27" ht="18" customHeight="1" thickBot="1" x14ac:dyDescent="0.35">
      <c r="A103" s="375" t="s">
        <v>271</v>
      </c>
      <c r="B103" s="376" t="s">
        <v>242</v>
      </c>
      <c r="C103" s="377" t="s">
        <v>106</v>
      </c>
      <c r="D103" s="378">
        <v>5</v>
      </c>
      <c r="E103" s="378">
        <v>1</v>
      </c>
      <c r="F103" s="360">
        <f t="shared" si="22"/>
        <v>4</v>
      </c>
      <c r="G103" s="396">
        <v>1</v>
      </c>
      <c r="H103" s="389">
        <v>14</v>
      </c>
      <c r="I103" s="379">
        <v>1</v>
      </c>
      <c r="J103" s="362">
        <f t="shared" si="17"/>
        <v>13</v>
      </c>
      <c r="K103" s="380">
        <v>1</v>
      </c>
      <c r="L103" s="381">
        <v>3</v>
      </c>
      <c r="M103" s="382">
        <v>1</v>
      </c>
      <c r="N103" s="366">
        <f t="shared" si="26"/>
        <v>2</v>
      </c>
      <c r="O103" s="383">
        <v>1</v>
      </c>
      <c r="P103" s="384">
        <v>0</v>
      </c>
      <c r="Q103" s="385">
        <v>0</v>
      </c>
      <c r="R103" s="370">
        <f t="shared" si="27"/>
        <v>0</v>
      </c>
      <c r="S103" s="386">
        <v>0</v>
      </c>
      <c r="T103" s="387">
        <f t="shared" si="25"/>
        <v>22</v>
      </c>
      <c r="U103" s="372">
        <f t="shared" si="24"/>
        <v>3</v>
      </c>
      <c r="V103" s="372">
        <f t="shared" si="28"/>
        <v>19</v>
      </c>
      <c r="W103" s="387">
        <f t="shared" si="29"/>
        <v>3</v>
      </c>
      <c r="X103" s="373">
        <f t="shared" si="23"/>
        <v>19</v>
      </c>
      <c r="Y103" s="388">
        <v>1.5</v>
      </c>
      <c r="Z103" s="388" t="s">
        <v>318</v>
      </c>
    </row>
    <row r="104" spans="1:27" ht="18" customHeight="1" thickBot="1" x14ac:dyDescent="0.35">
      <c r="A104" s="375" t="s">
        <v>271</v>
      </c>
      <c r="B104" s="376" t="s">
        <v>142</v>
      </c>
      <c r="C104" s="377" t="s">
        <v>107</v>
      </c>
      <c r="D104" s="378">
        <v>0.5</v>
      </c>
      <c r="E104" s="378">
        <v>0</v>
      </c>
      <c r="F104" s="360">
        <f t="shared" si="22"/>
        <v>0.5</v>
      </c>
      <c r="G104" s="396">
        <v>0</v>
      </c>
      <c r="H104" s="389">
        <v>3.5</v>
      </c>
      <c r="I104" s="379">
        <v>0</v>
      </c>
      <c r="J104" s="362">
        <f t="shared" si="17"/>
        <v>3.5</v>
      </c>
      <c r="K104" s="380">
        <v>0</v>
      </c>
      <c r="L104" s="381">
        <v>0</v>
      </c>
      <c r="M104" s="382">
        <v>0</v>
      </c>
      <c r="N104" s="366">
        <f t="shared" si="26"/>
        <v>0</v>
      </c>
      <c r="O104" s="383">
        <v>0</v>
      </c>
      <c r="P104" s="384">
        <v>1</v>
      </c>
      <c r="Q104" s="385">
        <v>0</v>
      </c>
      <c r="R104" s="370">
        <f t="shared" si="27"/>
        <v>1</v>
      </c>
      <c r="S104" s="386">
        <v>0</v>
      </c>
      <c r="T104" s="387">
        <f t="shared" si="25"/>
        <v>5</v>
      </c>
      <c r="U104" s="372">
        <f t="shared" si="24"/>
        <v>0</v>
      </c>
      <c r="V104" s="372">
        <f t="shared" si="28"/>
        <v>5</v>
      </c>
      <c r="W104" s="387">
        <f t="shared" si="29"/>
        <v>0</v>
      </c>
      <c r="X104" s="373">
        <f t="shared" si="23"/>
        <v>5</v>
      </c>
      <c r="Y104" s="388">
        <v>0</v>
      </c>
      <c r="Z104" s="388"/>
    </row>
    <row r="105" spans="1:27" ht="18" customHeight="1" x14ac:dyDescent="0.3">
      <c r="A105" s="375" t="s">
        <v>271</v>
      </c>
      <c r="B105" s="376" t="s">
        <v>255</v>
      </c>
      <c r="C105" s="377" t="s">
        <v>108</v>
      </c>
      <c r="D105" s="378">
        <v>0.25</v>
      </c>
      <c r="E105" s="378">
        <v>0</v>
      </c>
      <c r="F105" s="360">
        <f t="shared" si="22"/>
        <v>0.25</v>
      </c>
      <c r="G105" s="396">
        <v>0</v>
      </c>
      <c r="H105" s="389">
        <v>0.75</v>
      </c>
      <c r="I105" s="379">
        <v>0</v>
      </c>
      <c r="J105" s="362">
        <f t="shared" si="17"/>
        <v>0.75</v>
      </c>
      <c r="K105" s="380">
        <v>0</v>
      </c>
      <c r="L105" s="381">
        <v>0</v>
      </c>
      <c r="M105" s="382">
        <v>0</v>
      </c>
      <c r="N105" s="366">
        <f t="shared" si="26"/>
        <v>0</v>
      </c>
      <c r="O105" s="383">
        <v>0</v>
      </c>
      <c r="P105" s="384">
        <v>0.05</v>
      </c>
      <c r="Q105" s="385">
        <v>0</v>
      </c>
      <c r="R105" s="370">
        <f t="shared" si="27"/>
        <v>0.05</v>
      </c>
      <c r="S105" s="386">
        <v>0</v>
      </c>
      <c r="T105" s="387">
        <f t="shared" si="25"/>
        <v>1.05</v>
      </c>
      <c r="U105" s="372">
        <f t="shared" si="24"/>
        <v>0</v>
      </c>
      <c r="V105" s="372">
        <f t="shared" si="28"/>
        <v>1.05</v>
      </c>
      <c r="W105" s="387">
        <f t="shared" si="29"/>
        <v>0</v>
      </c>
      <c r="X105" s="373">
        <f t="shared" si="23"/>
        <v>1.05</v>
      </c>
      <c r="Y105" s="388">
        <v>0</v>
      </c>
      <c r="Z105" s="388"/>
      <c r="AA105" s="147"/>
    </row>
    <row r="106" spans="1:27" ht="18" customHeight="1" x14ac:dyDescent="0.3">
      <c r="A106" s="401"/>
      <c r="B106" s="401"/>
      <c r="C106" s="402" t="s">
        <v>147</v>
      </c>
      <c r="D106" s="403">
        <f t="shared" ref="D106:W106" si="30">SUM(D4:D105)</f>
        <v>211.01000000000002</v>
      </c>
      <c r="E106" s="403">
        <f t="shared" si="30"/>
        <v>2.75</v>
      </c>
      <c r="F106" s="403">
        <f>SUM(F4:F105)</f>
        <v>208.26000000000002</v>
      </c>
      <c r="G106" s="403">
        <f t="shared" si="30"/>
        <v>8</v>
      </c>
      <c r="H106" s="403">
        <f t="shared" si="30"/>
        <v>936.38</v>
      </c>
      <c r="I106" s="403">
        <f t="shared" si="30"/>
        <v>9</v>
      </c>
      <c r="J106" s="403">
        <f t="shared" si="30"/>
        <v>927.38</v>
      </c>
      <c r="K106" s="403">
        <f t="shared" si="30"/>
        <v>52</v>
      </c>
      <c r="L106" s="403">
        <f t="shared" si="30"/>
        <v>186.15</v>
      </c>
      <c r="M106" s="403">
        <f t="shared" si="30"/>
        <v>1</v>
      </c>
      <c r="N106" s="403">
        <f t="shared" si="30"/>
        <v>185.15</v>
      </c>
      <c r="O106" s="403">
        <f>SUM(O4:O105)</f>
        <v>19</v>
      </c>
      <c r="P106" s="403">
        <f t="shared" si="30"/>
        <v>64.600000000000009</v>
      </c>
      <c r="Q106" s="403">
        <f t="shared" si="30"/>
        <v>0</v>
      </c>
      <c r="R106" s="403">
        <f t="shared" si="30"/>
        <v>64.600000000000009</v>
      </c>
      <c r="S106" s="403">
        <f t="shared" si="30"/>
        <v>2.5</v>
      </c>
      <c r="T106" s="403">
        <f t="shared" si="30"/>
        <v>1400.1399999999999</v>
      </c>
      <c r="U106" s="403">
        <f t="shared" si="30"/>
        <v>12.75</v>
      </c>
      <c r="V106" s="403">
        <f t="shared" si="30"/>
        <v>1387.3899999999999</v>
      </c>
      <c r="W106" s="403">
        <f t="shared" si="30"/>
        <v>81.5</v>
      </c>
      <c r="X106" s="403">
        <f>SUM(X4:X105)</f>
        <v>1387.3899999999999</v>
      </c>
      <c r="Y106" s="403">
        <f>SUM(Y4:Y105)</f>
        <v>79.370000000000019</v>
      </c>
      <c r="Z106" s="403"/>
    </row>
    <row r="107" spans="1:27" ht="12" customHeight="1" x14ac:dyDescent="0.25">
      <c r="A107" s="255"/>
      <c r="B107" s="255"/>
      <c r="C107" s="256"/>
    </row>
    <row r="109" spans="1:27" ht="12" customHeight="1" x14ac:dyDescent="0.25">
      <c r="A109" s="255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  <ignoredErrors>
    <ignoredError sqref="T19 V4:V105 W4:W10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16F3-0F8F-4150-B197-CA5D2D124E57}">
  <dimension ref="A1:AS118"/>
  <sheetViews>
    <sheetView workbookViewId="0">
      <pane xSplit="2" ySplit="3" topLeftCell="C7" activePane="bottomRight" state="frozen"/>
      <selection activeCell="D7" sqref="D7"/>
      <selection pane="topRight" activeCell="D7" sqref="D7"/>
      <selection pane="bottomLeft" activeCell="D7" sqref="D7"/>
      <selection pane="bottomRight" activeCell="G4" sqref="G4:G107"/>
    </sheetView>
  </sheetViews>
  <sheetFormatPr defaultColWidth="9.36328125" defaultRowHeight="12.5" x14ac:dyDescent="0.25"/>
  <cols>
    <col min="1" max="1" width="15.6328125" style="112" bestFit="1" customWidth="1"/>
    <col min="2" max="2" width="28.6328125" style="112" customWidth="1"/>
    <col min="3" max="3" width="15.36328125" style="135" bestFit="1" customWidth="1"/>
    <col min="4" max="4" width="14" style="136" bestFit="1" customWidth="1"/>
    <col min="5" max="5" width="12" style="137" bestFit="1" customWidth="1"/>
    <col min="6" max="6" width="10.54296875" style="138" customWidth="1"/>
    <col min="7" max="7" width="11" style="137" bestFit="1" customWidth="1"/>
    <col min="8" max="8" width="12.6328125" style="139" bestFit="1" customWidth="1"/>
    <col min="9" max="9" width="10.6328125" style="137" bestFit="1" customWidth="1"/>
    <col min="10" max="10" width="13.54296875" style="138" customWidth="1"/>
    <col min="11" max="11" width="16.6328125" style="140" bestFit="1" customWidth="1"/>
    <col min="12" max="12" width="12.36328125" style="141" bestFit="1" customWidth="1"/>
    <col min="13" max="13" width="14" style="142" bestFit="1" customWidth="1"/>
    <col min="14" max="14" width="12" style="137" bestFit="1" customWidth="1"/>
    <col min="15" max="15" width="18" style="143" bestFit="1" customWidth="1"/>
    <col min="16" max="16" width="9.6328125" style="139" bestFit="1" customWidth="1"/>
    <col min="17" max="17" width="9.36328125" style="138" bestFit="1" customWidth="1"/>
    <col min="18" max="18" width="10.54296875" style="137" bestFit="1" customWidth="1"/>
    <col min="19" max="19" width="10.54296875" style="143" customWidth="1"/>
    <col min="20" max="20" width="9.6328125" style="139" bestFit="1" customWidth="1"/>
    <col min="21" max="21" width="9.36328125" style="138" bestFit="1" customWidth="1"/>
    <col min="22" max="22" width="7.6328125" style="137" bestFit="1" customWidth="1"/>
    <col min="23" max="23" width="8.453125" style="143" bestFit="1" customWidth="1"/>
    <col min="24" max="24" width="9.6328125" style="139" bestFit="1" customWidth="1"/>
    <col min="25" max="25" width="9.36328125" style="138" bestFit="1" customWidth="1"/>
    <col min="26" max="26" width="8.54296875" style="137" bestFit="1" customWidth="1"/>
    <col min="27" max="27" width="8.453125" style="143" bestFit="1" customWidth="1"/>
    <col min="28" max="28" width="9.6328125" style="139" bestFit="1" customWidth="1"/>
    <col min="29" max="29" width="9.36328125" style="138" bestFit="1" customWidth="1"/>
    <col min="30" max="30" width="9.6328125" style="139" bestFit="1" customWidth="1"/>
    <col min="31" max="31" width="14.453125" style="139" customWidth="1"/>
    <col min="32" max="32" width="10.453125" style="137" customWidth="1"/>
    <col min="33" max="33" width="16" style="138" customWidth="1"/>
    <col min="34" max="34" width="9.6328125" style="139" bestFit="1" customWidth="1"/>
    <col min="35" max="35" width="19.54296875" style="138" customWidth="1"/>
    <col min="36" max="36" width="9.6328125" style="137" bestFit="1" customWidth="1"/>
    <col min="37" max="37" width="9.36328125" style="138" bestFit="1" customWidth="1"/>
    <col min="38" max="38" width="9.6328125" style="137" bestFit="1" customWidth="1"/>
    <col min="39" max="39" width="14" style="138" customWidth="1"/>
    <col min="40" max="40" width="9.36328125" style="137"/>
    <col min="41" max="41" width="8.453125" style="143" bestFit="1" customWidth="1"/>
    <col min="42" max="42" width="9.6328125" style="139" bestFit="1" customWidth="1"/>
    <col min="43" max="43" width="9.36328125" style="138" bestFit="1" customWidth="1"/>
    <col min="44" max="44" width="9.6328125" style="137" bestFit="1" customWidth="1"/>
    <col min="45" max="45" width="10.54296875" style="138" customWidth="1"/>
    <col min="46" max="16384" width="9.36328125" style="112"/>
  </cols>
  <sheetData>
    <row r="1" spans="1:45" ht="24" customHeight="1" x14ac:dyDescent="0.3">
      <c r="A1" s="338" t="s">
        <v>325</v>
      </c>
      <c r="B1" s="339"/>
      <c r="C1" s="341" t="s">
        <v>186</v>
      </c>
      <c r="D1" s="342"/>
      <c r="E1" s="331" t="s">
        <v>117</v>
      </c>
      <c r="F1" s="333"/>
      <c r="G1" s="331" t="s">
        <v>187</v>
      </c>
      <c r="H1" s="333"/>
      <c r="I1" s="331" t="s">
        <v>188</v>
      </c>
      <c r="J1" s="333"/>
      <c r="K1" s="343" t="s">
        <v>254</v>
      </c>
      <c r="L1" s="344"/>
      <c r="M1" s="345"/>
      <c r="N1" s="331" t="s">
        <v>189</v>
      </c>
      <c r="O1" s="329"/>
      <c r="P1" s="329"/>
      <c r="Q1" s="333"/>
      <c r="R1" s="331" t="s">
        <v>190</v>
      </c>
      <c r="S1" s="329"/>
      <c r="T1" s="329"/>
      <c r="U1" s="332"/>
      <c r="V1" s="331" t="s">
        <v>170</v>
      </c>
      <c r="W1" s="329"/>
      <c r="X1" s="329"/>
      <c r="Y1" s="332"/>
      <c r="Z1" s="331" t="s">
        <v>191</v>
      </c>
      <c r="AA1" s="329"/>
      <c r="AB1" s="329"/>
      <c r="AC1" s="332"/>
      <c r="AD1" s="331" t="s">
        <v>192</v>
      </c>
      <c r="AE1" s="332"/>
      <c r="AF1" s="331" t="s">
        <v>193</v>
      </c>
      <c r="AG1" s="333"/>
      <c r="AH1" s="329" t="s">
        <v>194</v>
      </c>
      <c r="AI1" s="330"/>
      <c r="AJ1" s="331" t="s">
        <v>195</v>
      </c>
      <c r="AK1" s="332"/>
      <c r="AL1" s="331" t="s">
        <v>196</v>
      </c>
      <c r="AM1" s="332"/>
      <c r="AN1" s="331" t="s">
        <v>197</v>
      </c>
      <c r="AO1" s="329"/>
      <c r="AP1" s="330"/>
      <c r="AQ1" s="333"/>
      <c r="AR1" s="331" t="s">
        <v>198</v>
      </c>
      <c r="AS1" s="333"/>
    </row>
    <row r="2" spans="1:45" ht="34.5" customHeight="1" thickBot="1" x14ac:dyDescent="0.3">
      <c r="A2" s="340"/>
      <c r="B2" s="339"/>
      <c r="C2" s="334" t="s">
        <v>199</v>
      </c>
      <c r="D2" s="319"/>
      <c r="E2" s="335" t="s">
        <v>200</v>
      </c>
      <c r="F2" s="336"/>
      <c r="G2" s="335" t="s">
        <v>201</v>
      </c>
      <c r="H2" s="336"/>
      <c r="I2" s="335" t="s">
        <v>202</v>
      </c>
      <c r="J2" s="336"/>
      <c r="K2" s="337" t="s">
        <v>203</v>
      </c>
      <c r="L2" s="326"/>
      <c r="M2" s="327"/>
      <c r="N2" s="325" t="s">
        <v>204</v>
      </c>
      <c r="O2" s="326"/>
      <c r="P2" s="326"/>
      <c r="Q2" s="327"/>
      <c r="R2" s="325" t="s">
        <v>204</v>
      </c>
      <c r="S2" s="326"/>
      <c r="T2" s="326"/>
      <c r="U2" s="327"/>
      <c r="V2" s="325" t="s">
        <v>204</v>
      </c>
      <c r="W2" s="326"/>
      <c r="X2" s="326"/>
      <c r="Y2" s="327"/>
      <c r="Z2" s="318" t="s">
        <v>204</v>
      </c>
      <c r="AA2" s="320"/>
      <c r="AB2" s="320"/>
      <c r="AC2" s="319"/>
      <c r="AD2" s="318" t="s">
        <v>204</v>
      </c>
      <c r="AE2" s="328"/>
      <c r="AF2" s="318" t="s">
        <v>204</v>
      </c>
      <c r="AG2" s="319"/>
      <c r="AH2" s="318" t="s">
        <v>204</v>
      </c>
      <c r="AI2" s="319"/>
      <c r="AJ2" s="318" t="s">
        <v>204</v>
      </c>
      <c r="AK2" s="319"/>
      <c r="AL2" s="318" t="s">
        <v>204</v>
      </c>
      <c r="AM2" s="319"/>
      <c r="AN2" s="318" t="s">
        <v>204</v>
      </c>
      <c r="AO2" s="320"/>
      <c r="AP2" s="320"/>
      <c r="AQ2" s="319"/>
      <c r="AR2" s="321" t="s">
        <v>204</v>
      </c>
      <c r="AS2" s="322"/>
    </row>
    <row r="3" spans="1:45" ht="13.5" customHeight="1" x14ac:dyDescent="0.3">
      <c r="A3" s="293" t="s">
        <v>109</v>
      </c>
      <c r="B3" s="294" t="s">
        <v>110</v>
      </c>
      <c r="C3" s="295" t="s">
        <v>205</v>
      </c>
      <c r="D3" s="295" t="s">
        <v>206</v>
      </c>
      <c r="E3" s="113" t="s">
        <v>117</v>
      </c>
      <c r="F3" s="113" t="s">
        <v>178</v>
      </c>
      <c r="G3" s="113" t="s">
        <v>115</v>
      </c>
      <c r="H3" s="113" t="s">
        <v>207</v>
      </c>
      <c r="I3" s="113" t="s">
        <v>208</v>
      </c>
      <c r="J3" s="113" t="s">
        <v>209</v>
      </c>
      <c r="K3" s="114" t="s">
        <v>210</v>
      </c>
      <c r="L3" s="114" t="s">
        <v>211</v>
      </c>
      <c r="M3" s="114" t="s">
        <v>212</v>
      </c>
      <c r="N3" s="113" t="s">
        <v>213</v>
      </c>
      <c r="O3" s="113" t="s">
        <v>214</v>
      </c>
      <c r="P3" s="113" t="s">
        <v>215</v>
      </c>
      <c r="Q3" s="113" t="s">
        <v>216</v>
      </c>
      <c r="R3" s="113" t="s">
        <v>213</v>
      </c>
      <c r="S3" s="113" t="s">
        <v>214</v>
      </c>
      <c r="T3" s="113" t="s">
        <v>215</v>
      </c>
      <c r="U3" s="113" t="s">
        <v>216</v>
      </c>
      <c r="V3" s="113" t="s">
        <v>213</v>
      </c>
      <c r="W3" s="113" t="s">
        <v>214</v>
      </c>
      <c r="X3" s="113" t="s">
        <v>215</v>
      </c>
      <c r="Y3" s="113" t="s">
        <v>216</v>
      </c>
      <c r="Z3" s="294" t="s">
        <v>213</v>
      </c>
      <c r="AA3" s="294" t="s">
        <v>214</v>
      </c>
      <c r="AB3" s="294" t="s">
        <v>215</v>
      </c>
      <c r="AC3" s="294" t="s">
        <v>216</v>
      </c>
      <c r="AD3" s="294" t="s">
        <v>215</v>
      </c>
      <c r="AE3" s="294" t="s">
        <v>216</v>
      </c>
      <c r="AF3" s="294" t="s">
        <v>215</v>
      </c>
      <c r="AG3" s="294" t="s">
        <v>216</v>
      </c>
      <c r="AH3" s="294" t="s">
        <v>215</v>
      </c>
      <c r="AI3" s="294" t="s">
        <v>216</v>
      </c>
      <c r="AJ3" s="294" t="s">
        <v>215</v>
      </c>
      <c r="AK3" s="294" t="s">
        <v>216</v>
      </c>
      <c r="AL3" s="294" t="s">
        <v>215</v>
      </c>
      <c r="AM3" s="294" t="s">
        <v>216</v>
      </c>
      <c r="AN3" s="294" t="s">
        <v>213</v>
      </c>
      <c r="AO3" s="294" t="s">
        <v>214</v>
      </c>
      <c r="AP3" s="294" t="s">
        <v>215</v>
      </c>
      <c r="AQ3" s="294" t="s">
        <v>216</v>
      </c>
      <c r="AR3" s="294" t="s">
        <v>215</v>
      </c>
      <c r="AS3" s="294" t="s">
        <v>216</v>
      </c>
    </row>
    <row r="4" spans="1:45" ht="13.5" customHeight="1" x14ac:dyDescent="0.3">
      <c r="A4" s="296" t="s">
        <v>142</v>
      </c>
      <c r="B4" s="297" t="str">
        <f>'[1]Incentive Goal'!B3</f>
        <v>ALAMANCE</v>
      </c>
      <c r="C4" s="298">
        <f>'[1]Staffing Report'!J4</f>
        <v>13</v>
      </c>
      <c r="D4" s="298">
        <f>'[1]Staffing Report'!X4</f>
        <v>22</v>
      </c>
      <c r="E4" s="299">
        <f>'[1]Incentive Goal'!J3</f>
        <v>5249</v>
      </c>
      <c r="F4" s="300">
        <f>+E4/'[1]Staffing Report'!J4</f>
        <v>403.76923076923077</v>
      </c>
      <c r="G4" s="299">
        <v>195</v>
      </c>
      <c r="H4" s="300">
        <f t="shared" ref="H4:H67" si="0">+G4/C4</f>
        <v>15</v>
      </c>
      <c r="I4" s="299">
        <v>258</v>
      </c>
      <c r="J4" s="300">
        <f t="shared" ref="J4:J67" si="1">+I4/C4</f>
        <v>19.846153846153847</v>
      </c>
      <c r="K4" s="301">
        <f>'[1]Incentive Goal'!C3</f>
        <v>10581480.49</v>
      </c>
      <c r="L4" s="301">
        <f t="shared" ref="L4:L67" si="2">+K4/C4</f>
        <v>813960.03769230773</v>
      </c>
      <c r="M4" s="301">
        <f t="shared" ref="M4:M67" si="3">+K4/D4</f>
        <v>480976.38590909092</v>
      </c>
      <c r="N4" s="302">
        <f>[1]ASRData!D3</f>
        <v>91358</v>
      </c>
      <c r="O4" s="298">
        <f t="shared" ref="O4:O67" si="4">+N4/C4</f>
        <v>7027.5384615384619</v>
      </c>
      <c r="P4" s="302">
        <f>[1]ASRData!E3</f>
        <v>456</v>
      </c>
      <c r="Q4" s="298">
        <f t="shared" ref="Q4:Q67" si="5">+P4/C4</f>
        <v>35.07692307692308</v>
      </c>
      <c r="R4" s="302">
        <f>[1]ASRData!F3</f>
        <v>2694</v>
      </c>
      <c r="S4" s="298">
        <f t="shared" ref="S4:S67" si="6">+R4/C4</f>
        <v>207.23076923076923</v>
      </c>
      <c r="T4" s="302">
        <f>[1]ASRData!G3</f>
        <v>65</v>
      </c>
      <c r="U4" s="298">
        <f t="shared" ref="U4:U67" si="7">+T4/C4</f>
        <v>5</v>
      </c>
      <c r="V4" s="302">
        <f>[1]ASRData!H3</f>
        <v>144</v>
      </c>
      <c r="W4" s="298">
        <f t="shared" ref="W4:W67" si="8">+V4/C4</f>
        <v>11.076923076923077</v>
      </c>
      <c r="X4" s="302">
        <f>[1]ASRData!I3</f>
        <v>199</v>
      </c>
      <c r="Y4" s="298">
        <f t="shared" ref="Y4:Y67" si="9">+X4/C4</f>
        <v>15.307692307692308</v>
      </c>
      <c r="Z4" s="302">
        <f>[1]ASRData!J3</f>
        <v>418</v>
      </c>
      <c r="AA4" s="298">
        <f t="shared" ref="AA4:AA67" si="10">+Z4/C4</f>
        <v>32.153846153846153</v>
      </c>
      <c r="AB4" s="302">
        <f>[1]ASRData!K3</f>
        <v>244</v>
      </c>
      <c r="AC4" s="298">
        <f t="shared" ref="AC4:AC67" si="11">+AB4/C4</f>
        <v>18.76923076923077</v>
      </c>
      <c r="AD4" s="302">
        <f>[1]ASRData!L3</f>
        <v>497</v>
      </c>
      <c r="AE4" s="298">
        <f t="shared" ref="AE4:AE67" si="12">+AD4/C4</f>
        <v>38.230769230769234</v>
      </c>
      <c r="AF4" s="303">
        <f>[1]ASRData!M3</f>
        <v>184</v>
      </c>
      <c r="AG4" s="298">
        <f t="shared" ref="AG4:AG67" si="13">+AF4/C4</f>
        <v>14.153846153846153</v>
      </c>
      <c r="AH4" s="303">
        <f>[1]ASRData!N3</f>
        <v>216</v>
      </c>
      <c r="AI4" s="298">
        <f t="shared" ref="AI4:AI67" si="14">+AH4/C4</f>
        <v>16.615384615384617</v>
      </c>
      <c r="AJ4" s="303">
        <f>[1]ASRData!O3</f>
        <v>49</v>
      </c>
      <c r="AK4" s="298">
        <f t="shared" ref="AK4:AK67" si="15">+AJ4/C4</f>
        <v>3.7692307692307692</v>
      </c>
      <c r="AL4" s="303">
        <f>[1]ASRData!P3</f>
        <v>1833</v>
      </c>
      <c r="AM4" s="298">
        <f t="shared" ref="AM4:AM67" si="16">+AL4/C4</f>
        <v>141</v>
      </c>
      <c r="AN4" s="303">
        <f>[1]ASRData!Q3</f>
        <v>1357</v>
      </c>
      <c r="AO4" s="298">
        <f t="shared" ref="AO4:AO67" si="17">+AN4/C4</f>
        <v>104.38461538461539</v>
      </c>
      <c r="AP4" s="303">
        <f>[1]ASRData!R3</f>
        <v>4107</v>
      </c>
      <c r="AQ4" s="298">
        <f t="shared" ref="AQ4:AQ67" si="18">+AP4/C4</f>
        <v>315.92307692307691</v>
      </c>
      <c r="AR4" s="303">
        <f>[1]ASRData!S3</f>
        <v>544</v>
      </c>
      <c r="AS4" s="298">
        <f t="shared" ref="AS4:AS67" si="19">+AR4/C4</f>
        <v>41.846153846153847</v>
      </c>
    </row>
    <row r="5" spans="1:45" ht="13.5" customHeight="1" x14ac:dyDescent="0.3">
      <c r="A5" s="296" t="s">
        <v>152</v>
      </c>
      <c r="B5" s="297" t="str">
        <f>'[1]Incentive Goal'!B4</f>
        <v>ALEXANDER</v>
      </c>
      <c r="C5" s="298">
        <f>'[1]Staffing Report'!J5</f>
        <v>4.5</v>
      </c>
      <c r="D5" s="298">
        <f>'[1]Staffing Report'!X5</f>
        <v>5.75</v>
      </c>
      <c r="E5" s="299">
        <f>'[1]Incentive Goal'!J4</f>
        <v>1031</v>
      </c>
      <c r="F5" s="300">
        <f>+E5/'[1]Staffing Report'!J5</f>
        <v>229.11111111111111</v>
      </c>
      <c r="G5" s="299">
        <v>20</v>
      </c>
      <c r="H5" s="300">
        <f t="shared" si="0"/>
        <v>4.4444444444444446</v>
      </c>
      <c r="I5" s="299">
        <v>16</v>
      </c>
      <c r="J5" s="300">
        <f t="shared" si="1"/>
        <v>3.5555555555555554</v>
      </c>
      <c r="K5" s="301">
        <f>'[1]Incentive Goal'!C4</f>
        <v>1551276.86</v>
      </c>
      <c r="L5" s="301">
        <f t="shared" si="2"/>
        <v>344728.19111111114</v>
      </c>
      <c r="M5" s="301">
        <f t="shared" si="3"/>
        <v>269787.28000000003</v>
      </c>
      <c r="N5" s="302">
        <f>[1]ASRData!D4</f>
        <v>32120</v>
      </c>
      <c r="O5" s="298">
        <f t="shared" si="4"/>
        <v>7137.7777777777774</v>
      </c>
      <c r="P5" s="302">
        <f>[1]ASRData!E4</f>
        <v>112</v>
      </c>
      <c r="Q5" s="298">
        <f t="shared" si="5"/>
        <v>24.888888888888889</v>
      </c>
      <c r="R5" s="302">
        <f>[1]ASRData!F4</f>
        <v>269</v>
      </c>
      <c r="S5" s="298">
        <f t="shared" si="6"/>
        <v>59.777777777777779</v>
      </c>
      <c r="T5" s="302">
        <f>[1]ASRData!G4</f>
        <v>10</v>
      </c>
      <c r="U5" s="298">
        <f t="shared" si="7"/>
        <v>2.2222222222222223</v>
      </c>
      <c r="V5" s="302">
        <f>[1]ASRData!H4</f>
        <v>4</v>
      </c>
      <c r="W5" s="298">
        <f t="shared" si="8"/>
        <v>0.88888888888888884</v>
      </c>
      <c r="X5" s="302">
        <f>[1]ASRData!I4</f>
        <v>18</v>
      </c>
      <c r="Y5" s="298">
        <f t="shared" si="9"/>
        <v>4</v>
      </c>
      <c r="Z5" s="302">
        <f>[1]ASRData!J4</f>
        <v>19</v>
      </c>
      <c r="AA5" s="298">
        <f t="shared" si="10"/>
        <v>4.2222222222222223</v>
      </c>
      <c r="AB5" s="302">
        <f>[1]ASRData!K4</f>
        <v>13</v>
      </c>
      <c r="AC5" s="298">
        <f t="shared" si="11"/>
        <v>2.8888888888888888</v>
      </c>
      <c r="AD5" s="302">
        <f>[1]ASRData!L4</f>
        <v>3</v>
      </c>
      <c r="AE5" s="298">
        <f t="shared" si="12"/>
        <v>0.66666666666666663</v>
      </c>
      <c r="AF5" s="303">
        <f>[1]ASRData!M4</f>
        <v>7</v>
      </c>
      <c r="AG5" s="298">
        <f t="shared" si="13"/>
        <v>1.5555555555555556</v>
      </c>
      <c r="AH5" s="303">
        <f>[1]ASRData!N4</f>
        <v>33</v>
      </c>
      <c r="AI5" s="298">
        <f t="shared" si="14"/>
        <v>7.333333333333333</v>
      </c>
      <c r="AJ5" s="303">
        <f>[1]ASRData!O4</f>
        <v>8</v>
      </c>
      <c r="AK5" s="298">
        <f t="shared" si="15"/>
        <v>1.7777777777777777</v>
      </c>
      <c r="AL5" s="303">
        <f>[1]ASRData!P4</f>
        <v>322</v>
      </c>
      <c r="AM5" s="298">
        <f t="shared" si="16"/>
        <v>71.555555555555557</v>
      </c>
      <c r="AN5" s="303">
        <f>[1]ASRData!Q4</f>
        <v>632</v>
      </c>
      <c r="AO5" s="298">
        <f t="shared" si="17"/>
        <v>140.44444444444446</v>
      </c>
      <c r="AP5" s="303">
        <f>[1]ASRData!R4</f>
        <v>1020</v>
      </c>
      <c r="AQ5" s="298">
        <f t="shared" si="18"/>
        <v>226.66666666666666</v>
      </c>
      <c r="AR5" s="303">
        <f>[1]ASRData!S4</f>
        <v>96</v>
      </c>
      <c r="AS5" s="298">
        <f t="shared" si="19"/>
        <v>21.333333333333332</v>
      </c>
    </row>
    <row r="6" spans="1:45" ht="13.5" customHeight="1" x14ac:dyDescent="0.3">
      <c r="A6" s="296" t="s">
        <v>152</v>
      </c>
      <c r="B6" s="297" t="str">
        <f>'[1]Incentive Goal'!B5</f>
        <v>ALLEGHANY</v>
      </c>
      <c r="C6" s="298">
        <f>'[1]Staffing Report'!J6</f>
        <v>1.75</v>
      </c>
      <c r="D6" s="298">
        <f>'[1]Staffing Report'!X6</f>
        <v>2</v>
      </c>
      <c r="E6" s="299">
        <f>'[1]Incentive Goal'!J5</f>
        <v>302</v>
      </c>
      <c r="F6" s="300">
        <f>+E6/'[1]Staffing Report'!J6</f>
        <v>172.57142857142858</v>
      </c>
      <c r="G6" s="299">
        <v>10</v>
      </c>
      <c r="H6" s="300">
        <f t="shared" si="0"/>
        <v>5.7142857142857144</v>
      </c>
      <c r="I6" s="299">
        <v>31</v>
      </c>
      <c r="J6" s="300">
        <f t="shared" si="1"/>
        <v>17.714285714285715</v>
      </c>
      <c r="K6" s="301">
        <f>'[1]Incentive Goal'!C5</f>
        <v>541225.65</v>
      </c>
      <c r="L6" s="301">
        <f t="shared" si="2"/>
        <v>309271.8</v>
      </c>
      <c r="M6" s="301">
        <f t="shared" si="3"/>
        <v>270612.82500000001</v>
      </c>
      <c r="N6" s="302">
        <f>[1]ASRData!D5</f>
        <v>4967</v>
      </c>
      <c r="O6" s="298">
        <f t="shared" si="4"/>
        <v>2838.2857142857142</v>
      </c>
      <c r="P6" s="302">
        <f>[1]ASRData!E5</f>
        <v>16</v>
      </c>
      <c r="Q6" s="298">
        <f t="shared" si="5"/>
        <v>9.1428571428571423</v>
      </c>
      <c r="R6" s="302">
        <f>[1]ASRData!F5</f>
        <v>367</v>
      </c>
      <c r="S6" s="298">
        <f t="shared" si="6"/>
        <v>209.71428571428572</v>
      </c>
      <c r="T6" s="302">
        <f>[1]ASRData!G5</f>
        <v>5</v>
      </c>
      <c r="U6" s="298">
        <f t="shared" si="7"/>
        <v>2.8571428571428572</v>
      </c>
      <c r="V6" s="302">
        <f>[1]ASRData!H5</f>
        <v>0</v>
      </c>
      <c r="W6" s="298">
        <f t="shared" si="8"/>
        <v>0</v>
      </c>
      <c r="X6" s="302">
        <f>[1]ASRData!I5</f>
        <v>8</v>
      </c>
      <c r="Y6" s="298">
        <f t="shared" si="9"/>
        <v>4.5714285714285712</v>
      </c>
      <c r="Z6" s="302">
        <f>[1]ASRData!J5</f>
        <v>7</v>
      </c>
      <c r="AA6" s="298">
        <f t="shared" si="10"/>
        <v>4</v>
      </c>
      <c r="AB6" s="302">
        <f>[1]ASRData!K5</f>
        <v>33</v>
      </c>
      <c r="AC6" s="298">
        <f t="shared" si="11"/>
        <v>18.857142857142858</v>
      </c>
      <c r="AD6" s="302">
        <f>[1]ASRData!L5</f>
        <v>0</v>
      </c>
      <c r="AE6" s="298">
        <f t="shared" si="12"/>
        <v>0</v>
      </c>
      <c r="AF6" s="303">
        <f>[1]ASRData!M5</f>
        <v>9</v>
      </c>
      <c r="AG6" s="298">
        <f t="shared" si="13"/>
        <v>5.1428571428571432</v>
      </c>
      <c r="AH6" s="303">
        <f>[1]ASRData!N5</f>
        <v>58</v>
      </c>
      <c r="AI6" s="298">
        <f t="shared" si="14"/>
        <v>33.142857142857146</v>
      </c>
      <c r="AJ6" s="303">
        <f>[1]ASRData!O5</f>
        <v>2</v>
      </c>
      <c r="AK6" s="298">
        <f t="shared" si="15"/>
        <v>1.1428571428571428</v>
      </c>
      <c r="AL6" s="303">
        <f>[1]ASRData!P5</f>
        <v>74</v>
      </c>
      <c r="AM6" s="298">
        <f t="shared" si="16"/>
        <v>42.285714285714285</v>
      </c>
      <c r="AN6" s="303">
        <f>[1]ASRData!Q5</f>
        <v>110</v>
      </c>
      <c r="AO6" s="298">
        <f t="shared" si="17"/>
        <v>62.857142857142854</v>
      </c>
      <c r="AP6" s="303">
        <f>[1]ASRData!R5</f>
        <v>208</v>
      </c>
      <c r="AQ6" s="298">
        <f t="shared" si="18"/>
        <v>118.85714285714286</v>
      </c>
      <c r="AR6" s="303">
        <f>[1]ASRData!S5</f>
        <v>89</v>
      </c>
      <c r="AS6" s="298">
        <f t="shared" si="19"/>
        <v>50.857142857142854</v>
      </c>
    </row>
    <row r="7" spans="1:45" ht="13.5" customHeight="1" x14ac:dyDescent="0.3">
      <c r="A7" s="296" t="s">
        <v>153</v>
      </c>
      <c r="B7" s="297" t="str">
        <f>'[1]Incentive Goal'!B6</f>
        <v>ANSON</v>
      </c>
      <c r="C7" s="298">
        <f>'[1]Staffing Report'!J7</f>
        <v>4.75</v>
      </c>
      <c r="D7" s="298">
        <f>'[1]Staffing Report'!X7</f>
        <v>7</v>
      </c>
      <c r="E7" s="299">
        <f>'[1]Incentive Goal'!J6</f>
        <v>1876</v>
      </c>
      <c r="F7" s="300">
        <f>+E7/'[1]Staffing Report'!J7</f>
        <v>394.94736842105266</v>
      </c>
      <c r="G7" s="299">
        <v>19</v>
      </c>
      <c r="H7" s="300">
        <f t="shared" si="0"/>
        <v>4</v>
      </c>
      <c r="I7" s="299">
        <v>46</v>
      </c>
      <c r="J7" s="300">
        <f t="shared" si="1"/>
        <v>9.6842105263157894</v>
      </c>
      <c r="K7" s="301">
        <f>'[1]Incentive Goal'!C6</f>
        <v>2939271</v>
      </c>
      <c r="L7" s="301">
        <f t="shared" si="2"/>
        <v>618793.89473684214</v>
      </c>
      <c r="M7" s="301">
        <f t="shared" si="3"/>
        <v>419895.85714285716</v>
      </c>
      <c r="N7" s="302">
        <f>[1]ASRData!D6</f>
        <v>41919</v>
      </c>
      <c r="O7" s="298">
        <f t="shared" si="4"/>
        <v>8825.0526315789466</v>
      </c>
      <c r="P7" s="302">
        <f>[1]ASRData!E6</f>
        <v>162</v>
      </c>
      <c r="Q7" s="298">
        <f t="shared" si="5"/>
        <v>34.10526315789474</v>
      </c>
      <c r="R7" s="302">
        <f>[1]ASRData!F6</f>
        <v>1137</v>
      </c>
      <c r="S7" s="298">
        <f t="shared" si="6"/>
        <v>239.36842105263159</v>
      </c>
      <c r="T7" s="302">
        <f>[1]ASRData!G6</f>
        <v>43</v>
      </c>
      <c r="U7" s="298">
        <f t="shared" si="7"/>
        <v>9.0526315789473681</v>
      </c>
      <c r="V7" s="302">
        <f>[1]ASRData!H6</f>
        <v>18</v>
      </c>
      <c r="W7" s="298">
        <f t="shared" si="8"/>
        <v>3.7894736842105261</v>
      </c>
      <c r="X7" s="302">
        <f>[1]ASRData!I6</f>
        <v>22</v>
      </c>
      <c r="Y7" s="298">
        <f t="shared" si="9"/>
        <v>4.6315789473684212</v>
      </c>
      <c r="Z7" s="302">
        <f>[1]ASRData!J6</f>
        <v>43</v>
      </c>
      <c r="AA7" s="298">
        <f t="shared" si="10"/>
        <v>9.0526315789473681</v>
      </c>
      <c r="AB7" s="302">
        <f>[1]ASRData!K6</f>
        <v>36</v>
      </c>
      <c r="AC7" s="298">
        <f t="shared" si="11"/>
        <v>7.5789473684210522</v>
      </c>
      <c r="AD7" s="302">
        <f>[1]ASRData!L6</f>
        <v>73</v>
      </c>
      <c r="AE7" s="298">
        <f t="shared" si="12"/>
        <v>15.368421052631579</v>
      </c>
      <c r="AF7" s="303">
        <f>[1]ASRData!M6</f>
        <v>21</v>
      </c>
      <c r="AG7" s="298">
        <f t="shared" si="13"/>
        <v>4.4210526315789478</v>
      </c>
      <c r="AH7" s="303">
        <f>[1]ASRData!N6</f>
        <v>117</v>
      </c>
      <c r="AI7" s="298">
        <f t="shared" si="14"/>
        <v>24.631578947368421</v>
      </c>
      <c r="AJ7" s="303">
        <f>[1]ASRData!O6</f>
        <v>22</v>
      </c>
      <c r="AK7" s="298">
        <f t="shared" si="15"/>
        <v>4.6315789473684212</v>
      </c>
      <c r="AL7" s="303">
        <f>[1]ASRData!P6</f>
        <v>689</v>
      </c>
      <c r="AM7" s="298">
        <f t="shared" si="16"/>
        <v>145.05263157894737</v>
      </c>
      <c r="AN7" s="303">
        <f>[1]ASRData!Q6</f>
        <v>711</v>
      </c>
      <c r="AO7" s="298">
        <f t="shared" si="17"/>
        <v>149.68421052631578</v>
      </c>
      <c r="AP7" s="303">
        <f>[1]ASRData!R6</f>
        <v>1530</v>
      </c>
      <c r="AQ7" s="298">
        <f t="shared" si="18"/>
        <v>322.10526315789474</v>
      </c>
      <c r="AR7" s="303">
        <f>[1]ASRData!S6</f>
        <v>64</v>
      </c>
      <c r="AS7" s="298">
        <f t="shared" si="19"/>
        <v>13.473684210526315</v>
      </c>
    </row>
    <row r="8" spans="1:45" ht="13.5" customHeight="1" x14ac:dyDescent="0.3">
      <c r="A8" s="296" t="s">
        <v>152</v>
      </c>
      <c r="B8" s="297" t="str">
        <f>'[1]Incentive Goal'!B7</f>
        <v>ASHE</v>
      </c>
      <c r="C8" s="298">
        <f>'[1]Staffing Report'!J8</f>
        <v>4</v>
      </c>
      <c r="D8" s="298">
        <f>'[1]Staffing Report'!X8</f>
        <v>5.25</v>
      </c>
      <c r="E8" s="299">
        <f>'[1]Incentive Goal'!J7</f>
        <v>731</v>
      </c>
      <c r="F8" s="300">
        <f>+E8/'[1]Staffing Report'!J8</f>
        <v>182.75</v>
      </c>
      <c r="G8" s="299">
        <v>30</v>
      </c>
      <c r="H8" s="300">
        <f t="shared" si="0"/>
        <v>7.5</v>
      </c>
      <c r="I8" s="299">
        <v>24</v>
      </c>
      <c r="J8" s="300">
        <f t="shared" si="1"/>
        <v>6</v>
      </c>
      <c r="K8" s="301">
        <f>'[1]Incentive Goal'!C7</f>
        <v>1380182.12</v>
      </c>
      <c r="L8" s="301">
        <f t="shared" si="2"/>
        <v>345045.53</v>
      </c>
      <c r="M8" s="301">
        <f t="shared" si="3"/>
        <v>262891.83238095243</v>
      </c>
      <c r="N8" s="302">
        <f>[1]ASRData!D7</f>
        <v>11415</v>
      </c>
      <c r="O8" s="298">
        <f t="shared" si="4"/>
        <v>2853.75</v>
      </c>
      <c r="P8" s="302">
        <f>[1]ASRData!E7</f>
        <v>73</v>
      </c>
      <c r="Q8" s="298">
        <f t="shared" si="5"/>
        <v>18.25</v>
      </c>
      <c r="R8" s="302">
        <f>[1]ASRData!F7</f>
        <v>1121</v>
      </c>
      <c r="S8" s="298">
        <f t="shared" si="6"/>
        <v>280.25</v>
      </c>
      <c r="T8" s="302">
        <f>[1]ASRData!G7</f>
        <v>12</v>
      </c>
      <c r="U8" s="298">
        <f t="shared" si="7"/>
        <v>3</v>
      </c>
      <c r="V8" s="302">
        <f>[1]ASRData!H7</f>
        <v>4</v>
      </c>
      <c r="W8" s="298">
        <f t="shared" si="8"/>
        <v>1</v>
      </c>
      <c r="X8" s="302">
        <f>[1]ASRData!I7</f>
        <v>23</v>
      </c>
      <c r="Y8" s="298">
        <f t="shared" si="9"/>
        <v>5.75</v>
      </c>
      <c r="Z8" s="302">
        <f>[1]ASRData!J7</f>
        <v>35</v>
      </c>
      <c r="AA8" s="298">
        <f t="shared" si="10"/>
        <v>8.75</v>
      </c>
      <c r="AB8" s="302">
        <f>[1]ASRData!K7</f>
        <v>23</v>
      </c>
      <c r="AC8" s="298">
        <f t="shared" si="11"/>
        <v>5.75</v>
      </c>
      <c r="AD8" s="302">
        <f>[1]ASRData!L7</f>
        <v>8</v>
      </c>
      <c r="AE8" s="298">
        <f t="shared" si="12"/>
        <v>2</v>
      </c>
      <c r="AF8" s="303">
        <f>[1]ASRData!M7</f>
        <v>4</v>
      </c>
      <c r="AG8" s="298">
        <f t="shared" si="13"/>
        <v>1</v>
      </c>
      <c r="AH8" s="303">
        <f>[1]ASRData!N7</f>
        <v>30</v>
      </c>
      <c r="AI8" s="298">
        <f t="shared" si="14"/>
        <v>7.5</v>
      </c>
      <c r="AJ8" s="303">
        <f>[1]ASRData!O7</f>
        <v>9</v>
      </c>
      <c r="AK8" s="298">
        <f t="shared" si="15"/>
        <v>2.25</v>
      </c>
      <c r="AL8" s="303">
        <f>[1]ASRData!P7</f>
        <v>276</v>
      </c>
      <c r="AM8" s="298">
        <f t="shared" si="16"/>
        <v>69</v>
      </c>
      <c r="AN8" s="303">
        <f>[1]ASRData!Q7</f>
        <v>924</v>
      </c>
      <c r="AO8" s="298">
        <f t="shared" si="17"/>
        <v>231</v>
      </c>
      <c r="AP8" s="303">
        <f>[1]ASRData!R7</f>
        <v>479</v>
      </c>
      <c r="AQ8" s="298">
        <f t="shared" si="18"/>
        <v>119.75</v>
      </c>
      <c r="AR8" s="303">
        <f>[1]ASRData!S7</f>
        <v>524</v>
      </c>
      <c r="AS8" s="298">
        <f t="shared" si="19"/>
        <v>131</v>
      </c>
    </row>
    <row r="9" spans="1:45" ht="13.5" customHeight="1" x14ac:dyDescent="0.3">
      <c r="A9" s="296" t="s">
        <v>152</v>
      </c>
      <c r="B9" s="297" t="str">
        <f>'[1]Incentive Goal'!B8</f>
        <v>AVERY</v>
      </c>
      <c r="C9" s="298">
        <f>'[1]Staffing Report'!J9</f>
        <v>1</v>
      </c>
      <c r="D9" s="298">
        <f>'[1]Staffing Report'!X9</f>
        <v>1</v>
      </c>
      <c r="E9" s="299">
        <f>'[1]Incentive Goal'!J8</f>
        <v>263</v>
      </c>
      <c r="F9" s="300">
        <f>+E9/'[1]Staffing Report'!J9</f>
        <v>263</v>
      </c>
      <c r="G9" s="299"/>
      <c r="H9" s="300">
        <f t="shared" si="0"/>
        <v>0</v>
      </c>
      <c r="I9" s="299">
        <v>7</v>
      </c>
      <c r="J9" s="300">
        <f t="shared" si="1"/>
        <v>7</v>
      </c>
      <c r="K9" s="301">
        <f>'[1]Incentive Goal'!C8</f>
        <v>548437.09</v>
      </c>
      <c r="L9" s="301">
        <f t="shared" si="2"/>
        <v>548437.09</v>
      </c>
      <c r="M9" s="301">
        <f t="shared" si="3"/>
        <v>548437.09</v>
      </c>
      <c r="N9" s="302">
        <f>[1]ASRData!D8</f>
        <v>4262</v>
      </c>
      <c r="O9" s="298">
        <f t="shared" si="4"/>
        <v>4262</v>
      </c>
      <c r="P9" s="302">
        <f>[1]ASRData!E8</f>
        <v>35</v>
      </c>
      <c r="Q9" s="298">
        <f t="shared" si="5"/>
        <v>35</v>
      </c>
      <c r="R9" s="302">
        <f>[1]ASRData!F8</f>
        <v>31</v>
      </c>
      <c r="S9" s="298">
        <f t="shared" si="6"/>
        <v>31</v>
      </c>
      <c r="T9" s="302">
        <f>[1]ASRData!G8</f>
        <v>0</v>
      </c>
      <c r="U9" s="298">
        <f t="shared" si="7"/>
        <v>0</v>
      </c>
      <c r="V9" s="302">
        <f>[1]ASRData!H8</f>
        <v>2</v>
      </c>
      <c r="W9" s="298">
        <f t="shared" si="8"/>
        <v>2</v>
      </c>
      <c r="X9" s="302">
        <f>[1]ASRData!I8</f>
        <v>0</v>
      </c>
      <c r="Y9" s="298">
        <f t="shared" si="9"/>
        <v>0</v>
      </c>
      <c r="Z9" s="302">
        <f>[1]ASRData!J8</f>
        <v>18</v>
      </c>
      <c r="AA9" s="298">
        <f t="shared" si="10"/>
        <v>18</v>
      </c>
      <c r="AB9" s="302">
        <f>[1]ASRData!K8</f>
        <v>6</v>
      </c>
      <c r="AC9" s="298">
        <f t="shared" si="11"/>
        <v>6</v>
      </c>
      <c r="AD9" s="302">
        <f>[1]ASRData!L8</f>
        <v>2</v>
      </c>
      <c r="AE9" s="298">
        <f t="shared" si="12"/>
        <v>2</v>
      </c>
      <c r="AF9" s="303">
        <f>[1]ASRData!M8</f>
        <v>6</v>
      </c>
      <c r="AG9" s="298">
        <f t="shared" si="13"/>
        <v>6</v>
      </c>
      <c r="AH9" s="303">
        <f>[1]ASRData!N8</f>
        <v>9</v>
      </c>
      <c r="AI9" s="298">
        <f t="shared" si="14"/>
        <v>9</v>
      </c>
      <c r="AJ9" s="303">
        <f>[1]ASRData!O8</f>
        <v>0</v>
      </c>
      <c r="AK9" s="298">
        <f t="shared" si="15"/>
        <v>0</v>
      </c>
      <c r="AL9" s="303">
        <f>[1]ASRData!P8</f>
        <v>77</v>
      </c>
      <c r="AM9" s="298">
        <f t="shared" si="16"/>
        <v>77</v>
      </c>
      <c r="AN9" s="303">
        <f>[1]ASRData!Q8</f>
        <v>153</v>
      </c>
      <c r="AO9" s="298">
        <f t="shared" si="17"/>
        <v>153</v>
      </c>
      <c r="AP9" s="303">
        <f>[1]ASRData!R8</f>
        <v>78</v>
      </c>
      <c r="AQ9" s="298">
        <f t="shared" si="18"/>
        <v>78</v>
      </c>
      <c r="AR9" s="303">
        <f>[1]ASRData!S8</f>
        <v>32</v>
      </c>
      <c r="AS9" s="298">
        <f t="shared" si="19"/>
        <v>32</v>
      </c>
    </row>
    <row r="10" spans="1:45" ht="13.5" customHeight="1" x14ac:dyDescent="0.3">
      <c r="A10" s="296" t="s">
        <v>315</v>
      </c>
      <c r="B10" s="297" t="str">
        <f>'[1]Incentive Goal'!B9</f>
        <v>BEAUFORT</v>
      </c>
      <c r="C10" s="298">
        <f>'[1]Staffing Report'!J10</f>
        <v>5.5</v>
      </c>
      <c r="D10" s="298">
        <f>'[1]Staffing Report'!X10</f>
        <v>7.25</v>
      </c>
      <c r="E10" s="299">
        <f>'[1]Incentive Goal'!J9</f>
        <v>2054</v>
      </c>
      <c r="F10" s="300">
        <f>+E10/'[1]Staffing Report'!J10</f>
        <v>373.45454545454544</v>
      </c>
      <c r="G10" s="299">
        <v>95</v>
      </c>
      <c r="H10" s="300">
        <f t="shared" si="0"/>
        <v>17.272727272727273</v>
      </c>
      <c r="I10" s="299">
        <v>117</v>
      </c>
      <c r="J10" s="300">
        <f t="shared" si="1"/>
        <v>21.272727272727273</v>
      </c>
      <c r="K10" s="301">
        <f>'[1]Incentive Goal'!C9</f>
        <v>3748666.83</v>
      </c>
      <c r="L10" s="301">
        <f t="shared" si="2"/>
        <v>681575.78727272723</v>
      </c>
      <c r="M10" s="301">
        <f t="shared" si="3"/>
        <v>517057.49379310344</v>
      </c>
      <c r="N10" s="302">
        <f>[1]ASRData!D9</f>
        <v>43571</v>
      </c>
      <c r="O10" s="298">
        <f t="shared" si="4"/>
        <v>7922</v>
      </c>
      <c r="P10" s="302">
        <f>[1]ASRData!E9</f>
        <v>176</v>
      </c>
      <c r="Q10" s="298">
        <f t="shared" si="5"/>
        <v>32</v>
      </c>
      <c r="R10" s="302">
        <f>[1]ASRData!F9</f>
        <v>3153</v>
      </c>
      <c r="S10" s="298">
        <f t="shared" si="6"/>
        <v>573.27272727272725</v>
      </c>
      <c r="T10" s="302">
        <f>[1]ASRData!G9</f>
        <v>38</v>
      </c>
      <c r="U10" s="298">
        <f t="shared" si="7"/>
        <v>6.9090909090909092</v>
      </c>
      <c r="V10" s="302">
        <f>[1]ASRData!H9</f>
        <v>63</v>
      </c>
      <c r="W10" s="298">
        <f t="shared" si="8"/>
        <v>11.454545454545455</v>
      </c>
      <c r="X10" s="302">
        <f>[1]ASRData!I9</f>
        <v>118</v>
      </c>
      <c r="Y10" s="298">
        <f t="shared" si="9"/>
        <v>21.454545454545453</v>
      </c>
      <c r="Z10" s="302">
        <f>[1]ASRData!J9</f>
        <v>151</v>
      </c>
      <c r="AA10" s="298">
        <f t="shared" si="10"/>
        <v>27.454545454545453</v>
      </c>
      <c r="AB10" s="302">
        <f>[1]ASRData!K9</f>
        <v>132</v>
      </c>
      <c r="AC10" s="298">
        <f t="shared" si="11"/>
        <v>24</v>
      </c>
      <c r="AD10" s="302">
        <f>[1]ASRData!L9</f>
        <v>224</v>
      </c>
      <c r="AE10" s="298">
        <f t="shared" si="12"/>
        <v>40.727272727272727</v>
      </c>
      <c r="AF10" s="303">
        <f>[1]ASRData!M9</f>
        <v>131</v>
      </c>
      <c r="AG10" s="298">
        <f t="shared" si="13"/>
        <v>23.818181818181817</v>
      </c>
      <c r="AH10" s="303">
        <f>[1]ASRData!N9</f>
        <v>210</v>
      </c>
      <c r="AI10" s="298">
        <f t="shared" si="14"/>
        <v>38.18181818181818</v>
      </c>
      <c r="AJ10" s="303">
        <f>[1]ASRData!O9</f>
        <v>23</v>
      </c>
      <c r="AK10" s="298">
        <f t="shared" si="15"/>
        <v>4.1818181818181817</v>
      </c>
      <c r="AL10" s="303">
        <f>[1]ASRData!P9</f>
        <v>1423</v>
      </c>
      <c r="AM10" s="298">
        <f t="shared" si="16"/>
        <v>258.72727272727275</v>
      </c>
      <c r="AN10" s="303">
        <f>[1]ASRData!Q9</f>
        <v>1091</v>
      </c>
      <c r="AO10" s="298">
        <f t="shared" si="17"/>
        <v>198.36363636363637</v>
      </c>
      <c r="AP10" s="303">
        <f>[1]ASRData!R9</f>
        <v>2746</v>
      </c>
      <c r="AQ10" s="298">
        <f t="shared" si="18"/>
        <v>499.27272727272725</v>
      </c>
      <c r="AR10" s="303">
        <f>[1]ASRData!S9</f>
        <v>815</v>
      </c>
      <c r="AS10" s="298">
        <f t="shared" si="19"/>
        <v>148.18181818181819</v>
      </c>
    </row>
    <row r="11" spans="1:45" ht="13.5" customHeight="1" x14ac:dyDescent="0.3">
      <c r="A11" s="296" t="s">
        <v>315</v>
      </c>
      <c r="B11" s="297" t="str">
        <f>'[1]Incentive Goal'!B10</f>
        <v>BERTIE</v>
      </c>
      <c r="C11" s="298">
        <f>'[1]Staffing Report'!J11</f>
        <v>3</v>
      </c>
      <c r="D11" s="298">
        <f>'[1]Staffing Report'!X11</f>
        <v>3.5</v>
      </c>
      <c r="E11" s="299">
        <f>'[1]Incentive Goal'!J10</f>
        <v>1087</v>
      </c>
      <c r="F11" s="300">
        <f>+E11/'[1]Staffing Report'!J11</f>
        <v>362.33333333333331</v>
      </c>
      <c r="G11" s="299">
        <v>24</v>
      </c>
      <c r="H11" s="300">
        <f t="shared" si="0"/>
        <v>8</v>
      </c>
      <c r="I11" s="299">
        <v>34</v>
      </c>
      <c r="J11" s="300">
        <f t="shared" si="1"/>
        <v>11.333333333333334</v>
      </c>
      <c r="K11" s="301">
        <f>'[1]Incentive Goal'!C10</f>
        <v>1917274.05</v>
      </c>
      <c r="L11" s="301">
        <f t="shared" si="2"/>
        <v>639091.35</v>
      </c>
      <c r="M11" s="301">
        <f t="shared" si="3"/>
        <v>547792.58571428573</v>
      </c>
      <c r="N11" s="302">
        <f>[1]ASRData!D10</f>
        <v>25911</v>
      </c>
      <c r="O11" s="298">
        <f t="shared" si="4"/>
        <v>8637</v>
      </c>
      <c r="P11" s="302">
        <f>[1]ASRData!E10</f>
        <v>61</v>
      </c>
      <c r="Q11" s="298">
        <f t="shared" si="5"/>
        <v>20.333333333333332</v>
      </c>
      <c r="R11" s="302">
        <f>[1]ASRData!F10</f>
        <v>1502</v>
      </c>
      <c r="S11" s="298">
        <f t="shared" si="6"/>
        <v>500.66666666666669</v>
      </c>
      <c r="T11" s="302">
        <f>[1]ASRData!G10</f>
        <v>29</v>
      </c>
      <c r="U11" s="298">
        <f t="shared" si="7"/>
        <v>9.6666666666666661</v>
      </c>
      <c r="V11" s="302">
        <f>[1]ASRData!H10</f>
        <v>5</v>
      </c>
      <c r="W11" s="298">
        <f t="shared" si="8"/>
        <v>1.6666666666666667</v>
      </c>
      <c r="X11" s="302">
        <f>[1]ASRData!I10</f>
        <v>15</v>
      </c>
      <c r="Y11" s="298">
        <f t="shared" si="9"/>
        <v>5</v>
      </c>
      <c r="Z11" s="302">
        <f>[1]ASRData!J10</f>
        <v>13</v>
      </c>
      <c r="AA11" s="298">
        <f t="shared" si="10"/>
        <v>4.333333333333333</v>
      </c>
      <c r="AB11" s="302">
        <f>[1]ASRData!K10</f>
        <v>19</v>
      </c>
      <c r="AC11" s="298">
        <f t="shared" si="11"/>
        <v>6.333333333333333</v>
      </c>
      <c r="AD11" s="302">
        <f>[1]ASRData!L10</f>
        <v>0</v>
      </c>
      <c r="AE11" s="298">
        <f t="shared" si="12"/>
        <v>0</v>
      </c>
      <c r="AF11" s="303">
        <f>[1]ASRData!M10</f>
        <v>65</v>
      </c>
      <c r="AG11" s="298">
        <f t="shared" si="13"/>
        <v>21.666666666666668</v>
      </c>
      <c r="AH11" s="303">
        <f>[1]ASRData!N10</f>
        <v>73</v>
      </c>
      <c r="AI11" s="298">
        <f t="shared" si="14"/>
        <v>24.333333333333332</v>
      </c>
      <c r="AJ11" s="303">
        <f>[1]ASRData!O10</f>
        <v>8</v>
      </c>
      <c r="AK11" s="298">
        <f t="shared" si="15"/>
        <v>2.6666666666666665</v>
      </c>
      <c r="AL11" s="303">
        <f>[1]ASRData!P10</f>
        <v>638</v>
      </c>
      <c r="AM11" s="298">
        <f t="shared" si="16"/>
        <v>212.66666666666666</v>
      </c>
      <c r="AN11" s="303">
        <f>[1]ASRData!Q10</f>
        <v>877</v>
      </c>
      <c r="AO11" s="298">
        <f t="shared" si="17"/>
        <v>292.33333333333331</v>
      </c>
      <c r="AP11" s="303">
        <f>[1]ASRData!R10</f>
        <v>1420</v>
      </c>
      <c r="AQ11" s="298">
        <f t="shared" si="18"/>
        <v>473.33333333333331</v>
      </c>
      <c r="AR11" s="303">
        <f>[1]ASRData!S10</f>
        <v>112</v>
      </c>
      <c r="AS11" s="298">
        <f t="shared" si="19"/>
        <v>37.333333333333336</v>
      </c>
    </row>
    <row r="12" spans="1:45" ht="13.5" customHeight="1" x14ac:dyDescent="0.3">
      <c r="A12" s="296" t="s">
        <v>166</v>
      </c>
      <c r="B12" s="297" t="str">
        <f>'[1]Incentive Goal'!B11</f>
        <v>BLADEN</v>
      </c>
      <c r="C12" s="298">
        <f>'[1]Staffing Report'!J12</f>
        <v>6</v>
      </c>
      <c r="D12" s="298">
        <f>'[1]Staffing Report'!X12</f>
        <v>8</v>
      </c>
      <c r="E12" s="299">
        <f>'[1]Incentive Goal'!J11</f>
        <v>1879</v>
      </c>
      <c r="F12" s="300">
        <f>+E12/'[1]Staffing Report'!J12</f>
        <v>313.16666666666669</v>
      </c>
      <c r="G12" s="299">
        <v>54</v>
      </c>
      <c r="H12" s="300">
        <f t="shared" si="0"/>
        <v>9</v>
      </c>
      <c r="I12" s="299">
        <v>80</v>
      </c>
      <c r="J12" s="300">
        <f t="shared" si="1"/>
        <v>13.333333333333334</v>
      </c>
      <c r="K12" s="301">
        <f>'[1]Incentive Goal'!C11</f>
        <v>4113001.97</v>
      </c>
      <c r="L12" s="301">
        <f t="shared" si="2"/>
        <v>685500.32833333337</v>
      </c>
      <c r="M12" s="301">
        <f t="shared" si="3"/>
        <v>514125.24625000003</v>
      </c>
      <c r="N12" s="302">
        <f>[1]ASRData!D11</f>
        <v>39997</v>
      </c>
      <c r="O12" s="298">
        <f t="shared" si="4"/>
        <v>6666.166666666667</v>
      </c>
      <c r="P12" s="302">
        <f>[1]ASRData!E11</f>
        <v>147</v>
      </c>
      <c r="Q12" s="298">
        <f t="shared" si="5"/>
        <v>24.5</v>
      </c>
      <c r="R12" s="302">
        <f>[1]ASRData!F11</f>
        <v>2230</v>
      </c>
      <c r="S12" s="298">
        <f t="shared" si="6"/>
        <v>371.66666666666669</v>
      </c>
      <c r="T12" s="302">
        <f>[1]ASRData!G11</f>
        <v>146</v>
      </c>
      <c r="U12" s="298">
        <f t="shared" si="7"/>
        <v>24.333333333333332</v>
      </c>
      <c r="V12" s="302">
        <f>[1]ASRData!H11</f>
        <v>56</v>
      </c>
      <c r="W12" s="298">
        <f t="shared" si="8"/>
        <v>9.3333333333333339</v>
      </c>
      <c r="X12" s="302">
        <f>[1]ASRData!I11</f>
        <v>56</v>
      </c>
      <c r="Y12" s="298">
        <f t="shared" si="9"/>
        <v>9.3333333333333339</v>
      </c>
      <c r="Z12" s="302">
        <f>[1]ASRData!J11</f>
        <v>105</v>
      </c>
      <c r="AA12" s="298">
        <f t="shared" si="10"/>
        <v>17.5</v>
      </c>
      <c r="AB12" s="302">
        <f>[1]ASRData!K11</f>
        <v>78</v>
      </c>
      <c r="AC12" s="298">
        <f t="shared" si="11"/>
        <v>13</v>
      </c>
      <c r="AD12" s="302">
        <f>[1]ASRData!L11</f>
        <v>99</v>
      </c>
      <c r="AE12" s="298">
        <f t="shared" si="12"/>
        <v>16.5</v>
      </c>
      <c r="AF12" s="303">
        <f>[1]ASRData!M11</f>
        <v>44</v>
      </c>
      <c r="AG12" s="298">
        <f t="shared" si="13"/>
        <v>7.333333333333333</v>
      </c>
      <c r="AH12" s="303">
        <f>[1]ASRData!N11</f>
        <v>101</v>
      </c>
      <c r="AI12" s="298">
        <f t="shared" si="14"/>
        <v>16.833333333333332</v>
      </c>
      <c r="AJ12" s="303">
        <f>[1]ASRData!O11</f>
        <v>27</v>
      </c>
      <c r="AK12" s="298">
        <f t="shared" si="15"/>
        <v>4.5</v>
      </c>
      <c r="AL12" s="303">
        <f>[1]ASRData!P11</f>
        <v>1095</v>
      </c>
      <c r="AM12" s="298">
        <f t="shared" si="16"/>
        <v>182.5</v>
      </c>
      <c r="AN12" s="303">
        <f>[1]ASRData!Q11</f>
        <v>1277</v>
      </c>
      <c r="AO12" s="298">
        <f t="shared" si="17"/>
        <v>212.83333333333334</v>
      </c>
      <c r="AP12" s="303">
        <f>[1]ASRData!R11</f>
        <v>2394</v>
      </c>
      <c r="AQ12" s="298">
        <f t="shared" si="18"/>
        <v>399</v>
      </c>
      <c r="AR12" s="303">
        <f>[1]ASRData!S11</f>
        <v>233</v>
      </c>
      <c r="AS12" s="298">
        <f t="shared" si="19"/>
        <v>38.833333333333336</v>
      </c>
    </row>
    <row r="13" spans="1:45" ht="13.5" customHeight="1" x14ac:dyDescent="0.3">
      <c r="A13" s="296" t="s">
        <v>166</v>
      </c>
      <c r="B13" s="297" t="str">
        <f>'[1]Incentive Goal'!B12</f>
        <v>BRUNSWICK</v>
      </c>
      <c r="C13" s="298">
        <f>'[1]Staffing Report'!J13</f>
        <v>10.75</v>
      </c>
      <c r="D13" s="298">
        <f>'[1]Staffing Report'!X13</f>
        <v>14</v>
      </c>
      <c r="E13" s="299">
        <f>'[1]Incentive Goal'!J12</f>
        <v>3069</v>
      </c>
      <c r="F13" s="300">
        <f>+E13/'[1]Staffing Report'!J13</f>
        <v>285.48837209302326</v>
      </c>
      <c r="G13" s="299">
        <v>145</v>
      </c>
      <c r="H13" s="300">
        <f t="shared" si="0"/>
        <v>13.488372093023257</v>
      </c>
      <c r="I13" s="299">
        <v>261</v>
      </c>
      <c r="J13" s="300">
        <f t="shared" si="1"/>
        <v>24.279069767441861</v>
      </c>
      <c r="K13" s="301">
        <f>'[1]Incentive Goal'!C12</f>
        <v>6680874.79</v>
      </c>
      <c r="L13" s="301">
        <f t="shared" si="2"/>
        <v>621476.72465116275</v>
      </c>
      <c r="M13" s="301">
        <f t="shared" si="3"/>
        <v>477205.34214285715</v>
      </c>
      <c r="N13" s="302">
        <f>[1]ASRData!D12</f>
        <v>58147</v>
      </c>
      <c r="O13" s="298">
        <f t="shared" si="4"/>
        <v>5409.0232558139533</v>
      </c>
      <c r="P13" s="302">
        <f>[1]ASRData!E12</f>
        <v>298</v>
      </c>
      <c r="Q13" s="298">
        <f t="shared" si="5"/>
        <v>27.720930232558139</v>
      </c>
      <c r="R13" s="302">
        <f>[1]ASRData!F12</f>
        <v>1581</v>
      </c>
      <c r="S13" s="298">
        <f t="shared" si="6"/>
        <v>147.06976744186048</v>
      </c>
      <c r="T13" s="302">
        <f>[1]ASRData!G12</f>
        <v>179</v>
      </c>
      <c r="U13" s="298">
        <f t="shared" si="7"/>
        <v>16.651162790697676</v>
      </c>
      <c r="V13" s="302">
        <f>[1]ASRData!H12</f>
        <v>81</v>
      </c>
      <c r="W13" s="298">
        <f t="shared" si="8"/>
        <v>7.5348837209302326</v>
      </c>
      <c r="X13" s="302">
        <f>[1]ASRData!I12</f>
        <v>147</v>
      </c>
      <c r="Y13" s="298">
        <f t="shared" si="9"/>
        <v>13.674418604651162</v>
      </c>
      <c r="Z13" s="302">
        <f>[1]ASRData!J12</f>
        <v>307</v>
      </c>
      <c r="AA13" s="298">
        <f t="shared" si="10"/>
        <v>28.558139534883722</v>
      </c>
      <c r="AB13" s="302">
        <f>[1]ASRData!K12</f>
        <v>232</v>
      </c>
      <c r="AC13" s="298">
        <f t="shared" si="11"/>
        <v>21.581395348837209</v>
      </c>
      <c r="AD13" s="302">
        <f>[1]ASRData!L12</f>
        <v>1016</v>
      </c>
      <c r="AE13" s="298">
        <f t="shared" si="12"/>
        <v>94.511627906976742</v>
      </c>
      <c r="AF13" s="303">
        <f>[1]ASRData!M12</f>
        <v>97</v>
      </c>
      <c r="AG13" s="298">
        <f t="shared" si="13"/>
        <v>9.0232558139534884</v>
      </c>
      <c r="AH13" s="303">
        <f>[1]ASRData!N12</f>
        <v>229</v>
      </c>
      <c r="AI13" s="298">
        <f t="shared" si="14"/>
        <v>21.302325581395348</v>
      </c>
      <c r="AJ13" s="303">
        <f>[1]ASRData!O12</f>
        <v>30</v>
      </c>
      <c r="AK13" s="298">
        <f t="shared" si="15"/>
        <v>2.7906976744186047</v>
      </c>
      <c r="AL13" s="303">
        <f>[1]ASRData!P12</f>
        <v>1306</v>
      </c>
      <c r="AM13" s="298">
        <f t="shared" si="16"/>
        <v>121.48837209302326</v>
      </c>
      <c r="AN13" s="303">
        <f>[1]ASRData!Q12</f>
        <v>1256</v>
      </c>
      <c r="AO13" s="298">
        <f t="shared" si="17"/>
        <v>116.83720930232558</v>
      </c>
      <c r="AP13" s="303">
        <f>[1]ASRData!R12</f>
        <v>5505</v>
      </c>
      <c r="AQ13" s="298">
        <f t="shared" si="18"/>
        <v>512.09302325581393</v>
      </c>
      <c r="AR13" s="303">
        <f>[1]ASRData!S12</f>
        <v>519</v>
      </c>
      <c r="AS13" s="298">
        <f t="shared" si="19"/>
        <v>48.279069767441861</v>
      </c>
    </row>
    <row r="14" spans="1:45" ht="13.5" customHeight="1" x14ac:dyDescent="0.3">
      <c r="A14" s="296" t="s">
        <v>255</v>
      </c>
      <c r="B14" s="297" t="str">
        <f>'[1]Incentive Goal'!B13</f>
        <v>BUNCOMBE</v>
      </c>
      <c r="C14" s="298">
        <f>'[1]Staffing Report'!J14</f>
        <v>10</v>
      </c>
      <c r="D14" s="298">
        <f>'[1]Staffing Report'!X14</f>
        <v>18.5</v>
      </c>
      <c r="E14" s="299">
        <f>'[1]Incentive Goal'!J13</f>
        <v>5224</v>
      </c>
      <c r="F14" s="300">
        <f>+E14/'[1]Staffing Report'!J14</f>
        <v>522.4</v>
      </c>
      <c r="G14" s="299">
        <v>259</v>
      </c>
      <c r="H14" s="300">
        <f t="shared" si="0"/>
        <v>25.9</v>
      </c>
      <c r="I14" s="299">
        <v>260</v>
      </c>
      <c r="J14" s="300">
        <f t="shared" si="1"/>
        <v>26</v>
      </c>
      <c r="K14" s="301">
        <f>'[1]Incentive Goal'!C13</f>
        <v>10378953.16</v>
      </c>
      <c r="L14" s="301">
        <f t="shared" si="2"/>
        <v>1037895.316</v>
      </c>
      <c r="M14" s="301">
        <f t="shared" si="3"/>
        <v>561024.49513513513</v>
      </c>
      <c r="N14" s="302">
        <f>[1]ASRData!D13</f>
        <v>99468</v>
      </c>
      <c r="O14" s="298">
        <f t="shared" si="4"/>
        <v>9946.7999999999993</v>
      </c>
      <c r="P14" s="302">
        <f>[1]ASRData!E13</f>
        <v>697</v>
      </c>
      <c r="Q14" s="298">
        <f t="shared" si="5"/>
        <v>69.7</v>
      </c>
      <c r="R14" s="302">
        <f>[1]ASRData!F13</f>
        <v>1128</v>
      </c>
      <c r="S14" s="298">
        <f t="shared" si="6"/>
        <v>112.8</v>
      </c>
      <c r="T14" s="302">
        <f>[1]ASRData!G13</f>
        <v>70</v>
      </c>
      <c r="U14" s="298">
        <f t="shared" si="7"/>
        <v>7</v>
      </c>
      <c r="V14" s="302">
        <f>[1]ASRData!H13</f>
        <v>85</v>
      </c>
      <c r="W14" s="298">
        <f t="shared" si="8"/>
        <v>8.5</v>
      </c>
      <c r="X14" s="302">
        <f>[1]ASRData!I13</f>
        <v>260</v>
      </c>
      <c r="Y14" s="298">
        <f t="shared" si="9"/>
        <v>26</v>
      </c>
      <c r="Z14" s="302">
        <f>[1]ASRData!J13</f>
        <v>396</v>
      </c>
      <c r="AA14" s="298">
        <f t="shared" si="10"/>
        <v>39.6</v>
      </c>
      <c r="AB14" s="302">
        <f>[1]ASRData!K13</f>
        <v>221</v>
      </c>
      <c r="AC14" s="298">
        <f t="shared" si="11"/>
        <v>22.1</v>
      </c>
      <c r="AD14" s="302">
        <f>[1]ASRData!L13</f>
        <v>5</v>
      </c>
      <c r="AE14" s="298">
        <f t="shared" si="12"/>
        <v>0.5</v>
      </c>
      <c r="AF14" s="303">
        <f>[1]ASRData!M13</f>
        <v>153</v>
      </c>
      <c r="AG14" s="298">
        <f t="shared" si="13"/>
        <v>15.3</v>
      </c>
      <c r="AH14" s="303">
        <f>[1]ASRData!N13</f>
        <v>699</v>
      </c>
      <c r="AI14" s="298">
        <f t="shared" si="14"/>
        <v>69.900000000000006</v>
      </c>
      <c r="AJ14" s="303">
        <f>[1]ASRData!O13</f>
        <v>107</v>
      </c>
      <c r="AK14" s="298">
        <f t="shared" si="15"/>
        <v>10.7</v>
      </c>
      <c r="AL14" s="303">
        <f>[1]ASRData!P13</f>
        <v>2676</v>
      </c>
      <c r="AM14" s="298">
        <f t="shared" si="16"/>
        <v>267.60000000000002</v>
      </c>
      <c r="AN14" s="303">
        <f>[1]ASRData!Q13</f>
        <v>4123</v>
      </c>
      <c r="AO14" s="298">
        <f t="shared" si="17"/>
        <v>412.3</v>
      </c>
      <c r="AP14" s="303">
        <f>[1]ASRData!R13</f>
        <v>4682</v>
      </c>
      <c r="AQ14" s="298">
        <f t="shared" si="18"/>
        <v>468.2</v>
      </c>
      <c r="AR14" s="303">
        <f>[1]ASRData!S13</f>
        <v>2492</v>
      </c>
      <c r="AS14" s="298">
        <f t="shared" si="19"/>
        <v>249.2</v>
      </c>
    </row>
    <row r="15" spans="1:45" ht="13.5" customHeight="1" x14ac:dyDescent="0.3">
      <c r="A15" s="296" t="s">
        <v>152</v>
      </c>
      <c r="B15" s="297" t="str">
        <f>'[1]Incentive Goal'!B14</f>
        <v>BURKE</v>
      </c>
      <c r="C15" s="298">
        <f>'[1]Staffing Report'!J15</f>
        <v>5</v>
      </c>
      <c r="D15" s="298">
        <f>'[1]Staffing Report'!X15</f>
        <v>8</v>
      </c>
      <c r="E15" s="299">
        <f>'[1]Incentive Goal'!J14</f>
        <v>2220</v>
      </c>
      <c r="F15" s="300">
        <f>+E15/'[1]Staffing Report'!J15</f>
        <v>444</v>
      </c>
      <c r="G15" s="299">
        <v>148</v>
      </c>
      <c r="H15" s="300">
        <f t="shared" si="0"/>
        <v>29.6</v>
      </c>
      <c r="I15" s="299">
        <v>135</v>
      </c>
      <c r="J15" s="300">
        <f t="shared" si="1"/>
        <v>27</v>
      </c>
      <c r="K15" s="301">
        <f>'[1]Incentive Goal'!C14</f>
        <v>3956281.7</v>
      </c>
      <c r="L15" s="301">
        <f t="shared" si="2"/>
        <v>791256.34000000008</v>
      </c>
      <c r="M15" s="301">
        <f t="shared" si="3"/>
        <v>494535.21250000002</v>
      </c>
      <c r="N15" s="302">
        <f>[1]ASRData!D14</f>
        <v>57054</v>
      </c>
      <c r="O15" s="298">
        <f t="shared" si="4"/>
        <v>11410.8</v>
      </c>
      <c r="P15" s="302">
        <f>[1]ASRData!E14</f>
        <v>448</v>
      </c>
      <c r="Q15" s="298">
        <f t="shared" si="5"/>
        <v>89.6</v>
      </c>
      <c r="R15" s="302">
        <f>[1]ASRData!F14</f>
        <v>996</v>
      </c>
      <c r="S15" s="298">
        <f t="shared" si="6"/>
        <v>199.2</v>
      </c>
      <c r="T15" s="302">
        <f>[1]ASRData!G14</f>
        <v>112</v>
      </c>
      <c r="U15" s="298">
        <f t="shared" si="7"/>
        <v>22.4</v>
      </c>
      <c r="V15" s="302">
        <f>[1]ASRData!H14</f>
        <v>8</v>
      </c>
      <c r="W15" s="298">
        <f t="shared" si="8"/>
        <v>1.6</v>
      </c>
      <c r="X15" s="302">
        <f>[1]ASRData!I14</f>
        <v>153</v>
      </c>
      <c r="Y15" s="298">
        <f t="shared" si="9"/>
        <v>30.6</v>
      </c>
      <c r="Z15" s="302">
        <f>[1]ASRData!J14</f>
        <v>70</v>
      </c>
      <c r="AA15" s="298">
        <f t="shared" si="10"/>
        <v>14</v>
      </c>
      <c r="AB15" s="302">
        <f>[1]ASRData!K14</f>
        <v>127</v>
      </c>
      <c r="AC15" s="298">
        <f t="shared" si="11"/>
        <v>25.4</v>
      </c>
      <c r="AD15" s="302">
        <f>[1]ASRData!L14</f>
        <v>10</v>
      </c>
      <c r="AE15" s="298">
        <f t="shared" si="12"/>
        <v>2</v>
      </c>
      <c r="AF15" s="303">
        <f>[1]ASRData!M14</f>
        <v>103</v>
      </c>
      <c r="AG15" s="298">
        <f t="shared" si="13"/>
        <v>20.6</v>
      </c>
      <c r="AH15" s="303">
        <f>[1]ASRData!N14</f>
        <v>183</v>
      </c>
      <c r="AI15" s="298">
        <f t="shared" si="14"/>
        <v>36.6</v>
      </c>
      <c r="AJ15" s="303">
        <f>[1]ASRData!O14</f>
        <v>28</v>
      </c>
      <c r="AK15" s="298">
        <f t="shared" si="15"/>
        <v>5.6</v>
      </c>
      <c r="AL15" s="303">
        <f>[1]ASRData!P14</f>
        <v>1595</v>
      </c>
      <c r="AM15" s="298">
        <f t="shared" si="16"/>
        <v>319</v>
      </c>
      <c r="AN15" s="303">
        <f>[1]ASRData!Q14</f>
        <v>1814</v>
      </c>
      <c r="AO15" s="298">
        <f t="shared" si="17"/>
        <v>362.8</v>
      </c>
      <c r="AP15" s="303">
        <f>[1]ASRData!R14</f>
        <v>993</v>
      </c>
      <c r="AQ15" s="298">
        <f t="shared" si="18"/>
        <v>198.6</v>
      </c>
      <c r="AR15" s="303">
        <f>[1]ASRData!S14</f>
        <v>704</v>
      </c>
      <c r="AS15" s="298">
        <f t="shared" si="19"/>
        <v>140.80000000000001</v>
      </c>
    </row>
    <row r="16" spans="1:45" ht="13.5" customHeight="1" x14ac:dyDescent="0.3">
      <c r="A16" s="296" t="s">
        <v>153</v>
      </c>
      <c r="B16" s="297" t="str">
        <f>'[1]Incentive Goal'!B15</f>
        <v>CABARRUS</v>
      </c>
      <c r="C16" s="298">
        <f>'[1]Staffing Report'!J16</f>
        <v>16.75</v>
      </c>
      <c r="D16" s="298">
        <f>'[1]Staffing Report'!X16</f>
        <v>24.5</v>
      </c>
      <c r="E16" s="299">
        <f>'[1]Incentive Goal'!J15</f>
        <v>4363</v>
      </c>
      <c r="F16" s="300">
        <f>+E16/'[1]Staffing Report'!J16</f>
        <v>260.47761194029852</v>
      </c>
      <c r="G16" s="299">
        <v>347</v>
      </c>
      <c r="H16" s="300">
        <f t="shared" si="0"/>
        <v>20.71641791044776</v>
      </c>
      <c r="I16" s="299">
        <v>363</v>
      </c>
      <c r="J16" s="300">
        <f t="shared" si="1"/>
        <v>21.671641791044777</v>
      </c>
      <c r="K16" s="301">
        <f>'[1]Incentive Goal'!C15</f>
        <v>12843494.23</v>
      </c>
      <c r="L16" s="301">
        <f t="shared" si="2"/>
        <v>766775.77492537315</v>
      </c>
      <c r="M16" s="301">
        <f t="shared" si="3"/>
        <v>524224.2542857143</v>
      </c>
      <c r="N16" s="302">
        <f>[1]ASRData!D15</f>
        <v>75466</v>
      </c>
      <c r="O16" s="298">
        <f t="shared" si="4"/>
        <v>4505.4328358208959</v>
      </c>
      <c r="P16" s="302">
        <f>[1]ASRData!E15</f>
        <v>651</v>
      </c>
      <c r="Q16" s="298">
        <f t="shared" si="5"/>
        <v>38.865671641791046</v>
      </c>
      <c r="R16" s="302">
        <f>[1]ASRData!F15</f>
        <v>6256</v>
      </c>
      <c r="S16" s="298">
        <f t="shared" si="6"/>
        <v>373.49253731343282</v>
      </c>
      <c r="T16" s="302">
        <f>[1]ASRData!G15</f>
        <v>226</v>
      </c>
      <c r="U16" s="298">
        <f t="shared" si="7"/>
        <v>13.492537313432836</v>
      </c>
      <c r="V16" s="302">
        <f>[1]ASRData!H15</f>
        <v>116</v>
      </c>
      <c r="W16" s="298">
        <f t="shared" si="8"/>
        <v>6.9253731343283578</v>
      </c>
      <c r="X16" s="302">
        <f>[1]ASRData!I15</f>
        <v>354</v>
      </c>
      <c r="Y16" s="298">
        <f t="shared" si="9"/>
        <v>21.134328358208954</v>
      </c>
      <c r="Z16" s="302">
        <f>[1]ASRData!J15</f>
        <v>449</v>
      </c>
      <c r="AA16" s="298">
        <f t="shared" si="10"/>
        <v>26.805970149253731</v>
      </c>
      <c r="AB16" s="302">
        <f>[1]ASRData!K15</f>
        <v>359</v>
      </c>
      <c r="AC16" s="298">
        <f t="shared" si="11"/>
        <v>21.432835820895523</v>
      </c>
      <c r="AD16" s="302">
        <f>[1]ASRData!L15</f>
        <v>15</v>
      </c>
      <c r="AE16" s="298">
        <f t="shared" si="12"/>
        <v>0.89552238805970152</v>
      </c>
      <c r="AF16" s="303">
        <f>[1]ASRData!M15</f>
        <v>318</v>
      </c>
      <c r="AG16" s="298">
        <f t="shared" si="13"/>
        <v>18.985074626865671</v>
      </c>
      <c r="AH16" s="303">
        <f>[1]ASRData!N15</f>
        <v>361</v>
      </c>
      <c r="AI16" s="298">
        <f t="shared" si="14"/>
        <v>21.552238805970148</v>
      </c>
      <c r="AJ16" s="303">
        <f>[1]ASRData!O15</f>
        <v>85</v>
      </c>
      <c r="AK16" s="298">
        <f t="shared" si="15"/>
        <v>5.0746268656716422</v>
      </c>
      <c r="AL16" s="303">
        <f>[1]ASRData!P15</f>
        <v>3322</v>
      </c>
      <c r="AM16" s="298">
        <f t="shared" si="16"/>
        <v>198.32835820895522</v>
      </c>
      <c r="AN16" s="303">
        <f>[1]ASRData!Q15</f>
        <v>10163</v>
      </c>
      <c r="AO16" s="298">
        <f t="shared" si="17"/>
        <v>606.74626865671644</v>
      </c>
      <c r="AP16" s="303">
        <f>[1]ASRData!R15</f>
        <v>13439</v>
      </c>
      <c r="AQ16" s="298">
        <f t="shared" si="18"/>
        <v>802.32835820895525</v>
      </c>
      <c r="AR16" s="303">
        <f>[1]ASRData!S15</f>
        <v>2500</v>
      </c>
      <c r="AS16" s="298">
        <f t="shared" si="19"/>
        <v>149.25373134328359</v>
      </c>
    </row>
    <row r="17" spans="1:45" ht="13.5" customHeight="1" x14ac:dyDescent="0.3">
      <c r="A17" s="296" t="s">
        <v>152</v>
      </c>
      <c r="B17" s="297" t="str">
        <f>'[1]Incentive Goal'!B16</f>
        <v>CALDWELL</v>
      </c>
      <c r="C17" s="298">
        <f>'[1]Staffing Report'!J17</f>
        <v>6.75</v>
      </c>
      <c r="D17" s="298">
        <f>'[1]Staffing Report'!X17</f>
        <v>9</v>
      </c>
      <c r="E17" s="299">
        <f>'[1]Incentive Goal'!J16</f>
        <v>2500</v>
      </c>
      <c r="F17" s="300">
        <f>+E17/'[1]Staffing Report'!J17</f>
        <v>370.37037037037038</v>
      </c>
      <c r="G17" s="299">
        <v>112</v>
      </c>
      <c r="H17" s="300">
        <f t="shared" si="0"/>
        <v>16.592592592592592</v>
      </c>
      <c r="I17" s="299">
        <v>173</v>
      </c>
      <c r="J17" s="300">
        <f t="shared" si="1"/>
        <v>25.62962962962963</v>
      </c>
      <c r="K17" s="301">
        <f>'[1]Incentive Goal'!C16</f>
        <v>5471659.6500000004</v>
      </c>
      <c r="L17" s="301">
        <f t="shared" si="2"/>
        <v>810616.24444444454</v>
      </c>
      <c r="M17" s="301">
        <f t="shared" si="3"/>
        <v>607962.18333333335</v>
      </c>
      <c r="N17" s="302">
        <f>[1]ASRData!D16</f>
        <v>56338</v>
      </c>
      <c r="O17" s="298">
        <f t="shared" si="4"/>
        <v>8346.3703703703704</v>
      </c>
      <c r="P17" s="302">
        <f>[1]ASRData!E16</f>
        <v>405</v>
      </c>
      <c r="Q17" s="298">
        <f t="shared" si="5"/>
        <v>60</v>
      </c>
      <c r="R17" s="302">
        <f>[1]ASRData!F16</f>
        <v>448</v>
      </c>
      <c r="S17" s="298">
        <f t="shared" si="6"/>
        <v>66.370370370370367</v>
      </c>
      <c r="T17" s="302">
        <f>[1]ASRData!G16</f>
        <v>61</v>
      </c>
      <c r="U17" s="298">
        <f t="shared" si="7"/>
        <v>9.0370370370370363</v>
      </c>
      <c r="V17" s="302">
        <f>[1]ASRData!H16</f>
        <v>38</v>
      </c>
      <c r="W17" s="298">
        <f t="shared" si="8"/>
        <v>5.6296296296296298</v>
      </c>
      <c r="X17" s="302">
        <f>[1]ASRData!I16</f>
        <v>123</v>
      </c>
      <c r="Y17" s="298">
        <f t="shared" si="9"/>
        <v>18.222222222222221</v>
      </c>
      <c r="Z17" s="302">
        <f>[1]ASRData!J16</f>
        <v>166</v>
      </c>
      <c r="AA17" s="298">
        <f t="shared" si="10"/>
        <v>24.592592592592592</v>
      </c>
      <c r="AB17" s="302">
        <f>[1]ASRData!K16</f>
        <v>171</v>
      </c>
      <c r="AC17" s="298">
        <f t="shared" si="11"/>
        <v>25.333333333333332</v>
      </c>
      <c r="AD17" s="302">
        <f>[1]ASRData!L16</f>
        <v>7</v>
      </c>
      <c r="AE17" s="298">
        <f t="shared" si="12"/>
        <v>1.037037037037037</v>
      </c>
      <c r="AF17" s="303">
        <f>[1]ASRData!M16</f>
        <v>52</v>
      </c>
      <c r="AG17" s="298">
        <f t="shared" si="13"/>
        <v>7.7037037037037033</v>
      </c>
      <c r="AH17" s="303">
        <f>[1]ASRData!N16</f>
        <v>156</v>
      </c>
      <c r="AI17" s="298">
        <f t="shared" si="14"/>
        <v>23.111111111111111</v>
      </c>
      <c r="AJ17" s="303">
        <f>[1]ASRData!O16</f>
        <v>35</v>
      </c>
      <c r="AK17" s="298">
        <f t="shared" si="15"/>
        <v>5.1851851851851851</v>
      </c>
      <c r="AL17" s="303">
        <f>[1]ASRData!P16</f>
        <v>1619</v>
      </c>
      <c r="AM17" s="298">
        <f t="shared" si="16"/>
        <v>239.85185185185185</v>
      </c>
      <c r="AN17" s="303">
        <f>[1]ASRData!Q16</f>
        <v>1779</v>
      </c>
      <c r="AO17" s="298">
        <f t="shared" si="17"/>
        <v>263.55555555555554</v>
      </c>
      <c r="AP17" s="303">
        <f>[1]ASRData!R16</f>
        <v>1242</v>
      </c>
      <c r="AQ17" s="298">
        <f t="shared" si="18"/>
        <v>184</v>
      </c>
      <c r="AR17" s="303">
        <f>[1]ASRData!S16</f>
        <v>1640</v>
      </c>
      <c r="AS17" s="298">
        <f t="shared" si="19"/>
        <v>242.96296296296296</v>
      </c>
    </row>
    <row r="18" spans="1:45" ht="13.5" customHeight="1" x14ac:dyDescent="0.3">
      <c r="A18" s="296" t="s">
        <v>315</v>
      </c>
      <c r="B18" s="297" t="str">
        <f>'[1]Incentive Goal'!B17</f>
        <v>CAMDEN</v>
      </c>
      <c r="C18" s="298">
        <f>'[1]Staffing Report'!J18</f>
        <v>0.5</v>
      </c>
      <c r="D18" s="298">
        <f>'[1]Staffing Report'!X18</f>
        <v>1.5</v>
      </c>
      <c r="E18" s="299">
        <f>'[1]Incentive Goal'!J17</f>
        <v>236</v>
      </c>
      <c r="F18" s="300">
        <f>+E18/'[1]Staffing Report'!J18</f>
        <v>472</v>
      </c>
      <c r="G18" s="299">
        <v>8</v>
      </c>
      <c r="H18" s="300">
        <f t="shared" si="0"/>
        <v>16</v>
      </c>
      <c r="I18" s="299">
        <v>6</v>
      </c>
      <c r="J18" s="300">
        <f t="shared" si="1"/>
        <v>12</v>
      </c>
      <c r="K18" s="301">
        <f>'[1]Incentive Goal'!C17</f>
        <v>930956.7</v>
      </c>
      <c r="L18" s="301">
        <f t="shared" si="2"/>
        <v>1861913.4</v>
      </c>
      <c r="M18" s="301">
        <f t="shared" si="3"/>
        <v>620637.79999999993</v>
      </c>
      <c r="N18" s="302">
        <f>[1]ASRData!D17</f>
        <v>22</v>
      </c>
      <c r="O18" s="298">
        <f t="shared" si="4"/>
        <v>44</v>
      </c>
      <c r="P18" s="302">
        <f>[1]ASRData!E17</f>
        <v>0</v>
      </c>
      <c r="Q18" s="298">
        <f t="shared" si="5"/>
        <v>0</v>
      </c>
      <c r="R18" s="302">
        <f>[1]ASRData!F17</f>
        <v>0</v>
      </c>
      <c r="S18" s="298">
        <f t="shared" si="6"/>
        <v>0</v>
      </c>
      <c r="T18" s="302">
        <f>[1]ASRData!G17</f>
        <v>0</v>
      </c>
      <c r="U18" s="298">
        <f t="shared" si="7"/>
        <v>0</v>
      </c>
      <c r="V18" s="302">
        <f>[1]ASRData!H17</f>
        <v>0</v>
      </c>
      <c r="W18" s="298">
        <f t="shared" si="8"/>
        <v>0</v>
      </c>
      <c r="X18" s="302">
        <f>[1]ASRData!I17</f>
        <v>0</v>
      </c>
      <c r="Y18" s="298">
        <f t="shared" si="9"/>
        <v>0</v>
      </c>
      <c r="Z18" s="302">
        <f>[1]ASRData!J17</f>
        <v>0</v>
      </c>
      <c r="AA18" s="298">
        <f t="shared" si="10"/>
        <v>0</v>
      </c>
      <c r="AB18" s="302">
        <f>[1]ASRData!K17</f>
        <v>0</v>
      </c>
      <c r="AC18" s="298">
        <f t="shared" si="11"/>
        <v>0</v>
      </c>
      <c r="AD18" s="302">
        <f>[1]ASRData!L17</f>
        <v>0</v>
      </c>
      <c r="AE18" s="298">
        <f t="shared" si="12"/>
        <v>0</v>
      </c>
      <c r="AF18" s="303">
        <f>[1]ASRData!M17</f>
        <v>0</v>
      </c>
      <c r="AG18" s="298">
        <f t="shared" si="13"/>
        <v>0</v>
      </c>
      <c r="AH18" s="303">
        <f>[1]ASRData!N17</f>
        <v>0</v>
      </c>
      <c r="AI18" s="298">
        <f t="shared" si="14"/>
        <v>0</v>
      </c>
      <c r="AJ18" s="303">
        <f>[1]ASRData!O17</f>
        <v>2</v>
      </c>
      <c r="AK18" s="298">
        <f t="shared" si="15"/>
        <v>4</v>
      </c>
      <c r="AL18" s="303">
        <f>[1]ASRData!P17</f>
        <v>82</v>
      </c>
      <c r="AM18" s="298">
        <f t="shared" si="16"/>
        <v>164</v>
      </c>
      <c r="AN18" s="303">
        <f>[1]ASRData!Q17</f>
        <v>0</v>
      </c>
      <c r="AO18" s="298">
        <f t="shared" si="17"/>
        <v>0</v>
      </c>
      <c r="AP18" s="303">
        <f>[1]ASRData!R17</f>
        <v>0</v>
      </c>
      <c r="AQ18" s="298">
        <f t="shared" si="18"/>
        <v>0</v>
      </c>
      <c r="AR18" s="303">
        <f>[1]ASRData!S17</f>
        <v>48</v>
      </c>
      <c r="AS18" s="298">
        <f t="shared" si="19"/>
        <v>96</v>
      </c>
    </row>
    <row r="19" spans="1:45" ht="13.5" customHeight="1" x14ac:dyDescent="0.3">
      <c r="A19" s="296" t="s">
        <v>166</v>
      </c>
      <c r="B19" s="297" t="str">
        <f>'[1]Incentive Goal'!B18</f>
        <v>CARTERET</v>
      </c>
      <c r="C19" s="298">
        <f>'[1]Staffing Report'!J19</f>
        <v>4</v>
      </c>
      <c r="D19" s="298">
        <f>'[1]Staffing Report'!X19</f>
        <v>6.5</v>
      </c>
      <c r="E19" s="299">
        <f>'[1]Incentive Goal'!J18</f>
        <v>1765</v>
      </c>
      <c r="F19" s="300">
        <f>+E19/'[1]Staffing Report'!J19</f>
        <v>441.25</v>
      </c>
      <c r="G19" s="299">
        <v>36</v>
      </c>
      <c r="H19" s="300">
        <f t="shared" si="0"/>
        <v>9</v>
      </c>
      <c r="I19" s="299">
        <v>25</v>
      </c>
      <c r="J19" s="300">
        <f t="shared" si="1"/>
        <v>6.25</v>
      </c>
      <c r="K19" s="301">
        <f>'[1]Incentive Goal'!C18</f>
        <v>3516338.9</v>
      </c>
      <c r="L19" s="301">
        <f t="shared" si="2"/>
        <v>879084.72499999998</v>
      </c>
      <c r="M19" s="301">
        <f t="shared" si="3"/>
        <v>540975.21538461535</v>
      </c>
      <c r="N19" s="302">
        <f>[1]ASRData!D18</f>
        <v>33879</v>
      </c>
      <c r="O19" s="298">
        <f t="shared" si="4"/>
        <v>8469.75</v>
      </c>
      <c r="P19" s="302">
        <f>[1]ASRData!E18</f>
        <v>117</v>
      </c>
      <c r="Q19" s="298">
        <f t="shared" si="5"/>
        <v>29.25</v>
      </c>
      <c r="R19" s="302">
        <f>[1]ASRData!F18</f>
        <v>1468</v>
      </c>
      <c r="S19" s="298">
        <f t="shared" si="6"/>
        <v>367</v>
      </c>
      <c r="T19" s="302">
        <f>[1]ASRData!G18</f>
        <v>83</v>
      </c>
      <c r="U19" s="298">
        <f t="shared" si="7"/>
        <v>20.75</v>
      </c>
      <c r="V19" s="302">
        <f>[1]ASRData!H18</f>
        <v>3</v>
      </c>
      <c r="W19" s="298">
        <f t="shared" si="8"/>
        <v>0.75</v>
      </c>
      <c r="X19" s="302">
        <f>[1]ASRData!I18</f>
        <v>38</v>
      </c>
      <c r="Y19" s="298">
        <f t="shared" si="9"/>
        <v>9.5</v>
      </c>
      <c r="Z19" s="302">
        <f>[1]ASRData!J18</f>
        <v>32</v>
      </c>
      <c r="AA19" s="298">
        <f t="shared" si="10"/>
        <v>8</v>
      </c>
      <c r="AB19" s="302">
        <f>[1]ASRData!K18</f>
        <v>22</v>
      </c>
      <c r="AC19" s="298">
        <f t="shared" si="11"/>
        <v>5.5</v>
      </c>
      <c r="AD19" s="302">
        <f>[1]ASRData!L18</f>
        <v>46</v>
      </c>
      <c r="AE19" s="298">
        <f t="shared" si="12"/>
        <v>11.5</v>
      </c>
      <c r="AF19" s="303">
        <f>[1]ASRData!M18</f>
        <v>5</v>
      </c>
      <c r="AG19" s="298">
        <f t="shared" si="13"/>
        <v>1.25</v>
      </c>
      <c r="AH19" s="303">
        <f>[1]ASRData!N18</f>
        <v>151</v>
      </c>
      <c r="AI19" s="298">
        <f t="shared" si="14"/>
        <v>37.75</v>
      </c>
      <c r="AJ19" s="303">
        <f>[1]ASRData!O18</f>
        <v>6</v>
      </c>
      <c r="AK19" s="298">
        <f t="shared" si="15"/>
        <v>1.5</v>
      </c>
      <c r="AL19" s="303">
        <f>[1]ASRData!P18</f>
        <v>424</v>
      </c>
      <c r="AM19" s="298">
        <f t="shared" si="16"/>
        <v>106</v>
      </c>
      <c r="AN19" s="303">
        <f>[1]ASRData!Q18</f>
        <v>248</v>
      </c>
      <c r="AO19" s="298">
        <f t="shared" si="17"/>
        <v>62</v>
      </c>
      <c r="AP19" s="303">
        <f>[1]ASRData!R18</f>
        <v>795</v>
      </c>
      <c r="AQ19" s="298">
        <f t="shared" si="18"/>
        <v>198.75</v>
      </c>
      <c r="AR19" s="303">
        <f>[1]ASRData!S18</f>
        <v>44</v>
      </c>
      <c r="AS19" s="298">
        <f t="shared" si="19"/>
        <v>11</v>
      </c>
    </row>
    <row r="20" spans="1:45" ht="13.5" customHeight="1" x14ac:dyDescent="0.3">
      <c r="A20" s="296" t="s">
        <v>142</v>
      </c>
      <c r="B20" s="297" t="str">
        <f>'[1]Incentive Goal'!B19</f>
        <v>CASWELL</v>
      </c>
      <c r="C20" s="298">
        <f>'[1]Staffing Report'!J20</f>
        <v>3</v>
      </c>
      <c r="D20" s="298">
        <f>'[1]Staffing Report'!X20</f>
        <v>4.33</v>
      </c>
      <c r="E20" s="299">
        <f>'[1]Incentive Goal'!J19</f>
        <v>778</v>
      </c>
      <c r="F20" s="300">
        <f>+E20/'[1]Staffing Report'!J20</f>
        <v>259.33333333333331</v>
      </c>
      <c r="G20" s="299">
        <v>43</v>
      </c>
      <c r="H20" s="300">
        <f t="shared" si="0"/>
        <v>14.333333333333334</v>
      </c>
      <c r="I20" s="299">
        <v>41</v>
      </c>
      <c r="J20" s="300">
        <f t="shared" si="1"/>
        <v>13.666666666666666</v>
      </c>
      <c r="K20" s="301">
        <f>'[1]Incentive Goal'!C19</f>
        <v>1270962.29</v>
      </c>
      <c r="L20" s="301">
        <f t="shared" si="2"/>
        <v>423654.09666666668</v>
      </c>
      <c r="M20" s="301">
        <f t="shared" si="3"/>
        <v>293524.77829099307</v>
      </c>
      <c r="N20" s="302">
        <f>[1]ASRData!D19</f>
        <v>16990</v>
      </c>
      <c r="O20" s="298">
        <f t="shared" si="4"/>
        <v>5663.333333333333</v>
      </c>
      <c r="P20" s="302">
        <f>[1]ASRData!E19</f>
        <v>66</v>
      </c>
      <c r="Q20" s="298">
        <f t="shared" si="5"/>
        <v>22</v>
      </c>
      <c r="R20" s="302">
        <f>[1]ASRData!F19</f>
        <v>613</v>
      </c>
      <c r="S20" s="298">
        <f t="shared" si="6"/>
        <v>204.33333333333334</v>
      </c>
      <c r="T20" s="302">
        <f>[1]ASRData!G19</f>
        <v>67</v>
      </c>
      <c r="U20" s="298">
        <f t="shared" si="7"/>
        <v>22.333333333333332</v>
      </c>
      <c r="V20" s="302">
        <f>[1]ASRData!H19</f>
        <v>13</v>
      </c>
      <c r="W20" s="298">
        <f t="shared" si="8"/>
        <v>4.333333333333333</v>
      </c>
      <c r="X20" s="302">
        <f>[1]ASRData!I19</f>
        <v>47</v>
      </c>
      <c r="Y20" s="298">
        <f t="shared" si="9"/>
        <v>15.666666666666666</v>
      </c>
      <c r="Z20" s="302">
        <f>[1]ASRData!J19</f>
        <v>37</v>
      </c>
      <c r="AA20" s="298">
        <f t="shared" si="10"/>
        <v>12.333333333333334</v>
      </c>
      <c r="AB20" s="302">
        <f>[1]ASRData!K19</f>
        <v>44</v>
      </c>
      <c r="AC20" s="298">
        <f t="shared" si="11"/>
        <v>14.666666666666666</v>
      </c>
      <c r="AD20" s="302">
        <f>[1]ASRData!L19</f>
        <v>4</v>
      </c>
      <c r="AE20" s="298">
        <f t="shared" si="12"/>
        <v>1.3333333333333333</v>
      </c>
      <c r="AF20" s="303">
        <f>[1]ASRData!M19</f>
        <v>30</v>
      </c>
      <c r="AG20" s="298">
        <f t="shared" si="13"/>
        <v>10</v>
      </c>
      <c r="AH20" s="303">
        <f>[1]ASRData!N19</f>
        <v>38</v>
      </c>
      <c r="AI20" s="298">
        <f t="shared" si="14"/>
        <v>12.666666666666666</v>
      </c>
      <c r="AJ20" s="303">
        <f>[1]ASRData!O19</f>
        <v>5</v>
      </c>
      <c r="AK20" s="298">
        <f t="shared" si="15"/>
        <v>1.6666666666666667</v>
      </c>
      <c r="AL20" s="303">
        <f>[1]ASRData!P19</f>
        <v>251</v>
      </c>
      <c r="AM20" s="298">
        <f t="shared" si="16"/>
        <v>83.666666666666671</v>
      </c>
      <c r="AN20" s="303">
        <f>[1]ASRData!Q19</f>
        <v>306</v>
      </c>
      <c r="AO20" s="298">
        <f t="shared" si="17"/>
        <v>102</v>
      </c>
      <c r="AP20" s="303">
        <f>[1]ASRData!R19</f>
        <v>278</v>
      </c>
      <c r="AQ20" s="298">
        <f t="shared" si="18"/>
        <v>92.666666666666671</v>
      </c>
      <c r="AR20" s="303">
        <f>[1]ASRData!S19</f>
        <v>95</v>
      </c>
      <c r="AS20" s="298">
        <f t="shared" si="19"/>
        <v>31.666666666666668</v>
      </c>
    </row>
    <row r="21" spans="1:45" ht="13.5" customHeight="1" x14ac:dyDescent="0.3">
      <c r="A21" s="296" t="s">
        <v>152</v>
      </c>
      <c r="B21" s="297" t="str">
        <f>'[1]Incentive Goal'!B20</f>
        <v>CATAWBA</v>
      </c>
      <c r="C21" s="298">
        <f>'[1]Staffing Report'!J21</f>
        <v>17</v>
      </c>
      <c r="D21" s="298">
        <f>'[1]Staffing Report'!X21</f>
        <v>23</v>
      </c>
      <c r="E21" s="299">
        <f>'[1]Incentive Goal'!J20</f>
        <v>4406</v>
      </c>
      <c r="F21" s="300">
        <f>+E21/'[1]Staffing Report'!J21</f>
        <v>259.1764705882353</v>
      </c>
      <c r="G21" s="299">
        <v>133</v>
      </c>
      <c r="H21" s="300">
        <f t="shared" si="0"/>
        <v>7.8235294117647056</v>
      </c>
      <c r="I21" s="299">
        <v>237</v>
      </c>
      <c r="J21" s="300">
        <f t="shared" si="1"/>
        <v>13.941176470588236</v>
      </c>
      <c r="K21" s="301">
        <f>'[1]Incentive Goal'!C20</f>
        <v>10386379.9</v>
      </c>
      <c r="L21" s="301">
        <f t="shared" si="2"/>
        <v>610963.52352941176</v>
      </c>
      <c r="M21" s="301">
        <f t="shared" si="3"/>
        <v>451581.73478260869</v>
      </c>
      <c r="N21" s="302">
        <f>[1]ASRData!D20</f>
        <v>84837</v>
      </c>
      <c r="O21" s="298">
        <f t="shared" si="4"/>
        <v>4990.411764705882</v>
      </c>
      <c r="P21" s="302">
        <f>[1]ASRData!E20</f>
        <v>465</v>
      </c>
      <c r="Q21" s="298">
        <f t="shared" si="5"/>
        <v>27.352941176470587</v>
      </c>
      <c r="R21" s="302">
        <f>[1]ASRData!F20</f>
        <v>2647</v>
      </c>
      <c r="S21" s="298">
        <f t="shared" si="6"/>
        <v>155.70588235294119</v>
      </c>
      <c r="T21" s="302">
        <f>[1]ASRData!G20</f>
        <v>48</v>
      </c>
      <c r="U21" s="298">
        <f t="shared" si="7"/>
        <v>2.8235294117647061</v>
      </c>
      <c r="V21" s="302">
        <f>[1]ASRData!H20</f>
        <v>19</v>
      </c>
      <c r="W21" s="298">
        <f t="shared" si="8"/>
        <v>1.1176470588235294</v>
      </c>
      <c r="X21" s="302">
        <f>[1]ASRData!I20</f>
        <v>153</v>
      </c>
      <c r="Y21" s="298">
        <f t="shared" si="9"/>
        <v>9</v>
      </c>
      <c r="Z21" s="302">
        <f>[1]ASRData!J20</f>
        <v>73</v>
      </c>
      <c r="AA21" s="298">
        <f t="shared" si="10"/>
        <v>4.2941176470588234</v>
      </c>
      <c r="AB21" s="302">
        <f>[1]ASRData!K20</f>
        <v>230</v>
      </c>
      <c r="AC21" s="298">
        <f t="shared" si="11"/>
        <v>13.529411764705882</v>
      </c>
      <c r="AD21" s="302">
        <f>[1]ASRData!L20</f>
        <v>37</v>
      </c>
      <c r="AE21" s="298">
        <f t="shared" si="12"/>
        <v>2.1764705882352939</v>
      </c>
      <c r="AF21" s="303">
        <f>[1]ASRData!M20</f>
        <v>121</v>
      </c>
      <c r="AG21" s="298">
        <f t="shared" si="13"/>
        <v>7.117647058823529</v>
      </c>
      <c r="AH21" s="303">
        <f>[1]ASRData!N20</f>
        <v>353</v>
      </c>
      <c r="AI21" s="298">
        <f t="shared" si="14"/>
        <v>20.764705882352942</v>
      </c>
      <c r="AJ21" s="303">
        <f>[1]ASRData!O20</f>
        <v>88</v>
      </c>
      <c r="AK21" s="298">
        <f t="shared" si="15"/>
        <v>5.1764705882352944</v>
      </c>
      <c r="AL21" s="303">
        <f>[1]ASRData!P20</f>
        <v>2867</v>
      </c>
      <c r="AM21" s="298">
        <f t="shared" si="16"/>
        <v>168.64705882352942</v>
      </c>
      <c r="AN21" s="303">
        <f>[1]ASRData!Q20</f>
        <v>5378</v>
      </c>
      <c r="AO21" s="298">
        <f t="shared" si="17"/>
        <v>316.35294117647061</v>
      </c>
      <c r="AP21" s="303">
        <f>[1]ASRData!R20</f>
        <v>5346</v>
      </c>
      <c r="AQ21" s="298">
        <f t="shared" si="18"/>
        <v>314.47058823529414</v>
      </c>
      <c r="AR21" s="303">
        <f>[1]ASRData!S20</f>
        <v>2428</v>
      </c>
      <c r="AS21" s="298">
        <f t="shared" si="19"/>
        <v>142.8235294117647</v>
      </c>
    </row>
    <row r="22" spans="1:45" ht="13.5" customHeight="1" x14ac:dyDescent="0.3">
      <c r="A22" s="296" t="s">
        <v>142</v>
      </c>
      <c r="B22" s="297" t="str">
        <f>'[1]Incentive Goal'!B21</f>
        <v>CHATHAM</v>
      </c>
      <c r="C22" s="298">
        <f>'[1]Staffing Report'!J22</f>
        <v>4</v>
      </c>
      <c r="D22" s="298">
        <f>'[1]Staffing Report'!X22</f>
        <v>5</v>
      </c>
      <c r="E22" s="299">
        <f>'[1]Incentive Goal'!J21</f>
        <v>1253</v>
      </c>
      <c r="F22" s="300">
        <f>+E22/'[1]Staffing Report'!J22</f>
        <v>313.25</v>
      </c>
      <c r="G22" s="299">
        <v>61</v>
      </c>
      <c r="H22" s="300">
        <f t="shared" si="0"/>
        <v>15.25</v>
      </c>
      <c r="I22" s="299">
        <v>59</v>
      </c>
      <c r="J22" s="300">
        <f t="shared" si="1"/>
        <v>14.75</v>
      </c>
      <c r="K22" s="301">
        <f>'[1]Incentive Goal'!C21</f>
        <v>2704175.95</v>
      </c>
      <c r="L22" s="301">
        <f t="shared" si="2"/>
        <v>676043.98750000005</v>
      </c>
      <c r="M22" s="301">
        <f t="shared" si="3"/>
        <v>540835.19000000006</v>
      </c>
      <c r="N22" s="302">
        <f>[1]ASRData!D21</f>
        <v>23683</v>
      </c>
      <c r="O22" s="298">
        <f t="shared" si="4"/>
        <v>5920.75</v>
      </c>
      <c r="P22" s="302">
        <f>[1]ASRData!E21</f>
        <v>165</v>
      </c>
      <c r="Q22" s="298">
        <f t="shared" si="5"/>
        <v>41.25</v>
      </c>
      <c r="R22" s="302">
        <f>[1]ASRData!F21</f>
        <v>1501</v>
      </c>
      <c r="S22" s="298">
        <f t="shared" si="6"/>
        <v>375.25</v>
      </c>
      <c r="T22" s="302">
        <f>[1]ASRData!G21</f>
        <v>59</v>
      </c>
      <c r="U22" s="298">
        <f t="shared" si="7"/>
        <v>14.75</v>
      </c>
      <c r="V22" s="302">
        <f>[1]ASRData!H21</f>
        <v>32</v>
      </c>
      <c r="W22" s="298">
        <f t="shared" si="8"/>
        <v>8</v>
      </c>
      <c r="X22" s="302">
        <f>[1]ASRData!I21</f>
        <v>62</v>
      </c>
      <c r="Y22" s="298">
        <f t="shared" si="9"/>
        <v>15.5</v>
      </c>
      <c r="Z22" s="302">
        <f>[1]ASRData!J21</f>
        <v>81</v>
      </c>
      <c r="AA22" s="298">
        <f t="shared" si="10"/>
        <v>20.25</v>
      </c>
      <c r="AB22" s="302">
        <f>[1]ASRData!K21</f>
        <v>51</v>
      </c>
      <c r="AC22" s="298">
        <f t="shared" si="11"/>
        <v>12.75</v>
      </c>
      <c r="AD22" s="302">
        <f>[1]ASRData!L21</f>
        <v>7</v>
      </c>
      <c r="AE22" s="298">
        <f t="shared" si="12"/>
        <v>1.75</v>
      </c>
      <c r="AF22" s="303">
        <f>[1]ASRData!M21</f>
        <v>36</v>
      </c>
      <c r="AG22" s="298">
        <f t="shared" si="13"/>
        <v>9</v>
      </c>
      <c r="AH22" s="303">
        <f>[1]ASRData!N21</f>
        <v>75</v>
      </c>
      <c r="AI22" s="298">
        <f t="shared" si="14"/>
        <v>18.75</v>
      </c>
      <c r="AJ22" s="303">
        <f>[1]ASRData!O21</f>
        <v>21</v>
      </c>
      <c r="AK22" s="298">
        <f t="shared" si="15"/>
        <v>5.25</v>
      </c>
      <c r="AL22" s="303">
        <f>[1]ASRData!P21</f>
        <v>444</v>
      </c>
      <c r="AM22" s="298">
        <f t="shared" si="16"/>
        <v>111</v>
      </c>
      <c r="AN22" s="303">
        <f>[1]ASRData!Q21</f>
        <v>436</v>
      </c>
      <c r="AO22" s="298">
        <f t="shared" si="17"/>
        <v>109</v>
      </c>
      <c r="AP22" s="303">
        <f>[1]ASRData!R21</f>
        <v>1540</v>
      </c>
      <c r="AQ22" s="298">
        <f t="shared" si="18"/>
        <v>385</v>
      </c>
      <c r="AR22" s="303">
        <f>[1]ASRData!S21</f>
        <v>329</v>
      </c>
      <c r="AS22" s="298">
        <f t="shared" si="19"/>
        <v>82.25</v>
      </c>
    </row>
    <row r="23" spans="1:45" ht="13.5" customHeight="1" x14ac:dyDescent="0.3">
      <c r="A23" s="296" t="s">
        <v>255</v>
      </c>
      <c r="B23" s="297" t="str">
        <f>'[1]Incentive Goal'!B22</f>
        <v>CHEROKEE</v>
      </c>
      <c r="C23" s="298">
        <f>'[1]Staffing Report'!J23</f>
        <v>1</v>
      </c>
      <c r="D23" s="298">
        <f>'[1]Staffing Report'!X23</f>
        <v>2.1</v>
      </c>
      <c r="E23" s="299">
        <f>'[1]Incentive Goal'!J22</f>
        <v>546</v>
      </c>
      <c r="F23" s="300">
        <f>+E23/'[1]Staffing Report'!J23</f>
        <v>546</v>
      </c>
      <c r="G23" s="299">
        <v>14</v>
      </c>
      <c r="H23" s="300">
        <f t="shared" si="0"/>
        <v>14</v>
      </c>
      <c r="I23" s="299">
        <v>53</v>
      </c>
      <c r="J23" s="300">
        <f t="shared" si="1"/>
        <v>53</v>
      </c>
      <c r="K23" s="301">
        <f>'[1]Incentive Goal'!C22</f>
        <v>1026206.44</v>
      </c>
      <c r="L23" s="301">
        <f t="shared" si="2"/>
        <v>1026206.44</v>
      </c>
      <c r="M23" s="301">
        <f t="shared" si="3"/>
        <v>488669.73333333328</v>
      </c>
      <c r="N23" s="302">
        <f>[1]ASRData!D22</f>
        <v>10197</v>
      </c>
      <c r="O23" s="298">
        <f t="shared" si="4"/>
        <v>10197</v>
      </c>
      <c r="P23" s="302">
        <f>[1]ASRData!E22</f>
        <v>58</v>
      </c>
      <c r="Q23" s="298">
        <f t="shared" si="5"/>
        <v>58</v>
      </c>
      <c r="R23" s="302">
        <f>[1]ASRData!F22</f>
        <v>81</v>
      </c>
      <c r="S23" s="298">
        <f t="shared" si="6"/>
        <v>81</v>
      </c>
      <c r="T23" s="302">
        <f>[1]ASRData!G22</f>
        <v>2</v>
      </c>
      <c r="U23" s="298">
        <f t="shared" si="7"/>
        <v>2</v>
      </c>
      <c r="V23" s="302">
        <f>[1]ASRData!H22</f>
        <v>6</v>
      </c>
      <c r="W23" s="298">
        <f t="shared" si="8"/>
        <v>6</v>
      </c>
      <c r="X23" s="302">
        <f>[1]ASRData!I22</f>
        <v>13</v>
      </c>
      <c r="Y23" s="298">
        <f t="shared" si="9"/>
        <v>13</v>
      </c>
      <c r="Z23" s="302">
        <f>[1]ASRData!J22</f>
        <v>47</v>
      </c>
      <c r="AA23" s="298">
        <f t="shared" si="10"/>
        <v>47</v>
      </c>
      <c r="AB23" s="302">
        <f>[1]ASRData!K22</f>
        <v>53</v>
      </c>
      <c r="AC23" s="298">
        <f t="shared" si="11"/>
        <v>53</v>
      </c>
      <c r="AD23" s="302">
        <f>[1]ASRData!L22</f>
        <v>1</v>
      </c>
      <c r="AE23" s="298">
        <f t="shared" si="12"/>
        <v>1</v>
      </c>
      <c r="AF23" s="303">
        <f>[1]ASRData!M22</f>
        <v>3</v>
      </c>
      <c r="AG23" s="298">
        <f t="shared" si="13"/>
        <v>3</v>
      </c>
      <c r="AH23" s="303">
        <f>[1]ASRData!N22</f>
        <v>11</v>
      </c>
      <c r="AI23" s="298">
        <f t="shared" si="14"/>
        <v>11</v>
      </c>
      <c r="AJ23" s="303">
        <f>[1]ASRData!O22</f>
        <v>5</v>
      </c>
      <c r="AK23" s="298">
        <f t="shared" si="15"/>
        <v>5</v>
      </c>
      <c r="AL23" s="303">
        <f>[1]ASRData!P22</f>
        <v>51</v>
      </c>
      <c r="AM23" s="298">
        <f t="shared" si="16"/>
        <v>51</v>
      </c>
      <c r="AN23" s="303">
        <f>[1]ASRData!Q22</f>
        <v>379</v>
      </c>
      <c r="AO23" s="298">
        <f t="shared" si="17"/>
        <v>379</v>
      </c>
      <c r="AP23" s="303">
        <f>[1]ASRData!R22</f>
        <v>416</v>
      </c>
      <c r="AQ23" s="298">
        <f t="shared" si="18"/>
        <v>416</v>
      </c>
      <c r="AR23" s="303">
        <f>[1]ASRData!S22</f>
        <v>81</v>
      </c>
      <c r="AS23" s="298">
        <f t="shared" si="19"/>
        <v>81</v>
      </c>
    </row>
    <row r="24" spans="1:45" ht="13.5" customHeight="1" x14ac:dyDescent="0.3">
      <c r="A24" s="296" t="s">
        <v>315</v>
      </c>
      <c r="B24" s="297" t="str">
        <f>'[1]Incentive Goal'!B23</f>
        <v>CHOWAN</v>
      </c>
      <c r="C24" s="298">
        <f>'[1]Staffing Report'!J24</f>
        <v>2</v>
      </c>
      <c r="D24" s="298">
        <f>'[1]Staffing Report'!X24</f>
        <v>4</v>
      </c>
      <c r="E24" s="299">
        <f>'[1]Incentive Goal'!J23</f>
        <v>763</v>
      </c>
      <c r="F24" s="300">
        <f>+E24/'[1]Staffing Report'!J24</f>
        <v>381.5</v>
      </c>
      <c r="G24" s="299">
        <v>38</v>
      </c>
      <c r="H24" s="300">
        <f t="shared" si="0"/>
        <v>19</v>
      </c>
      <c r="I24" s="299">
        <v>42</v>
      </c>
      <c r="J24" s="300">
        <f t="shared" si="1"/>
        <v>21</v>
      </c>
      <c r="K24" s="301">
        <f>'[1]Incentive Goal'!C23</f>
        <v>1379146.5</v>
      </c>
      <c r="L24" s="301">
        <f t="shared" si="2"/>
        <v>689573.25</v>
      </c>
      <c r="M24" s="301">
        <f t="shared" si="3"/>
        <v>344786.625</v>
      </c>
      <c r="N24" s="302">
        <f>[1]ASRData!D23</f>
        <v>15880</v>
      </c>
      <c r="O24" s="298">
        <f t="shared" si="4"/>
        <v>7940</v>
      </c>
      <c r="P24" s="302">
        <f>[1]ASRData!E23</f>
        <v>48</v>
      </c>
      <c r="Q24" s="298">
        <f t="shared" si="5"/>
        <v>24</v>
      </c>
      <c r="R24" s="302">
        <f>[1]ASRData!F23</f>
        <v>721</v>
      </c>
      <c r="S24" s="298">
        <f t="shared" si="6"/>
        <v>360.5</v>
      </c>
      <c r="T24" s="302">
        <f>[1]ASRData!G23</f>
        <v>7</v>
      </c>
      <c r="U24" s="298">
        <f t="shared" si="7"/>
        <v>3.5</v>
      </c>
      <c r="V24" s="302">
        <f>[1]ASRData!H23</f>
        <v>33</v>
      </c>
      <c r="W24" s="298">
        <f t="shared" si="8"/>
        <v>16.5</v>
      </c>
      <c r="X24" s="302">
        <f>[1]ASRData!I23</f>
        <v>39</v>
      </c>
      <c r="Y24" s="298">
        <f t="shared" si="9"/>
        <v>19.5</v>
      </c>
      <c r="Z24" s="302">
        <f>[1]ASRData!J23</f>
        <v>39</v>
      </c>
      <c r="AA24" s="298">
        <f t="shared" si="10"/>
        <v>19.5</v>
      </c>
      <c r="AB24" s="302">
        <f>[1]ASRData!K23</f>
        <v>36</v>
      </c>
      <c r="AC24" s="298">
        <f t="shared" si="11"/>
        <v>18</v>
      </c>
      <c r="AD24" s="302">
        <f>[1]ASRData!L23</f>
        <v>2</v>
      </c>
      <c r="AE24" s="298">
        <f t="shared" si="12"/>
        <v>1</v>
      </c>
      <c r="AF24" s="303">
        <f>[1]ASRData!M23</f>
        <v>23</v>
      </c>
      <c r="AG24" s="298">
        <f t="shared" si="13"/>
        <v>11.5</v>
      </c>
      <c r="AH24" s="303">
        <f>[1]ASRData!N23</f>
        <v>40</v>
      </c>
      <c r="AI24" s="298">
        <f t="shared" si="14"/>
        <v>20</v>
      </c>
      <c r="AJ24" s="303">
        <f>[1]ASRData!O23</f>
        <v>23</v>
      </c>
      <c r="AK24" s="298">
        <f t="shared" si="15"/>
        <v>11.5</v>
      </c>
      <c r="AL24" s="303">
        <f>[1]ASRData!P23</f>
        <v>232</v>
      </c>
      <c r="AM24" s="298">
        <f t="shared" si="16"/>
        <v>116</v>
      </c>
      <c r="AN24" s="303">
        <f>[1]ASRData!Q23</f>
        <v>170</v>
      </c>
      <c r="AO24" s="298">
        <f t="shared" si="17"/>
        <v>85</v>
      </c>
      <c r="AP24" s="303">
        <f>[1]ASRData!R23</f>
        <v>159</v>
      </c>
      <c r="AQ24" s="298">
        <f t="shared" si="18"/>
        <v>79.5</v>
      </c>
      <c r="AR24" s="303">
        <f>[1]ASRData!S23</f>
        <v>56</v>
      </c>
      <c r="AS24" s="298">
        <f t="shared" si="19"/>
        <v>28</v>
      </c>
    </row>
    <row r="25" spans="1:45" ht="13.5" customHeight="1" x14ac:dyDescent="0.3">
      <c r="A25" s="296" t="s">
        <v>255</v>
      </c>
      <c r="B25" s="297" t="str">
        <f>'[1]Incentive Goal'!B24</f>
        <v>CLAY</v>
      </c>
      <c r="C25" s="298">
        <f>'[1]Staffing Report'!J25</f>
        <v>1</v>
      </c>
      <c r="D25" s="298">
        <f>'[1]Staffing Report'!X25</f>
        <v>1.2000000000000002</v>
      </c>
      <c r="E25" s="299">
        <f>'[1]Incentive Goal'!J24</f>
        <v>200</v>
      </c>
      <c r="F25" s="300">
        <f>+E25/'[1]Staffing Report'!J25</f>
        <v>200</v>
      </c>
      <c r="G25" s="304">
        <v>25</v>
      </c>
      <c r="H25" s="300">
        <f t="shared" si="0"/>
        <v>25</v>
      </c>
      <c r="I25" s="299">
        <v>8</v>
      </c>
      <c r="J25" s="300">
        <f t="shared" si="1"/>
        <v>8</v>
      </c>
      <c r="K25" s="301">
        <f>'[1]Incentive Goal'!C24</f>
        <v>481700.7</v>
      </c>
      <c r="L25" s="301">
        <f t="shared" si="2"/>
        <v>481700.7</v>
      </c>
      <c r="M25" s="301">
        <f t="shared" si="3"/>
        <v>401417.24999999994</v>
      </c>
      <c r="N25" s="302">
        <f>[1]ASRData!D24</f>
        <v>2765</v>
      </c>
      <c r="O25" s="298">
        <f t="shared" si="4"/>
        <v>2765</v>
      </c>
      <c r="P25" s="302">
        <f>[1]ASRData!E24</f>
        <v>10</v>
      </c>
      <c r="Q25" s="298">
        <f t="shared" si="5"/>
        <v>10</v>
      </c>
      <c r="R25" s="302">
        <f>[1]ASRData!F24</f>
        <v>15</v>
      </c>
      <c r="S25" s="298">
        <f t="shared" si="6"/>
        <v>15</v>
      </c>
      <c r="T25" s="302">
        <f>[1]ASRData!G24</f>
        <v>0</v>
      </c>
      <c r="U25" s="298">
        <f t="shared" si="7"/>
        <v>0</v>
      </c>
      <c r="V25" s="302">
        <f>[1]ASRData!H24</f>
        <v>0</v>
      </c>
      <c r="W25" s="298">
        <f t="shared" si="8"/>
        <v>0</v>
      </c>
      <c r="X25" s="302">
        <f>[1]ASRData!I24</f>
        <v>25</v>
      </c>
      <c r="Y25" s="298">
        <f t="shared" si="9"/>
        <v>25</v>
      </c>
      <c r="Z25" s="302">
        <f>[1]ASRData!J24</f>
        <v>4</v>
      </c>
      <c r="AA25" s="298">
        <f t="shared" si="10"/>
        <v>4</v>
      </c>
      <c r="AB25" s="302">
        <f>[1]ASRData!K24</f>
        <v>10</v>
      </c>
      <c r="AC25" s="298">
        <f t="shared" si="11"/>
        <v>10</v>
      </c>
      <c r="AD25" s="302">
        <f>[1]ASRData!L24</f>
        <v>25</v>
      </c>
      <c r="AE25" s="298">
        <f t="shared" si="12"/>
        <v>25</v>
      </c>
      <c r="AF25" s="303">
        <f>[1]ASRData!M24</f>
        <v>3</v>
      </c>
      <c r="AG25" s="298">
        <f t="shared" si="13"/>
        <v>3</v>
      </c>
      <c r="AH25" s="303">
        <f>[1]ASRData!N24</f>
        <v>15</v>
      </c>
      <c r="AI25" s="298">
        <f t="shared" si="14"/>
        <v>15</v>
      </c>
      <c r="AJ25" s="303">
        <f>[1]ASRData!O24</f>
        <v>3</v>
      </c>
      <c r="AK25" s="298">
        <f t="shared" si="15"/>
        <v>3</v>
      </c>
      <c r="AL25" s="303">
        <f>[1]ASRData!P24</f>
        <v>60</v>
      </c>
      <c r="AM25" s="298">
        <f t="shared" si="16"/>
        <v>60</v>
      </c>
      <c r="AN25" s="303">
        <f>[1]ASRData!Q24</f>
        <v>106</v>
      </c>
      <c r="AO25" s="298">
        <f t="shared" si="17"/>
        <v>106</v>
      </c>
      <c r="AP25" s="303">
        <f>[1]ASRData!R24</f>
        <v>337</v>
      </c>
      <c r="AQ25" s="298">
        <f t="shared" si="18"/>
        <v>337</v>
      </c>
      <c r="AR25" s="303">
        <f>[1]ASRData!S24</f>
        <v>15</v>
      </c>
      <c r="AS25" s="298">
        <f t="shared" si="19"/>
        <v>15</v>
      </c>
    </row>
    <row r="26" spans="1:45" ht="13.5" customHeight="1" x14ac:dyDescent="0.3">
      <c r="A26" s="296" t="s">
        <v>152</v>
      </c>
      <c r="B26" s="297" t="str">
        <f>'[1]Incentive Goal'!B25</f>
        <v>CLEVELAND</v>
      </c>
      <c r="C26" s="298">
        <f>'[1]Staffing Report'!J26</f>
        <v>12</v>
      </c>
      <c r="D26" s="298">
        <f>'[1]Staffing Report'!X26</f>
        <v>17</v>
      </c>
      <c r="E26" s="299">
        <f>'[1]Incentive Goal'!J25</f>
        <v>5355</v>
      </c>
      <c r="F26" s="300">
        <f>+E26/'[1]Staffing Report'!J26</f>
        <v>446.25</v>
      </c>
      <c r="G26" s="299">
        <v>109</v>
      </c>
      <c r="H26" s="300">
        <f t="shared" si="0"/>
        <v>9.0833333333333339</v>
      </c>
      <c r="I26" s="299">
        <v>187</v>
      </c>
      <c r="J26" s="300">
        <f t="shared" si="1"/>
        <v>15.583333333333334</v>
      </c>
      <c r="K26" s="301">
        <f>'[1]Incentive Goal'!C25</f>
        <v>8293079.6200000001</v>
      </c>
      <c r="L26" s="301">
        <f t="shared" si="2"/>
        <v>691089.96833333338</v>
      </c>
      <c r="M26" s="301">
        <f t="shared" si="3"/>
        <v>487828.21294117649</v>
      </c>
      <c r="N26" s="302">
        <f>[1]ASRData!D25</f>
        <v>132779</v>
      </c>
      <c r="O26" s="298">
        <f t="shared" si="4"/>
        <v>11064.916666666666</v>
      </c>
      <c r="P26" s="302">
        <f>[1]ASRData!E25</f>
        <v>426</v>
      </c>
      <c r="Q26" s="298">
        <f t="shared" si="5"/>
        <v>35.5</v>
      </c>
      <c r="R26" s="302">
        <f>[1]ASRData!F25</f>
        <v>2689</v>
      </c>
      <c r="S26" s="298">
        <f t="shared" si="6"/>
        <v>224.08333333333334</v>
      </c>
      <c r="T26" s="302">
        <f>[1]ASRData!G25</f>
        <v>58</v>
      </c>
      <c r="U26" s="298">
        <f t="shared" si="7"/>
        <v>4.833333333333333</v>
      </c>
      <c r="V26" s="302">
        <f>[1]ASRData!H25</f>
        <v>94</v>
      </c>
      <c r="W26" s="298">
        <f t="shared" si="8"/>
        <v>7.833333333333333</v>
      </c>
      <c r="X26" s="302">
        <f>[1]ASRData!I25</f>
        <v>105</v>
      </c>
      <c r="Y26" s="298">
        <f t="shared" si="9"/>
        <v>8.75</v>
      </c>
      <c r="Z26" s="302">
        <f>[1]ASRData!J25</f>
        <v>247</v>
      </c>
      <c r="AA26" s="298">
        <f t="shared" si="10"/>
        <v>20.583333333333332</v>
      </c>
      <c r="AB26" s="302">
        <f>[1]ASRData!K25</f>
        <v>165</v>
      </c>
      <c r="AC26" s="298">
        <f t="shared" si="11"/>
        <v>13.75</v>
      </c>
      <c r="AD26" s="302">
        <f>[1]ASRData!L25</f>
        <v>122</v>
      </c>
      <c r="AE26" s="298">
        <f t="shared" si="12"/>
        <v>10.166666666666666</v>
      </c>
      <c r="AF26" s="303">
        <f>[1]ASRData!M25</f>
        <v>123</v>
      </c>
      <c r="AG26" s="298">
        <f t="shared" si="13"/>
        <v>10.25</v>
      </c>
      <c r="AH26" s="303">
        <f>[1]ASRData!N25</f>
        <v>531</v>
      </c>
      <c r="AI26" s="298">
        <f t="shared" si="14"/>
        <v>44.25</v>
      </c>
      <c r="AJ26" s="303">
        <f>[1]ASRData!O25</f>
        <v>29</v>
      </c>
      <c r="AK26" s="298">
        <f t="shared" si="15"/>
        <v>2.4166666666666665</v>
      </c>
      <c r="AL26" s="303">
        <f>[1]ASRData!P25</f>
        <v>2529</v>
      </c>
      <c r="AM26" s="298">
        <f t="shared" si="16"/>
        <v>210.75</v>
      </c>
      <c r="AN26" s="303">
        <f>[1]ASRData!Q25</f>
        <v>1600</v>
      </c>
      <c r="AO26" s="298">
        <f t="shared" si="17"/>
        <v>133.33333333333334</v>
      </c>
      <c r="AP26" s="303">
        <f>[1]ASRData!R25</f>
        <v>2992</v>
      </c>
      <c r="AQ26" s="298">
        <f t="shared" si="18"/>
        <v>249.33333333333334</v>
      </c>
      <c r="AR26" s="303">
        <f>[1]ASRData!S25</f>
        <v>602</v>
      </c>
      <c r="AS26" s="298">
        <f t="shared" si="19"/>
        <v>50.166666666666664</v>
      </c>
    </row>
    <row r="27" spans="1:45" ht="13.5" customHeight="1" x14ac:dyDescent="0.3">
      <c r="A27" s="296" t="s">
        <v>166</v>
      </c>
      <c r="B27" s="297" t="str">
        <f>'[1]Incentive Goal'!B26</f>
        <v>COLUMBUS</v>
      </c>
      <c r="C27" s="298">
        <f>'[1]Staffing Report'!J27</f>
        <v>8</v>
      </c>
      <c r="D27" s="298">
        <f>'[1]Staffing Report'!X27</f>
        <v>13</v>
      </c>
      <c r="E27" s="299">
        <f>'[1]Incentive Goal'!J26</f>
        <v>2986</v>
      </c>
      <c r="F27" s="300">
        <f>+E27/'[1]Staffing Report'!J27</f>
        <v>373.25</v>
      </c>
      <c r="G27" s="299">
        <v>98</v>
      </c>
      <c r="H27" s="300">
        <f t="shared" si="0"/>
        <v>12.25</v>
      </c>
      <c r="I27" s="299">
        <v>167</v>
      </c>
      <c r="J27" s="300">
        <f t="shared" si="1"/>
        <v>20.875</v>
      </c>
      <c r="K27" s="301">
        <f>'[1]Incentive Goal'!C26</f>
        <v>4753466.79</v>
      </c>
      <c r="L27" s="301">
        <f t="shared" si="2"/>
        <v>594183.34875</v>
      </c>
      <c r="M27" s="301">
        <f t="shared" si="3"/>
        <v>365651.29153846152</v>
      </c>
      <c r="N27" s="302">
        <f>[1]ASRData!D26</f>
        <v>64671</v>
      </c>
      <c r="O27" s="298">
        <f t="shared" si="4"/>
        <v>8083.875</v>
      </c>
      <c r="P27" s="302">
        <f>[1]ASRData!E26</f>
        <v>231</v>
      </c>
      <c r="Q27" s="298">
        <f t="shared" si="5"/>
        <v>28.875</v>
      </c>
      <c r="R27" s="302">
        <f>[1]ASRData!F26</f>
        <v>3455</v>
      </c>
      <c r="S27" s="298">
        <f t="shared" si="6"/>
        <v>431.875</v>
      </c>
      <c r="T27" s="302">
        <f>[1]ASRData!G26</f>
        <v>266</v>
      </c>
      <c r="U27" s="298">
        <f t="shared" si="7"/>
        <v>33.25</v>
      </c>
      <c r="V27" s="302">
        <f>[1]ASRData!H26</f>
        <v>82</v>
      </c>
      <c r="W27" s="298">
        <f t="shared" si="8"/>
        <v>10.25</v>
      </c>
      <c r="X27" s="302">
        <f>[1]ASRData!I26</f>
        <v>96</v>
      </c>
      <c r="Y27" s="298">
        <f t="shared" si="9"/>
        <v>12</v>
      </c>
      <c r="Z27" s="302">
        <f>[1]ASRData!J26</f>
        <v>209</v>
      </c>
      <c r="AA27" s="298">
        <f t="shared" si="10"/>
        <v>26.125</v>
      </c>
      <c r="AB27" s="302">
        <f>[1]ASRData!K26</f>
        <v>142</v>
      </c>
      <c r="AC27" s="298">
        <f t="shared" si="11"/>
        <v>17.75</v>
      </c>
      <c r="AD27" s="302">
        <f>[1]ASRData!L26</f>
        <v>40</v>
      </c>
      <c r="AE27" s="298">
        <f t="shared" si="12"/>
        <v>5</v>
      </c>
      <c r="AF27" s="303">
        <f>[1]ASRData!M26</f>
        <v>39</v>
      </c>
      <c r="AG27" s="298">
        <f t="shared" si="13"/>
        <v>4.875</v>
      </c>
      <c r="AH27" s="303">
        <f>[1]ASRData!N26</f>
        <v>230</v>
      </c>
      <c r="AI27" s="298">
        <f t="shared" si="14"/>
        <v>28.75</v>
      </c>
      <c r="AJ27" s="303">
        <f>[1]ASRData!O26</f>
        <v>31</v>
      </c>
      <c r="AK27" s="298">
        <f t="shared" si="15"/>
        <v>3.875</v>
      </c>
      <c r="AL27" s="303">
        <f>[1]ASRData!P26</f>
        <v>1613</v>
      </c>
      <c r="AM27" s="298">
        <f t="shared" si="16"/>
        <v>201.625</v>
      </c>
      <c r="AN27" s="303">
        <f>[1]ASRData!Q26</f>
        <v>1489</v>
      </c>
      <c r="AO27" s="298">
        <f t="shared" si="17"/>
        <v>186.125</v>
      </c>
      <c r="AP27" s="303">
        <f>[1]ASRData!R26</f>
        <v>9606</v>
      </c>
      <c r="AQ27" s="298">
        <f t="shared" si="18"/>
        <v>1200.75</v>
      </c>
      <c r="AR27" s="303">
        <f>[1]ASRData!S26</f>
        <v>519</v>
      </c>
      <c r="AS27" s="298">
        <f t="shared" si="19"/>
        <v>64.875</v>
      </c>
    </row>
    <row r="28" spans="1:45" ht="13.5" customHeight="1" x14ac:dyDescent="0.3">
      <c r="A28" s="296" t="s">
        <v>166</v>
      </c>
      <c r="B28" s="297" t="str">
        <f>'[1]Incentive Goal'!B27</f>
        <v>CRAVEN</v>
      </c>
      <c r="C28" s="298">
        <f>'[1]Staffing Report'!J28</f>
        <v>8</v>
      </c>
      <c r="D28" s="298">
        <f>'[1]Staffing Report'!X28</f>
        <v>9</v>
      </c>
      <c r="E28" s="299">
        <f>'[1]Incentive Goal'!J27</f>
        <v>3583</v>
      </c>
      <c r="F28" s="300">
        <f>+E28/'[1]Staffing Report'!J28</f>
        <v>447.875</v>
      </c>
      <c r="G28" s="299">
        <v>172</v>
      </c>
      <c r="H28" s="300">
        <f t="shared" si="0"/>
        <v>21.5</v>
      </c>
      <c r="I28" s="299">
        <v>151</v>
      </c>
      <c r="J28" s="300">
        <f t="shared" si="1"/>
        <v>18.875</v>
      </c>
      <c r="K28" s="301">
        <f>'[1]Incentive Goal'!C27</f>
        <v>7720375.1200000001</v>
      </c>
      <c r="L28" s="301">
        <f t="shared" si="2"/>
        <v>965046.89</v>
      </c>
      <c r="M28" s="301">
        <f t="shared" si="3"/>
        <v>857819.4577777778</v>
      </c>
      <c r="N28" s="302">
        <f>[1]ASRData!D27</f>
        <v>59528</v>
      </c>
      <c r="O28" s="298">
        <f t="shared" si="4"/>
        <v>7441</v>
      </c>
      <c r="P28" s="302">
        <f>[1]ASRData!E27</f>
        <v>199</v>
      </c>
      <c r="Q28" s="298">
        <f t="shared" si="5"/>
        <v>24.875</v>
      </c>
      <c r="R28" s="302">
        <f>[1]ASRData!F27</f>
        <v>5334</v>
      </c>
      <c r="S28" s="298">
        <f t="shared" si="6"/>
        <v>666.75</v>
      </c>
      <c r="T28" s="302">
        <f>[1]ASRData!G27</f>
        <v>57</v>
      </c>
      <c r="U28" s="298">
        <f t="shared" si="7"/>
        <v>7.125</v>
      </c>
      <c r="V28" s="302">
        <f>[1]ASRData!H27</f>
        <v>100</v>
      </c>
      <c r="W28" s="298">
        <f t="shared" si="8"/>
        <v>12.5</v>
      </c>
      <c r="X28" s="302">
        <f>[1]ASRData!I27</f>
        <v>178</v>
      </c>
      <c r="Y28" s="298">
        <f t="shared" si="9"/>
        <v>22.25</v>
      </c>
      <c r="Z28" s="302">
        <f>[1]ASRData!J27</f>
        <v>279</v>
      </c>
      <c r="AA28" s="298">
        <f t="shared" si="10"/>
        <v>34.875</v>
      </c>
      <c r="AB28" s="302">
        <f>[1]ASRData!K27</f>
        <v>134</v>
      </c>
      <c r="AC28" s="298">
        <f t="shared" si="11"/>
        <v>16.75</v>
      </c>
      <c r="AD28" s="302">
        <f>[1]ASRData!L27</f>
        <v>123</v>
      </c>
      <c r="AE28" s="298">
        <f t="shared" si="12"/>
        <v>15.375</v>
      </c>
      <c r="AF28" s="303">
        <f>[1]ASRData!M27</f>
        <v>27</v>
      </c>
      <c r="AG28" s="298">
        <f t="shared" si="13"/>
        <v>3.375</v>
      </c>
      <c r="AH28" s="303">
        <f>[1]ASRData!N27</f>
        <v>202</v>
      </c>
      <c r="AI28" s="298">
        <f t="shared" si="14"/>
        <v>25.25</v>
      </c>
      <c r="AJ28" s="303">
        <f>[1]ASRData!O27</f>
        <v>42</v>
      </c>
      <c r="AK28" s="298">
        <f t="shared" si="15"/>
        <v>5.25</v>
      </c>
      <c r="AL28" s="303">
        <f>[1]ASRData!P27</f>
        <v>1549</v>
      </c>
      <c r="AM28" s="298">
        <f t="shared" si="16"/>
        <v>193.625</v>
      </c>
      <c r="AN28" s="303">
        <f>[1]ASRData!Q27</f>
        <v>1192</v>
      </c>
      <c r="AO28" s="298">
        <f t="shared" si="17"/>
        <v>149</v>
      </c>
      <c r="AP28" s="303">
        <f>[1]ASRData!R27</f>
        <v>3697</v>
      </c>
      <c r="AQ28" s="298">
        <f t="shared" si="18"/>
        <v>462.125</v>
      </c>
      <c r="AR28" s="303">
        <f>[1]ASRData!S27</f>
        <v>558</v>
      </c>
      <c r="AS28" s="298">
        <f t="shared" si="19"/>
        <v>69.75</v>
      </c>
    </row>
    <row r="29" spans="1:45" ht="13.5" customHeight="1" x14ac:dyDescent="0.3">
      <c r="A29" s="296" t="s">
        <v>166</v>
      </c>
      <c r="B29" s="297" t="str">
        <f>'[1]Incentive Goal'!B28</f>
        <v>CUMBERLAND</v>
      </c>
      <c r="C29" s="298">
        <f>'[1]Staffing Report'!J29</f>
        <v>45</v>
      </c>
      <c r="D29" s="298">
        <f>'[1]Staffing Report'!X29</f>
        <v>76</v>
      </c>
      <c r="E29" s="299">
        <f>'[1]Incentive Goal'!J28</f>
        <v>16334</v>
      </c>
      <c r="F29" s="300">
        <f>+E29/'[1]Staffing Report'!J29</f>
        <v>362.97777777777776</v>
      </c>
      <c r="G29" s="299">
        <v>957</v>
      </c>
      <c r="H29" s="300">
        <f t="shared" si="0"/>
        <v>21.266666666666666</v>
      </c>
      <c r="I29" s="299">
        <v>740</v>
      </c>
      <c r="J29" s="300">
        <f t="shared" si="1"/>
        <v>16.444444444444443</v>
      </c>
      <c r="K29" s="301">
        <f>'[1]Incentive Goal'!C28</f>
        <v>36940742.049999997</v>
      </c>
      <c r="L29" s="301">
        <f t="shared" si="2"/>
        <v>820905.37888888887</v>
      </c>
      <c r="M29" s="301">
        <f t="shared" si="3"/>
        <v>486062.39539473678</v>
      </c>
      <c r="N29" s="302">
        <f>[1]ASRData!D28</f>
        <v>307555</v>
      </c>
      <c r="O29" s="298">
        <f t="shared" si="4"/>
        <v>6834.5555555555557</v>
      </c>
      <c r="P29" s="302">
        <f>[1]ASRData!E28</f>
        <v>2166</v>
      </c>
      <c r="Q29" s="298">
        <f t="shared" si="5"/>
        <v>48.133333333333333</v>
      </c>
      <c r="R29" s="302">
        <f>[1]ASRData!F28</f>
        <v>43279</v>
      </c>
      <c r="S29" s="298">
        <f t="shared" si="6"/>
        <v>961.75555555555559</v>
      </c>
      <c r="T29" s="302">
        <f>[1]ASRData!G28</f>
        <v>2403</v>
      </c>
      <c r="U29" s="298">
        <f t="shared" si="7"/>
        <v>53.4</v>
      </c>
      <c r="V29" s="302">
        <f>[1]ASRData!H28</f>
        <v>335</v>
      </c>
      <c r="W29" s="298">
        <f t="shared" si="8"/>
        <v>7.4444444444444446</v>
      </c>
      <c r="X29" s="302">
        <f>[1]ASRData!I28</f>
        <v>1073</v>
      </c>
      <c r="Y29" s="298">
        <f t="shared" si="9"/>
        <v>23.844444444444445</v>
      </c>
      <c r="Z29" s="302">
        <f>[1]ASRData!J28</f>
        <v>1021</v>
      </c>
      <c r="AA29" s="298">
        <f t="shared" si="10"/>
        <v>22.68888888888889</v>
      </c>
      <c r="AB29" s="302">
        <f>[1]ASRData!K28</f>
        <v>681</v>
      </c>
      <c r="AC29" s="298">
        <f t="shared" si="11"/>
        <v>15.133333333333333</v>
      </c>
      <c r="AD29" s="302">
        <f>[1]ASRData!L28</f>
        <v>452</v>
      </c>
      <c r="AE29" s="298">
        <f t="shared" si="12"/>
        <v>10.044444444444444</v>
      </c>
      <c r="AF29" s="303">
        <f>[1]ASRData!M28</f>
        <v>1062</v>
      </c>
      <c r="AG29" s="298">
        <f t="shared" si="13"/>
        <v>23.6</v>
      </c>
      <c r="AH29" s="303">
        <f>[1]ASRData!N28</f>
        <v>885</v>
      </c>
      <c r="AI29" s="298">
        <f t="shared" si="14"/>
        <v>19.666666666666668</v>
      </c>
      <c r="AJ29" s="303">
        <f>[1]ASRData!O28</f>
        <v>302</v>
      </c>
      <c r="AK29" s="298">
        <f t="shared" si="15"/>
        <v>6.7111111111111112</v>
      </c>
      <c r="AL29" s="303">
        <f>[1]ASRData!P28</f>
        <v>8309</v>
      </c>
      <c r="AM29" s="298">
        <f t="shared" si="16"/>
        <v>184.64444444444445</v>
      </c>
      <c r="AN29" s="303">
        <f>[1]ASRData!Q28</f>
        <v>8244</v>
      </c>
      <c r="AO29" s="298">
        <f t="shared" si="17"/>
        <v>183.2</v>
      </c>
      <c r="AP29" s="303">
        <f>[1]ASRData!R28</f>
        <v>43848</v>
      </c>
      <c r="AQ29" s="298">
        <f t="shared" si="18"/>
        <v>974.4</v>
      </c>
      <c r="AR29" s="303">
        <f>[1]ASRData!S28</f>
        <v>401</v>
      </c>
      <c r="AS29" s="298">
        <f t="shared" si="19"/>
        <v>8.9111111111111114</v>
      </c>
    </row>
    <row r="30" spans="1:45" ht="13.5" customHeight="1" x14ac:dyDescent="0.3">
      <c r="A30" s="296" t="s">
        <v>315</v>
      </c>
      <c r="B30" s="297" t="str">
        <f>'[1]Incentive Goal'!B29</f>
        <v>CURRITUCK</v>
      </c>
      <c r="C30" s="298">
        <f>'[1]Staffing Report'!J30</f>
        <v>2</v>
      </c>
      <c r="D30" s="298">
        <f>'[1]Staffing Report'!X30</f>
        <v>2.5</v>
      </c>
      <c r="E30" s="299">
        <f>'[1]Incentive Goal'!J29</f>
        <v>651</v>
      </c>
      <c r="F30" s="300">
        <f>+E30/'[1]Staffing Report'!J30</f>
        <v>325.5</v>
      </c>
      <c r="G30" s="299">
        <v>28</v>
      </c>
      <c r="H30" s="300">
        <f t="shared" si="0"/>
        <v>14</v>
      </c>
      <c r="I30" s="299">
        <v>50</v>
      </c>
      <c r="J30" s="300">
        <f t="shared" si="1"/>
        <v>25</v>
      </c>
      <c r="K30" s="301">
        <f>'[1]Incentive Goal'!C29</f>
        <v>2037861.16</v>
      </c>
      <c r="L30" s="301">
        <f t="shared" si="2"/>
        <v>1018930.58</v>
      </c>
      <c r="M30" s="301">
        <f t="shared" si="3"/>
        <v>815144.46399999992</v>
      </c>
      <c r="N30" s="302">
        <f>[1]ASRData!D29</f>
        <v>7560</v>
      </c>
      <c r="O30" s="298">
        <f t="shared" si="4"/>
        <v>3780</v>
      </c>
      <c r="P30" s="302">
        <f>[1]ASRData!E29</f>
        <v>22</v>
      </c>
      <c r="Q30" s="298">
        <f t="shared" si="5"/>
        <v>11</v>
      </c>
      <c r="R30" s="302">
        <f>[1]ASRData!F29</f>
        <v>210</v>
      </c>
      <c r="S30" s="298">
        <f t="shared" si="6"/>
        <v>105</v>
      </c>
      <c r="T30" s="302">
        <f>[1]ASRData!G29</f>
        <v>2</v>
      </c>
      <c r="U30" s="298">
        <f t="shared" si="7"/>
        <v>1</v>
      </c>
      <c r="V30" s="302">
        <f>[1]ASRData!H29</f>
        <v>2</v>
      </c>
      <c r="W30" s="298">
        <f t="shared" si="8"/>
        <v>1</v>
      </c>
      <c r="X30" s="302">
        <f>[1]ASRData!I29</f>
        <v>11</v>
      </c>
      <c r="Y30" s="298">
        <f t="shared" si="9"/>
        <v>5.5</v>
      </c>
      <c r="Z30" s="302">
        <f>[1]ASRData!J29</f>
        <v>0</v>
      </c>
      <c r="AA30" s="298">
        <f t="shared" si="10"/>
        <v>0</v>
      </c>
      <c r="AB30" s="302">
        <f>[1]ASRData!K29</f>
        <v>12</v>
      </c>
      <c r="AC30" s="298">
        <f t="shared" si="11"/>
        <v>6</v>
      </c>
      <c r="AD30" s="302">
        <f>[1]ASRData!L29</f>
        <v>0</v>
      </c>
      <c r="AE30" s="298">
        <f t="shared" si="12"/>
        <v>0</v>
      </c>
      <c r="AF30" s="303">
        <f>[1]ASRData!M29</f>
        <v>20</v>
      </c>
      <c r="AG30" s="298">
        <f t="shared" si="13"/>
        <v>10</v>
      </c>
      <c r="AH30" s="303">
        <f>[1]ASRData!N29</f>
        <v>59</v>
      </c>
      <c r="AI30" s="298">
        <f t="shared" si="14"/>
        <v>29.5</v>
      </c>
      <c r="AJ30" s="303">
        <f>[1]ASRData!O29</f>
        <v>15</v>
      </c>
      <c r="AK30" s="298">
        <f t="shared" si="15"/>
        <v>7.5</v>
      </c>
      <c r="AL30" s="303">
        <f>[1]ASRData!P29</f>
        <v>232</v>
      </c>
      <c r="AM30" s="298">
        <f t="shared" si="16"/>
        <v>116</v>
      </c>
      <c r="AN30" s="303">
        <f>[1]ASRData!Q29</f>
        <v>927</v>
      </c>
      <c r="AO30" s="298">
        <f t="shared" si="17"/>
        <v>463.5</v>
      </c>
      <c r="AP30" s="303">
        <f>[1]ASRData!R29</f>
        <v>459</v>
      </c>
      <c r="AQ30" s="298">
        <f t="shared" si="18"/>
        <v>229.5</v>
      </c>
      <c r="AR30" s="303">
        <f>[1]ASRData!S29</f>
        <v>223</v>
      </c>
      <c r="AS30" s="298">
        <f t="shared" si="19"/>
        <v>111.5</v>
      </c>
    </row>
    <row r="31" spans="1:45" ht="13.5" customHeight="1" x14ac:dyDescent="0.3">
      <c r="A31" s="296" t="s">
        <v>315</v>
      </c>
      <c r="B31" s="297" t="str">
        <f>'[1]Incentive Goal'!B30</f>
        <v>DARE</v>
      </c>
      <c r="C31" s="298">
        <f>'[1]Staffing Report'!J31</f>
        <v>2</v>
      </c>
      <c r="D31" s="298">
        <f>'[1]Staffing Report'!X31</f>
        <v>2.5</v>
      </c>
      <c r="E31" s="299">
        <f>'[1]Incentive Goal'!J30</f>
        <v>627</v>
      </c>
      <c r="F31" s="300">
        <f>+E31/'[1]Staffing Report'!J31</f>
        <v>313.5</v>
      </c>
      <c r="G31" s="299">
        <v>22</v>
      </c>
      <c r="H31" s="300">
        <f t="shared" si="0"/>
        <v>11</v>
      </c>
      <c r="I31" s="299">
        <v>34</v>
      </c>
      <c r="J31" s="300">
        <f t="shared" si="1"/>
        <v>17</v>
      </c>
      <c r="K31" s="301">
        <f>'[1]Incentive Goal'!C30</f>
        <v>1878089.95</v>
      </c>
      <c r="L31" s="301">
        <f t="shared" si="2"/>
        <v>939044.97499999998</v>
      </c>
      <c r="M31" s="301">
        <f t="shared" si="3"/>
        <v>751235.98</v>
      </c>
      <c r="N31" s="302">
        <f>[1]ASRData!D30</f>
        <v>11285</v>
      </c>
      <c r="O31" s="298">
        <f t="shared" si="4"/>
        <v>5642.5</v>
      </c>
      <c r="P31" s="302">
        <f>[1]ASRData!E30</f>
        <v>127</v>
      </c>
      <c r="Q31" s="298">
        <f t="shared" si="5"/>
        <v>63.5</v>
      </c>
      <c r="R31" s="302">
        <f>[1]ASRData!F30</f>
        <v>427</v>
      </c>
      <c r="S31" s="298">
        <f t="shared" si="6"/>
        <v>213.5</v>
      </c>
      <c r="T31" s="302">
        <f>[1]ASRData!G30</f>
        <v>13</v>
      </c>
      <c r="U31" s="298">
        <f t="shared" si="7"/>
        <v>6.5</v>
      </c>
      <c r="V31" s="302">
        <f>[1]ASRData!H30</f>
        <v>9</v>
      </c>
      <c r="W31" s="298">
        <f t="shared" si="8"/>
        <v>4.5</v>
      </c>
      <c r="X31" s="302">
        <f>[1]ASRData!I30</f>
        <v>46</v>
      </c>
      <c r="Y31" s="298">
        <f t="shared" si="9"/>
        <v>23</v>
      </c>
      <c r="Z31" s="302">
        <f>[1]ASRData!J30</f>
        <v>63</v>
      </c>
      <c r="AA31" s="298">
        <f t="shared" si="10"/>
        <v>31.5</v>
      </c>
      <c r="AB31" s="302">
        <f>[1]ASRData!K30</f>
        <v>64</v>
      </c>
      <c r="AC31" s="298">
        <f t="shared" si="11"/>
        <v>32</v>
      </c>
      <c r="AD31" s="302">
        <f>[1]ASRData!L30</f>
        <v>0</v>
      </c>
      <c r="AE31" s="298">
        <f t="shared" si="12"/>
        <v>0</v>
      </c>
      <c r="AF31" s="303">
        <f>[1]ASRData!M30</f>
        <v>20</v>
      </c>
      <c r="AG31" s="298">
        <f t="shared" si="13"/>
        <v>10</v>
      </c>
      <c r="AH31" s="303">
        <f>[1]ASRData!N30</f>
        <v>44</v>
      </c>
      <c r="AI31" s="298">
        <f t="shared" si="14"/>
        <v>22</v>
      </c>
      <c r="AJ31" s="303">
        <f>[1]ASRData!O30</f>
        <v>10</v>
      </c>
      <c r="AK31" s="298">
        <f t="shared" si="15"/>
        <v>5</v>
      </c>
      <c r="AL31" s="303">
        <f>[1]ASRData!P30</f>
        <v>238</v>
      </c>
      <c r="AM31" s="298">
        <f t="shared" si="16"/>
        <v>119</v>
      </c>
      <c r="AN31" s="303">
        <f>[1]ASRData!Q30</f>
        <v>355</v>
      </c>
      <c r="AO31" s="298">
        <f t="shared" si="17"/>
        <v>177.5</v>
      </c>
      <c r="AP31" s="303">
        <f>[1]ASRData!R30</f>
        <v>323</v>
      </c>
      <c r="AQ31" s="298">
        <f t="shared" si="18"/>
        <v>161.5</v>
      </c>
      <c r="AR31" s="303">
        <f>[1]ASRData!S30</f>
        <v>202</v>
      </c>
      <c r="AS31" s="298">
        <f t="shared" si="19"/>
        <v>101</v>
      </c>
    </row>
    <row r="32" spans="1:45" ht="13.5" customHeight="1" x14ac:dyDescent="0.3">
      <c r="A32" s="296" t="s">
        <v>142</v>
      </c>
      <c r="B32" s="297" t="str">
        <f>'[1]Incentive Goal'!B31</f>
        <v>DAVIDSON</v>
      </c>
      <c r="C32" s="298">
        <f>'[1]Staffing Report'!J32</f>
        <v>14</v>
      </c>
      <c r="D32" s="298">
        <f>'[1]Staffing Report'!X32</f>
        <v>18</v>
      </c>
      <c r="E32" s="299">
        <f>'[1]Incentive Goal'!J31</f>
        <v>4436</v>
      </c>
      <c r="F32" s="300">
        <f>+E32/'[1]Staffing Report'!J32</f>
        <v>316.85714285714283</v>
      </c>
      <c r="G32" s="299">
        <v>147</v>
      </c>
      <c r="H32" s="300">
        <f t="shared" si="0"/>
        <v>10.5</v>
      </c>
      <c r="I32" s="299">
        <v>222</v>
      </c>
      <c r="J32" s="300">
        <f t="shared" si="1"/>
        <v>15.857142857142858</v>
      </c>
      <c r="K32" s="301">
        <f>'[1]Incentive Goal'!C31</f>
        <v>11301094.380000001</v>
      </c>
      <c r="L32" s="301">
        <f t="shared" si="2"/>
        <v>807221.0271428572</v>
      </c>
      <c r="M32" s="301">
        <f t="shared" si="3"/>
        <v>627838.57666666666</v>
      </c>
      <c r="N32" s="302">
        <f>[1]ASRData!D31</f>
        <v>86533</v>
      </c>
      <c r="O32" s="298">
        <f t="shared" si="4"/>
        <v>6180.9285714285716</v>
      </c>
      <c r="P32" s="302">
        <f>[1]ASRData!E31</f>
        <v>376</v>
      </c>
      <c r="Q32" s="298">
        <f t="shared" si="5"/>
        <v>26.857142857142858</v>
      </c>
      <c r="R32" s="302">
        <f>[1]ASRData!F31</f>
        <v>9513</v>
      </c>
      <c r="S32" s="298">
        <f t="shared" si="6"/>
        <v>679.5</v>
      </c>
      <c r="T32" s="302">
        <f>[1]ASRData!G31</f>
        <v>879</v>
      </c>
      <c r="U32" s="298">
        <f t="shared" si="7"/>
        <v>62.785714285714285</v>
      </c>
      <c r="V32" s="302">
        <f>[1]ASRData!H31</f>
        <v>158</v>
      </c>
      <c r="W32" s="298">
        <f t="shared" si="8"/>
        <v>11.285714285714286</v>
      </c>
      <c r="X32" s="302">
        <f>[1]ASRData!I31</f>
        <v>142</v>
      </c>
      <c r="Y32" s="298">
        <f t="shared" si="9"/>
        <v>10.142857142857142</v>
      </c>
      <c r="Z32" s="302">
        <f>[1]ASRData!J31</f>
        <v>602</v>
      </c>
      <c r="AA32" s="298">
        <f t="shared" si="10"/>
        <v>43</v>
      </c>
      <c r="AB32" s="302">
        <f>[1]ASRData!K31</f>
        <v>217</v>
      </c>
      <c r="AC32" s="298">
        <f t="shared" si="11"/>
        <v>15.5</v>
      </c>
      <c r="AD32" s="302">
        <f>[1]ASRData!L31</f>
        <v>271</v>
      </c>
      <c r="AE32" s="298">
        <f t="shared" si="12"/>
        <v>19.357142857142858</v>
      </c>
      <c r="AF32" s="303">
        <f>[1]ASRData!M31</f>
        <v>153</v>
      </c>
      <c r="AG32" s="298">
        <f t="shared" si="13"/>
        <v>10.928571428571429</v>
      </c>
      <c r="AH32" s="303">
        <f>[1]ASRData!N31</f>
        <v>321</v>
      </c>
      <c r="AI32" s="298">
        <f t="shared" si="14"/>
        <v>22.928571428571427</v>
      </c>
      <c r="AJ32" s="303">
        <f>[1]ASRData!O31</f>
        <v>28</v>
      </c>
      <c r="AK32" s="298">
        <f t="shared" si="15"/>
        <v>2</v>
      </c>
      <c r="AL32" s="303">
        <f>[1]ASRData!P31</f>
        <v>2071</v>
      </c>
      <c r="AM32" s="298">
        <f t="shared" si="16"/>
        <v>147.92857142857142</v>
      </c>
      <c r="AN32" s="303">
        <f>[1]ASRData!Q31</f>
        <v>2380</v>
      </c>
      <c r="AO32" s="298">
        <f t="shared" si="17"/>
        <v>170</v>
      </c>
      <c r="AP32" s="303">
        <f>[1]ASRData!R31</f>
        <v>7791</v>
      </c>
      <c r="AQ32" s="298">
        <f t="shared" si="18"/>
        <v>556.5</v>
      </c>
      <c r="AR32" s="303">
        <f>[1]ASRData!S31</f>
        <v>938</v>
      </c>
      <c r="AS32" s="298">
        <f t="shared" si="19"/>
        <v>67</v>
      </c>
    </row>
    <row r="33" spans="1:45" ht="13.5" customHeight="1" x14ac:dyDescent="0.3">
      <c r="A33" s="296" t="s">
        <v>142</v>
      </c>
      <c r="B33" s="297" t="str">
        <f>'[1]Incentive Goal'!B32</f>
        <v>DAVIE</v>
      </c>
      <c r="C33" s="298">
        <f>'[1]Staffing Report'!J33</f>
        <v>3</v>
      </c>
      <c r="D33" s="298">
        <f>'[1]Staffing Report'!X33</f>
        <v>4</v>
      </c>
      <c r="E33" s="299">
        <f>'[1]Incentive Goal'!J32</f>
        <v>912</v>
      </c>
      <c r="F33" s="300">
        <f>+E33/'[1]Staffing Report'!J33</f>
        <v>304</v>
      </c>
      <c r="G33" s="299">
        <v>49</v>
      </c>
      <c r="H33" s="300">
        <f t="shared" si="0"/>
        <v>16.333333333333332</v>
      </c>
      <c r="I33" s="299">
        <v>77</v>
      </c>
      <c r="J33" s="300">
        <f t="shared" si="1"/>
        <v>25.666666666666668</v>
      </c>
      <c r="K33" s="301">
        <f>'[1]Incentive Goal'!C32</f>
        <v>2306373.3199999998</v>
      </c>
      <c r="L33" s="301">
        <f t="shared" si="2"/>
        <v>768791.10666666657</v>
      </c>
      <c r="M33" s="301">
        <f t="shared" si="3"/>
        <v>576593.32999999996</v>
      </c>
      <c r="N33" s="302">
        <f>[1]ASRData!D32</f>
        <v>13969</v>
      </c>
      <c r="O33" s="298">
        <f t="shared" si="4"/>
        <v>4656.333333333333</v>
      </c>
      <c r="P33" s="302">
        <f>[1]ASRData!E32</f>
        <v>26</v>
      </c>
      <c r="Q33" s="298">
        <f t="shared" si="5"/>
        <v>8.6666666666666661</v>
      </c>
      <c r="R33" s="302">
        <f>[1]ASRData!F32</f>
        <v>1623</v>
      </c>
      <c r="S33" s="298">
        <f t="shared" si="6"/>
        <v>541</v>
      </c>
      <c r="T33" s="302">
        <f>[1]ASRData!G32</f>
        <v>11</v>
      </c>
      <c r="U33" s="298">
        <f t="shared" si="7"/>
        <v>3.6666666666666665</v>
      </c>
      <c r="V33" s="302">
        <f>[1]ASRData!H32</f>
        <v>9</v>
      </c>
      <c r="W33" s="298">
        <f t="shared" si="8"/>
        <v>3</v>
      </c>
      <c r="X33" s="302">
        <f>[1]ASRData!I32</f>
        <v>53</v>
      </c>
      <c r="Y33" s="298">
        <f t="shared" si="9"/>
        <v>17.666666666666668</v>
      </c>
      <c r="Z33" s="302">
        <f>[1]ASRData!J32</f>
        <v>102</v>
      </c>
      <c r="AA33" s="298">
        <f t="shared" si="10"/>
        <v>34</v>
      </c>
      <c r="AB33" s="302">
        <f>[1]ASRData!K32</f>
        <v>76</v>
      </c>
      <c r="AC33" s="298">
        <f t="shared" si="11"/>
        <v>25.333333333333332</v>
      </c>
      <c r="AD33" s="302">
        <f>[1]ASRData!L32</f>
        <v>76</v>
      </c>
      <c r="AE33" s="298">
        <f t="shared" si="12"/>
        <v>25.333333333333332</v>
      </c>
      <c r="AF33" s="303">
        <f>[1]ASRData!M32</f>
        <v>22</v>
      </c>
      <c r="AG33" s="298">
        <f t="shared" si="13"/>
        <v>7.333333333333333</v>
      </c>
      <c r="AH33" s="303">
        <f>[1]ASRData!N32</f>
        <v>31</v>
      </c>
      <c r="AI33" s="298">
        <f t="shared" si="14"/>
        <v>10.333333333333334</v>
      </c>
      <c r="AJ33" s="303">
        <f>[1]ASRData!O32</f>
        <v>17</v>
      </c>
      <c r="AK33" s="298">
        <f t="shared" si="15"/>
        <v>5.666666666666667</v>
      </c>
      <c r="AL33" s="303">
        <f>[1]ASRData!P32</f>
        <v>537</v>
      </c>
      <c r="AM33" s="298">
        <f t="shared" si="16"/>
        <v>179</v>
      </c>
      <c r="AN33" s="303">
        <f>[1]ASRData!Q32</f>
        <v>792</v>
      </c>
      <c r="AO33" s="298">
        <f t="shared" si="17"/>
        <v>264</v>
      </c>
      <c r="AP33" s="303">
        <f>[1]ASRData!R32</f>
        <v>1293</v>
      </c>
      <c r="AQ33" s="298">
        <f t="shared" si="18"/>
        <v>431</v>
      </c>
      <c r="AR33" s="303">
        <f>[1]ASRData!S32</f>
        <v>224</v>
      </c>
      <c r="AS33" s="298">
        <f t="shared" si="19"/>
        <v>74.666666666666671</v>
      </c>
    </row>
    <row r="34" spans="1:45" ht="13.5" customHeight="1" x14ac:dyDescent="0.3">
      <c r="A34" s="296" t="s">
        <v>166</v>
      </c>
      <c r="B34" s="297" t="str">
        <f>'[1]Incentive Goal'!B33</f>
        <v>DUPLIN</v>
      </c>
      <c r="C34" s="298">
        <f>'[1]Staffing Report'!J34</f>
        <v>9</v>
      </c>
      <c r="D34" s="298">
        <f>'[1]Staffing Report'!X34</f>
        <v>11</v>
      </c>
      <c r="E34" s="299">
        <f>'[1]Incentive Goal'!J33</f>
        <v>2146</v>
      </c>
      <c r="F34" s="300">
        <f>+E34/'[1]Staffing Report'!J34</f>
        <v>238.44444444444446</v>
      </c>
      <c r="G34" s="299">
        <v>104</v>
      </c>
      <c r="H34" s="300">
        <f t="shared" si="0"/>
        <v>11.555555555555555</v>
      </c>
      <c r="I34" s="299">
        <v>88</v>
      </c>
      <c r="J34" s="300">
        <f t="shared" si="1"/>
        <v>9.7777777777777786</v>
      </c>
      <c r="K34" s="301">
        <f>'[1]Incentive Goal'!C33</f>
        <v>5032879.57</v>
      </c>
      <c r="L34" s="301">
        <f t="shared" si="2"/>
        <v>559208.84111111111</v>
      </c>
      <c r="M34" s="301">
        <f t="shared" si="3"/>
        <v>457534.50636363641</v>
      </c>
      <c r="N34" s="302">
        <f>[1]ASRData!D33</f>
        <v>37836</v>
      </c>
      <c r="O34" s="298">
        <f t="shared" si="4"/>
        <v>4204</v>
      </c>
      <c r="P34" s="302">
        <f>[1]ASRData!E33</f>
        <v>102</v>
      </c>
      <c r="Q34" s="298">
        <f t="shared" si="5"/>
        <v>11.333333333333334</v>
      </c>
      <c r="R34" s="302">
        <f>[1]ASRData!F33</f>
        <v>1677</v>
      </c>
      <c r="S34" s="298">
        <f t="shared" si="6"/>
        <v>186.33333333333334</v>
      </c>
      <c r="T34" s="302">
        <f>[1]ASRData!G33</f>
        <v>19</v>
      </c>
      <c r="U34" s="298">
        <f t="shared" si="7"/>
        <v>2.1111111111111112</v>
      </c>
      <c r="V34" s="302">
        <f>[1]ASRData!H33</f>
        <v>76</v>
      </c>
      <c r="W34" s="298">
        <f t="shared" si="8"/>
        <v>8.4444444444444446</v>
      </c>
      <c r="X34" s="302">
        <f>[1]ASRData!I33</f>
        <v>100</v>
      </c>
      <c r="Y34" s="298">
        <f t="shared" si="9"/>
        <v>11.111111111111111</v>
      </c>
      <c r="Z34" s="302">
        <f>[1]ASRData!J33</f>
        <v>160</v>
      </c>
      <c r="AA34" s="298">
        <f t="shared" si="10"/>
        <v>17.777777777777779</v>
      </c>
      <c r="AB34" s="302">
        <f>[1]ASRData!K33</f>
        <v>84</v>
      </c>
      <c r="AC34" s="298">
        <f t="shared" si="11"/>
        <v>9.3333333333333339</v>
      </c>
      <c r="AD34" s="302">
        <f>[1]ASRData!L33</f>
        <v>20</v>
      </c>
      <c r="AE34" s="298">
        <f t="shared" si="12"/>
        <v>2.2222222222222223</v>
      </c>
      <c r="AF34" s="303">
        <f>[1]ASRData!M33</f>
        <v>77</v>
      </c>
      <c r="AG34" s="298">
        <f t="shared" si="13"/>
        <v>8.5555555555555554</v>
      </c>
      <c r="AH34" s="303">
        <f>[1]ASRData!N33</f>
        <v>137</v>
      </c>
      <c r="AI34" s="298">
        <f t="shared" si="14"/>
        <v>15.222222222222221</v>
      </c>
      <c r="AJ34" s="303">
        <f>[1]ASRData!O33</f>
        <v>18</v>
      </c>
      <c r="AK34" s="298">
        <f t="shared" si="15"/>
        <v>2</v>
      </c>
      <c r="AL34" s="303">
        <f>[1]ASRData!P33</f>
        <v>952</v>
      </c>
      <c r="AM34" s="298">
        <f t="shared" si="16"/>
        <v>105.77777777777777</v>
      </c>
      <c r="AN34" s="303">
        <f>[1]ASRData!Q33</f>
        <v>1140</v>
      </c>
      <c r="AO34" s="298">
        <f t="shared" si="17"/>
        <v>126.66666666666667</v>
      </c>
      <c r="AP34" s="303">
        <f>[1]ASRData!R33</f>
        <v>1480</v>
      </c>
      <c r="AQ34" s="298">
        <f t="shared" si="18"/>
        <v>164.44444444444446</v>
      </c>
      <c r="AR34" s="303">
        <f>[1]ASRData!S33</f>
        <v>419</v>
      </c>
      <c r="AS34" s="298">
        <f t="shared" si="19"/>
        <v>46.555555555555557</v>
      </c>
    </row>
    <row r="35" spans="1:45" ht="13.5" customHeight="1" x14ac:dyDescent="0.3">
      <c r="A35" s="296" t="s">
        <v>142</v>
      </c>
      <c r="B35" s="297" t="str">
        <f>'[1]Incentive Goal'!B34</f>
        <v>DURHAM</v>
      </c>
      <c r="C35" s="298">
        <f>'[1]Staffing Report'!J35</f>
        <v>29</v>
      </c>
      <c r="D35" s="298">
        <f>'[1]Staffing Report'!X35</f>
        <v>39.5</v>
      </c>
      <c r="E35" s="299">
        <f>'[1]Incentive Goal'!J34</f>
        <v>7108</v>
      </c>
      <c r="F35" s="300">
        <f>+E35/'[1]Staffing Report'!J35</f>
        <v>245.10344827586206</v>
      </c>
      <c r="G35" s="299">
        <v>360</v>
      </c>
      <c r="H35" s="300">
        <f t="shared" si="0"/>
        <v>12.413793103448276</v>
      </c>
      <c r="I35" s="299">
        <v>281</v>
      </c>
      <c r="J35" s="300">
        <f t="shared" si="1"/>
        <v>9.6896551724137936</v>
      </c>
      <c r="K35" s="301">
        <f>'[1]Incentive Goal'!C34</f>
        <v>14737899.82</v>
      </c>
      <c r="L35" s="301">
        <f t="shared" si="2"/>
        <v>508203.44206896552</v>
      </c>
      <c r="M35" s="301">
        <f t="shared" si="3"/>
        <v>373111.38784810127</v>
      </c>
      <c r="N35" s="302">
        <f>[1]ASRData!D34</f>
        <v>133640</v>
      </c>
      <c r="O35" s="298">
        <f t="shared" si="4"/>
        <v>4608.2758620689656</v>
      </c>
      <c r="P35" s="302">
        <f>[1]ASRData!E34</f>
        <v>822</v>
      </c>
      <c r="Q35" s="298">
        <f t="shared" si="5"/>
        <v>28.344827586206897</v>
      </c>
      <c r="R35" s="302">
        <f>[1]ASRData!F34</f>
        <v>6234</v>
      </c>
      <c r="S35" s="298">
        <f t="shared" si="6"/>
        <v>214.9655172413793</v>
      </c>
      <c r="T35" s="302">
        <f>[1]ASRData!G34</f>
        <v>210</v>
      </c>
      <c r="U35" s="298">
        <f t="shared" si="7"/>
        <v>7.2413793103448274</v>
      </c>
      <c r="V35" s="302">
        <f>[1]ASRData!H34</f>
        <v>107</v>
      </c>
      <c r="W35" s="298">
        <f t="shared" si="8"/>
        <v>3.6896551724137931</v>
      </c>
      <c r="X35" s="302">
        <f>[1]ASRData!I34</f>
        <v>368</v>
      </c>
      <c r="Y35" s="298">
        <f t="shared" si="9"/>
        <v>12.689655172413794</v>
      </c>
      <c r="Z35" s="302">
        <f>[1]ASRData!J34</f>
        <v>220</v>
      </c>
      <c r="AA35" s="298">
        <f t="shared" si="10"/>
        <v>7.5862068965517242</v>
      </c>
      <c r="AB35" s="302">
        <f>[1]ASRData!K34</f>
        <v>247</v>
      </c>
      <c r="AC35" s="298">
        <f t="shared" si="11"/>
        <v>8.5172413793103452</v>
      </c>
      <c r="AD35" s="302">
        <f>[1]ASRData!L34</f>
        <v>506</v>
      </c>
      <c r="AE35" s="298">
        <f t="shared" si="12"/>
        <v>17.448275862068964</v>
      </c>
      <c r="AF35" s="303">
        <f>[1]ASRData!M34</f>
        <v>119</v>
      </c>
      <c r="AG35" s="298">
        <f t="shared" si="13"/>
        <v>4.1034482758620694</v>
      </c>
      <c r="AH35" s="303">
        <f>[1]ASRData!N34</f>
        <v>490</v>
      </c>
      <c r="AI35" s="298">
        <f t="shared" si="14"/>
        <v>16.896551724137932</v>
      </c>
      <c r="AJ35" s="303">
        <f>[1]ASRData!O34</f>
        <v>132</v>
      </c>
      <c r="AK35" s="298">
        <f t="shared" si="15"/>
        <v>4.5517241379310347</v>
      </c>
      <c r="AL35" s="303">
        <f>[1]ASRData!P34</f>
        <v>4297</v>
      </c>
      <c r="AM35" s="298">
        <f t="shared" si="16"/>
        <v>148.17241379310346</v>
      </c>
      <c r="AN35" s="303">
        <f>[1]ASRData!Q34</f>
        <v>2081</v>
      </c>
      <c r="AO35" s="298">
        <f t="shared" si="17"/>
        <v>71.758620689655174</v>
      </c>
      <c r="AP35" s="303">
        <f>[1]ASRData!R34</f>
        <v>9566</v>
      </c>
      <c r="AQ35" s="298">
        <f t="shared" si="18"/>
        <v>329.86206896551727</v>
      </c>
      <c r="AR35" s="303">
        <f>[1]ASRData!S34</f>
        <v>704</v>
      </c>
      <c r="AS35" s="298">
        <f t="shared" si="19"/>
        <v>24.275862068965516</v>
      </c>
    </row>
    <row r="36" spans="1:45" ht="13.5" customHeight="1" x14ac:dyDescent="0.3">
      <c r="A36" s="296" t="s">
        <v>242</v>
      </c>
      <c r="B36" s="297" t="str">
        <f>'[1]Incentive Goal'!B35</f>
        <v>EDGE-Rky Mt</v>
      </c>
      <c r="C36" s="298">
        <f>'[1]Staffing Report'!J36</f>
        <v>8.5</v>
      </c>
      <c r="D36" s="298">
        <f>'[1]Staffing Report'!X36</f>
        <v>11.5</v>
      </c>
      <c r="E36" s="299">
        <f>'[1]Incentive Goal'!J35</f>
        <v>2124</v>
      </c>
      <c r="F36" s="300">
        <f>+E36/'[1]Staffing Report'!J36</f>
        <v>249.88235294117646</v>
      </c>
      <c r="G36" s="299">
        <v>41</v>
      </c>
      <c r="H36" s="300">
        <f t="shared" si="0"/>
        <v>4.8235294117647056</v>
      </c>
      <c r="I36" s="299">
        <v>12</v>
      </c>
      <c r="J36" s="300">
        <f t="shared" si="1"/>
        <v>1.411764705882353</v>
      </c>
      <c r="K36" s="301">
        <f>'[1]Incentive Goal'!C35</f>
        <v>2389752.5099999998</v>
      </c>
      <c r="L36" s="301">
        <f t="shared" si="2"/>
        <v>281147.35411764705</v>
      </c>
      <c r="M36" s="301">
        <f t="shared" si="3"/>
        <v>207804.5660869565</v>
      </c>
      <c r="N36" s="302">
        <f>[1]ASRData!D36</f>
        <v>52794</v>
      </c>
      <c r="O36" s="298">
        <f t="shared" si="4"/>
        <v>6211.0588235294117</v>
      </c>
      <c r="P36" s="302">
        <f>[1]ASRData!E36</f>
        <v>190</v>
      </c>
      <c r="Q36" s="298">
        <f t="shared" si="5"/>
        <v>22.352941176470587</v>
      </c>
      <c r="R36" s="302">
        <f>[1]ASRData!F36</f>
        <v>8026</v>
      </c>
      <c r="S36" s="298">
        <f t="shared" si="6"/>
        <v>944.23529411764707</v>
      </c>
      <c r="T36" s="302">
        <f>[1]ASRData!G36</f>
        <v>182</v>
      </c>
      <c r="U36" s="298">
        <f t="shared" si="7"/>
        <v>21.411764705882351</v>
      </c>
      <c r="V36" s="302">
        <f>[1]ASRData!H36</f>
        <v>21</v>
      </c>
      <c r="W36" s="298">
        <f t="shared" si="8"/>
        <v>2.4705882352941178</v>
      </c>
      <c r="X36" s="302">
        <f>[1]ASRData!I36</f>
        <v>54</v>
      </c>
      <c r="Y36" s="298">
        <f t="shared" si="9"/>
        <v>6.3529411764705879</v>
      </c>
      <c r="Z36" s="302">
        <f>[1]ASRData!J36</f>
        <v>54</v>
      </c>
      <c r="AA36" s="298">
        <f t="shared" si="10"/>
        <v>6.3529411764705879</v>
      </c>
      <c r="AB36" s="302">
        <f>[1]ASRData!K36</f>
        <v>15</v>
      </c>
      <c r="AC36" s="298">
        <f t="shared" si="11"/>
        <v>1.7647058823529411</v>
      </c>
      <c r="AD36" s="302">
        <f>[1]ASRData!L36</f>
        <v>89</v>
      </c>
      <c r="AE36" s="298">
        <f t="shared" si="12"/>
        <v>10.470588235294118</v>
      </c>
      <c r="AF36" s="303">
        <f>[1]ASRData!M36</f>
        <v>68</v>
      </c>
      <c r="AG36" s="298">
        <f t="shared" si="13"/>
        <v>8</v>
      </c>
      <c r="AH36" s="303">
        <f>[1]ASRData!N36</f>
        <v>115</v>
      </c>
      <c r="AI36" s="298">
        <f t="shared" si="14"/>
        <v>13.529411764705882</v>
      </c>
      <c r="AJ36" s="303">
        <f>[1]ASRData!O36</f>
        <v>14</v>
      </c>
      <c r="AK36" s="298">
        <f t="shared" si="15"/>
        <v>1.6470588235294117</v>
      </c>
      <c r="AL36" s="303">
        <f>[1]ASRData!P36</f>
        <v>692</v>
      </c>
      <c r="AM36" s="298">
        <f t="shared" si="16"/>
        <v>81.411764705882348</v>
      </c>
      <c r="AN36" s="303">
        <f>[1]ASRData!Q36</f>
        <v>1118</v>
      </c>
      <c r="AO36" s="298">
        <f t="shared" si="17"/>
        <v>131.52941176470588</v>
      </c>
      <c r="AP36" s="303">
        <f>[1]ASRData!R36</f>
        <v>1040</v>
      </c>
      <c r="AQ36" s="298">
        <f t="shared" si="18"/>
        <v>122.35294117647059</v>
      </c>
      <c r="AR36" s="303">
        <f>[1]ASRData!S36</f>
        <v>288</v>
      </c>
      <c r="AS36" s="298">
        <f t="shared" si="19"/>
        <v>33.882352941176471</v>
      </c>
    </row>
    <row r="37" spans="1:45" ht="13.5" customHeight="1" x14ac:dyDescent="0.3">
      <c r="A37" s="296" t="s">
        <v>242</v>
      </c>
      <c r="B37" s="297" t="str">
        <f>'[1]Incentive Goal'!B36</f>
        <v>EDGE-Tarboro</v>
      </c>
      <c r="C37" s="298">
        <f>'[1]Staffing Report'!J37</f>
        <v>7.5</v>
      </c>
      <c r="D37" s="298">
        <f>'[1]Staffing Report'!X37</f>
        <v>10.5</v>
      </c>
      <c r="E37" s="299">
        <f>'[1]Incentive Goal'!J36</f>
        <v>2049</v>
      </c>
      <c r="F37" s="300">
        <f>+E37/'[1]Staffing Report'!J37</f>
        <v>273.2</v>
      </c>
      <c r="G37" s="299">
        <v>57</v>
      </c>
      <c r="H37" s="300">
        <f t="shared" si="0"/>
        <v>7.6</v>
      </c>
      <c r="I37" s="299">
        <v>19</v>
      </c>
      <c r="J37" s="300">
        <f t="shared" si="1"/>
        <v>2.5333333333333332</v>
      </c>
      <c r="K37" s="301">
        <f>'[1]Incentive Goal'!C36</f>
        <v>2314378.4</v>
      </c>
      <c r="L37" s="301">
        <f t="shared" si="2"/>
        <v>308583.78666666668</v>
      </c>
      <c r="M37" s="301">
        <f t="shared" si="3"/>
        <v>220416.99047619046</v>
      </c>
      <c r="N37" s="305">
        <f>[1]ASRData!D35</f>
        <v>33469</v>
      </c>
      <c r="O37" s="298">
        <f t="shared" si="4"/>
        <v>4462.5333333333338</v>
      </c>
      <c r="P37" s="302">
        <f>[1]ASRData!E35</f>
        <v>205</v>
      </c>
      <c r="Q37" s="298">
        <f t="shared" si="5"/>
        <v>27.333333333333332</v>
      </c>
      <c r="R37" s="302">
        <f>[1]ASRData!F35</f>
        <v>2653</v>
      </c>
      <c r="S37" s="298">
        <f t="shared" si="6"/>
        <v>353.73333333333335</v>
      </c>
      <c r="T37" s="302">
        <f>[1]ASRData!G35</f>
        <v>71</v>
      </c>
      <c r="U37" s="298">
        <f t="shared" si="7"/>
        <v>9.4666666666666668</v>
      </c>
      <c r="V37" s="302">
        <f>[1]ASRData!H35</f>
        <v>16</v>
      </c>
      <c r="W37" s="298">
        <f t="shared" si="8"/>
        <v>2.1333333333333333</v>
      </c>
      <c r="X37" s="302">
        <f>[1]ASRData!I35</f>
        <v>42</v>
      </c>
      <c r="Y37" s="298">
        <f t="shared" si="9"/>
        <v>5.6</v>
      </c>
      <c r="Z37" s="302">
        <f>[1]ASRData!J35</f>
        <v>37</v>
      </c>
      <c r="AA37" s="298">
        <f t="shared" si="10"/>
        <v>4.9333333333333336</v>
      </c>
      <c r="AB37" s="302">
        <f>[1]ASRData!K35</f>
        <v>12</v>
      </c>
      <c r="AC37" s="298">
        <f t="shared" si="11"/>
        <v>1.6</v>
      </c>
      <c r="AD37" s="302">
        <f>[1]ASRData!L35</f>
        <v>10</v>
      </c>
      <c r="AE37" s="298">
        <f t="shared" si="12"/>
        <v>1.3333333333333333</v>
      </c>
      <c r="AF37" s="303">
        <f>[1]ASRData!M35</f>
        <v>73</v>
      </c>
      <c r="AG37" s="298">
        <f t="shared" si="13"/>
        <v>9.7333333333333325</v>
      </c>
      <c r="AH37" s="303">
        <f>[1]ASRData!N35</f>
        <v>114</v>
      </c>
      <c r="AI37" s="298">
        <f t="shared" si="14"/>
        <v>15.2</v>
      </c>
      <c r="AJ37" s="303">
        <f>[1]ASRData!O35</f>
        <v>38</v>
      </c>
      <c r="AK37" s="298">
        <f t="shared" si="15"/>
        <v>5.0666666666666664</v>
      </c>
      <c r="AL37" s="303">
        <f>[1]ASRData!P35</f>
        <v>459</v>
      </c>
      <c r="AM37" s="298">
        <f t="shared" si="16"/>
        <v>61.2</v>
      </c>
      <c r="AN37" s="303">
        <f>[1]ASRData!Q35</f>
        <v>1457</v>
      </c>
      <c r="AO37" s="298">
        <f t="shared" si="17"/>
        <v>194.26666666666668</v>
      </c>
      <c r="AP37" s="303">
        <f>[1]ASRData!R35</f>
        <v>943</v>
      </c>
      <c r="AQ37" s="298">
        <f t="shared" si="18"/>
        <v>125.73333333333333</v>
      </c>
      <c r="AR37" s="303">
        <f>[1]ASRData!S35</f>
        <v>328</v>
      </c>
      <c r="AS37" s="298">
        <f t="shared" si="19"/>
        <v>43.733333333333334</v>
      </c>
    </row>
    <row r="38" spans="1:45" ht="13.5" customHeight="1" x14ac:dyDescent="0.3">
      <c r="A38" s="296" t="s">
        <v>142</v>
      </c>
      <c r="B38" s="297" t="str">
        <f>'[1]Incentive Goal'!B37</f>
        <v>FORSYTH</v>
      </c>
      <c r="C38" s="298">
        <f>'[1]Staffing Report'!J38</f>
        <v>34</v>
      </c>
      <c r="D38" s="298">
        <f>'[1]Staffing Report'!X38</f>
        <v>51.5</v>
      </c>
      <c r="E38" s="299">
        <f>'[1]Incentive Goal'!J37</f>
        <v>11341</v>
      </c>
      <c r="F38" s="300">
        <f>+E38/'[1]Staffing Report'!J38</f>
        <v>333.55882352941177</v>
      </c>
      <c r="G38" s="299">
        <v>639</v>
      </c>
      <c r="H38" s="300">
        <f t="shared" si="0"/>
        <v>18.794117647058822</v>
      </c>
      <c r="I38" s="299">
        <v>587</v>
      </c>
      <c r="J38" s="300">
        <f t="shared" si="1"/>
        <v>17.264705882352942</v>
      </c>
      <c r="K38" s="301">
        <f>'[1]Incentive Goal'!C37</f>
        <v>22585852.539999999</v>
      </c>
      <c r="L38" s="301">
        <f t="shared" si="2"/>
        <v>664289.78058823524</v>
      </c>
      <c r="M38" s="301">
        <f t="shared" si="3"/>
        <v>438560.24349514564</v>
      </c>
      <c r="N38" s="305">
        <f>[1]ASRData!D37</f>
        <v>195378</v>
      </c>
      <c r="O38" s="298">
        <f t="shared" si="4"/>
        <v>5746.411764705882</v>
      </c>
      <c r="P38" s="302">
        <f>[1]ASRData!E37</f>
        <v>1204</v>
      </c>
      <c r="Q38" s="298">
        <f t="shared" si="5"/>
        <v>35.411764705882355</v>
      </c>
      <c r="R38" s="302">
        <f>[1]ASRData!F37</f>
        <v>7968</v>
      </c>
      <c r="S38" s="298">
        <f t="shared" si="6"/>
        <v>234.35294117647058</v>
      </c>
      <c r="T38" s="302">
        <f>[1]ASRData!G37</f>
        <v>1171</v>
      </c>
      <c r="U38" s="298">
        <f t="shared" si="7"/>
        <v>34.441176470588232</v>
      </c>
      <c r="V38" s="302">
        <f>[1]ASRData!H37</f>
        <v>345</v>
      </c>
      <c r="W38" s="298">
        <f t="shared" si="8"/>
        <v>10.147058823529411</v>
      </c>
      <c r="X38" s="302">
        <f>[1]ASRData!I37</f>
        <v>670</v>
      </c>
      <c r="Y38" s="298">
        <f t="shared" si="9"/>
        <v>19.705882352941178</v>
      </c>
      <c r="Z38" s="302">
        <f>[1]ASRData!J37</f>
        <v>663</v>
      </c>
      <c r="AA38" s="298">
        <f t="shared" si="10"/>
        <v>19.5</v>
      </c>
      <c r="AB38" s="302">
        <f>[1]ASRData!K37</f>
        <v>499</v>
      </c>
      <c r="AC38" s="298">
        <f t="shared" si="11"/>
        <v>14.676470588235293</v>
      </c>
      <c r="AD38" s="302">
        <f>[1]ASRData!L37</f>
        <v>1533</v>
      </c>
      <c r="AE38" s="298">
        <f t="shared" si="12"/>
        <v>45.088235294117645</v>
      </c>
      <c r="AF38" s="303">
        <f>[1]ASRData!M37</f>
        <v>347</v>
      </c>
      <c r="AG38" s="298">
        <f t="shared" si="13"/>
        <v>10.205882352941176</v>
      </c>
      <c r="AH38" s="303">
        <f>[1]ASRData!N37</f>
        <v>884</v>
      </c>
      <c r="AI38" s="298">
        <f t="shared" si="14"/>
        <v>26</v>
      </c>
      <c r="AJ38" s="303">
        <f>[1]ASRData!O37</f>
        <v>129</v>
      </c>
      <c r="AK38" s="298">
        <f t="shared" si="15"/>
        <v>3.7941176470588234</v>
      </c>
      <c r="AL38" s="303">
        <f>[1]ASRData!P37</f>
        <v>7482</v>
      </c>
      <c r="AM38" s="298">
        <f t="shared" si="16"/>
        <v>220.05882352941177</v>
      </c>
      <c r="AN38" s="303">
        <f>[1]ASRData!Q37</f>
        <v>2128</v>
      </c>
      <c r="AO38" s="298">
        <f t="shared" si="17"/>
        <v>62.588235294117645</v>
      </c>
      <c r="AP38" s="303">
        <f>[1]ASRData!R37</f>
        <v>27465</v>
      </c>
      <c r="AQ38" s="298">
        <f t="shared" si="18"/>
        <v>807.79411764705878</v>
      </c>
      <c r="AR38" s="303">
        <f>[1]ASRData!S37</f>
        <v>457</v>
      </c>
      <c r="AS38" s="298">
        <f t="shared" si="19"/>
        <v>13.441176470588236</v>
      </c>
    </row>
    <row r="39" spans="1:45" ht="13.5" customHeight="1" x14ac:dyDescent="0.3">
      <c r="A39" s="296" t="s">
        <v>242</v>
      </c>
      <c r="B39" s="297" t="str">
        <f>'[1]Incentive Goal'!B38</f>
        <v>FRANKLIN</v>
      </c>
      <c r="C39" s="298">
        <f>'[1]Staffing Report'!J39</f>
        <v>9</v>
      </c>
      <c r="D39" s="298">
        <f>'[1]Staffing Report'!X39</f>
        <v>10</v>
      </c>
      <c r="E39" s="299">
        <f>'[1]Incentive Goal'!J38</f>
        <v>2328</v>
      </c>
      <c r="F39" s="300">
        <f>+E39/'[1]Staffing Report'!J39</f>
        <v>258.66666666666669</v>
      </c>
      <c r="G39" s="299">
        <v>100</v>
      </c>
      <c r="H39" s="300">
        <f t="shared" si="0"/>
        <v>11.111111111111111</v>
      </c>
      <c r="I39" s="299">
        <v>123</v>
      </c>
      <c r="J39" s="300">
        <f t="shared" si="1"/>
        <v>13.666666666666666</v>
      </c>
      <c r="K39" s="301">
        <f>'[1]Incentive Goal'!C38</f>
        <v>5115269.76</v>
      </c>
      <c r="L39" s="301">
        <f t="shared" si="2"/>
        <v>568363.30666666664</v>
      </c>
      <c r="M39" s="301">
        <f t="shared" si="3"/>
        <v>511526.97599999997</v>
      </c>
      <c r="N39" s="305">
        <f>[1]ASRData!D38</f>
        <v>37707</v>
      </c>
      <c r="O39" s="298">
        <f t="shared" si="4"/>
        <v>4189.666666666667</v>
      </c>
      <c r="P39" s="302">
        <f>[1]ASRData!E38</f>
        <v>293</v>
      </c>
      <c r="Q39" s="298">
        <f t="shared" si="5"/>
        <v>32.555555555555557</v>
      </c>
      <c r="R39" s="302">
        <f>[1]ASRData!F38</f>
        <v>777</v>
      </c>
      <c r="S39" s="298">
        <f t="shared" si="6"/>
        <v>86.333333333333329</v>
      </c>
      <c r="T39" s="302">
        <f>[1]ASRData!G38</f>
        <v>20</v>
      </c>
      <c r="U39" s="298">
        <f t="shared" si="7"/>
        <v>2.2222222222222223</v>
      </c>
      <c r="V39" s="302">
        <f>[1]ASRData!H38</f>
        <v>22</v>
      </c>
      <c r="W39" s="298">
        <f t="shared" si="8"/>
        <v>2.4444444444444446</v>
      </c>
      <c r="X39" s="302">
        <f>[1]ASRData!I38</f>
        <v>98</v>
      </c>
      <c r="Y39" s="298">
        <f t="shared" si="9"/>
        <v>10.888888888888889</v>
      </c>
      <c r="Z39" s="302">
        <f>[1]ASRData!J38</f>
        <v>128</v>
      </c>
      <c r="AA39" s="298">
        <f t="shared" si="10"/>
        <v>14.222222222222221</v>
      </c>
      <c r="AB39" s="302">
        <f>[1]ASRData!K38</f>
        <v>108</v>
      </c>
      <c r="AC39" s="298">
        <f t="shared" si="11"/>
        <v>12</v>
      </c>
      <c r="AD39" s="302">
        <f>[1]ASRData!L38</f>
        <v>185</v>
      </c>
      <c r="AE39" s="298">
        <f t="shared" si="12"/>
        <v>20.555555555555557</v>
      </c>
      <c r="AF39" s="303">
        <f>[1]ASRData!M38</f>
        <v>142</v>
      </c>
      <c r="AG39" s="298">
        <f t="shared" si="13"/>
        <v>15.777777777777779</v>
      </c>
      <c r="AH39" s="303">
        <f>[1]ASRData!N38</f>
        <v>122</v>
      </c>
      <c r="AI39" s="298">
        <f t="shared" si="14"/>
        <v>13.555555555555555</v>
      </c>
      <c r="AJ39" s="303">
        <f>[1]ASRData!O38</f>
        <v>17</v>
      </c>
      <c r="AK39" s="298">
        <f t="shared" si="15"/>
        <v>1.8888888888888888</v>
      </c>
      <c r="AL39" s="303">
        <f>[1]ASRData!P38</f>
        <v>1385</v>
      </c>
      <c r="AM39" s="298">
        <f t="shared" si="16"/>
        <v>153.88888888888889</v>
      </c>
      <c r="AN39" s="303">
        <f>[1]ASRData!Q38</f>
        <v>1103</v>
      </c>
      <c r="AO39" s="298">
        <f t="shared" si="17"/>
        <v>122.55555555555556</v>
      </c>
      <c r="AP39" s="303">
        <f>[1]ASRData!R38</f>
        <v>3478</v>
      </c>
      <c r="AQ39" s="298">
        <f t="shared" si="18"/>
        <v>386.44444444444446</v>
      </c>
      <c r="AR39" s="303">
        <f>[1]ASRData!S38</f>
        <v>500</v>
      </c>
      <c r="AS39" s="298">
        <f t="shared" si="19"/>
        <v>55.555555555555557</v>
      </c>
    </row>
    <row r="40" spans="1:45" ht="13.5" customHeight="1" x14ac:dyDescent="0.3">
      <c r="A40" s="296" t="s">
        <v>152</v>
      </c>
      <c r="B40" s="297" t="str">
        <f>'[1]Incentive Goal'!B39</f>
        <v>GASTON</v>
      </c>
      <c r="C40" s="298">
        <f>'[1]Staffing Report'!J40</f>
        <v>24</v>
      </c>
      <c r="D40" s="298">
        <f>'[1]Staffing Report'!X40</f>
        <v>33</v>
      </c>
      <c r="E40" s="299">
        <f>'[1]Incentive Goal'!J39</f>
        <v>7484</v>
      </c>
      <c r="F40" s="300">
        <f>+E40/'[1]Staffing Report'!J40</f>
        <v>311.83333333333331</v>
      </c>
      <c r="G40" s="299">
        <v>331</v>
      </c>
      <c r="H40" s="300">
        <f t="shared" si="0"/>
        <v>13.791666666666666</v>
      </c>
      <c r="I40" s="299">
        <v>406</v>
      </c>
      <c r="J40" s="300">
        <f t="shared" si="1"/>
        <v>16.916666666666668</v>
      </c>
      <c r="K40" s="301">
        <f>'[1]Incentive Goal'!C39</f>
        <v>14440215.460000001</v>
      </c>
      <c r="L40" s="301">
        <f t="shared" si="2"/>
        <v>601675.64416666667</v>
      </c>
      <c r="M40" s="301">
        <f t="shared" si="3"/>
        <v>437582.28666666668</v>
      </c>
      <c r="N40" s="305">
        <f>[1]ASRData!D39</f>
        <v>153411</v>
      </c>
      <c r="O40" s="298">
        <f t="shared" si="4"/>
        <v>6392.125</v>
      </c>
      <c r="P40" s="302">
        <f>[1]ASRData!E39</f>
        <v>677</v>
      </c>
      <c r="Q40" s="298">
        <f t="shared" si="5"/>
        <v>28.208333333333332</v>
      </c>
      <c r="R40" s="302">
        <f>[1]ASRData!F39</f>
        <v>5951</v>
      </c>
      <c r="S40" s="298">
        <f t="shared" si="6"/>
        <v>247.95833333333334</v>
      </c>
      <c r="T40" s="302">
        <f>[1]ASRData!G39</f>
        <v>524</v>
      </c>
      <c r="U40" s="298">
        <f t="shared" si="7"/>
        <v>21.833333333333332</v>
      </c>
      <c r="V40" s="302">
        <f>[1]ASRData!H39</f>
        <v>159</v>
      </c>
      <c r="W40" s="298">
        <f t="shared" si="8"/>
        <v>6.625</v>
      </c>
      <c r="X40" s="302">
        <f>[1]ASRData!I39</f>
        <v>344</v>
      </c>
      <c r="Y40" s="298">
        <f t="shared" si="9"/>
        <v>14.333333333333334</v>
      </c>
      <c r="Z40" s="302">
        <f>[1]ASRData!J39</f>
        <v>522</v>
      </c>
      <c r="AA40" s="298">
        <f t="shared" si="10"/>
        <v>21.75</v>
      </c>
      <c r="AB40" s="302">
        <f>[1]ASRData!K39</f>
        <v>374</v>
      </c>
      <c r="AC40" s="298">
        <f t="shared" si="11"/>
        <v>15.583333333333334</v>
      </c>
      <c r="AD40" s="302">
        <f>[1]ASRData!L39</f>
        <v>70</v>
      </c>
      <c r="AE40" s="298">
        <f t="shared" si="12"/>
        <v>2.9166666666666665</v>
      </c>
      <c r="AF40" s="303">
        <f>[1]ASRData!M39</f>
        <v>452</v>
      </c>
      <c r="AG40" s="298">
        <f t="shared" si="13"/>
        <v>18.833333333333332</v>
      </c>
      <c r="AH40" s="303">
        <f>[1]ASRData!N39</f>
        <v>408</v>
      </c>
      <c r="AI40" s="298">
        <f t="shared" si="14"/>
        <v>17</v>
      </c>
      <c r="AJ40" s="303">
        <f>[1]ASRData!O39</f>
        <v>153</v>
      </c>
      <c r="AK40" s="298">
        <f t="shared" si="15"/>
        <v>6.375</v>
      </c>
      <c r="AL40" s="303">
        <f>[1]ASRData!P39</f>
        <v>4625</v>
      </c>
      <c r="AM40" s="298">
        <f t="shared" si="16"/>
        <v>192.70833333333334</v>
      </c>
      <c r="AN40" s="303">
        <f>[1]ASRData!Q39</f>
        <v>1700</v>
      </c>
      <c r="AO40" s="298">
        <f t="shared" si="17"/>
        <v>70.833333333333329</v>
      </c>
      <c r="AP40" s="303">
        <f>[1]ASRData!R39</f>
        <v>15593</v>
      </c>
      <c r="AQ40" s="298">
        <f t="shared" si="18"/>
        <v>649.70833333333337</v>
      </c>
      <c r="AR40" s="303">
        <f>[1]ASRData!S39</f>
        <v>569</v>
      </c>
      <c r="AS40" s="298">
        <f t="shared" si="19"/>
        <v>23.708333333333332</v>
      </c>
    </row>
    <row r="41" spans="1:45" ht="13.5" customHeight="1" x14ac:dyDescent="0.3">
      <c r="A41" s="296" t="s">
        <v>315</v>
      </c>
      <c r="B41" s="297" t="str">
        <f>'[1]Incentive Goal'!B40</f>
        <v>GATES</v>
      </c>
      <c r="C41" s="298">
        <f>'[1]Staffing Report'!J41</f>
        <v>1</v>
      </c>
      <c r="D41" s="298">
        <f>'[1]Staffing Report'!X41</f>
        <v>2</v>
      </c>
      <c r="E41" s="299">
        <f>'[1]Incentive Goal'!J40</f>
        <v>357</v>
      </c>
      <c r="F41" s="300">
        <f>+E41/'[1]Staffing Report'!J41</f>
        <v>357</v>
      </c>
      <c r="G41" s="299">
        <v>21</v>
      </c>
      <c r="H41" s="300">
        <f t="shared" si="0"/>
        <v>21</v>
      </c>
      <c r="I41" s="299">
        <v>13</v>
      </c>
      <c r="J41" s="300">
        <f t="shared" si="1"/>
        <v>13</v>
      </c>
      <c r="K41" s="301">
        <f>'[1]Incentive Goal'!C40</f>
        <v>1042632.1</v>
      </c>
      <c r="L41" s="301">
        <f t="shared" si="2"/>
        <v>1042632.1</v>
      </c>
      <c r="M41" s="301">
        <f t="shared" si="3"/>
        <v>521316.05</v>
      </c>
      <c r="N41" s="305">
        <f>[1]ASRData!D40</f>
        <v>147</v>
      </c>
      <c r="O41" s="298">
        <f t="shared" si="4"/>
        <v>147</v>
      </c>
      <c r="P41" s="302">
        <f>[1]ASRData!E40</f>
        <v>0</v>
      </c>
      <c r="Q41" s="298">
        <f t="shared" si="5"/>
        <v>0</v>
      </c>
      <c r="R41" s="302">
        <f>[1]ASRData!F40</f>
        <v>3</v>
      </c>
      <c r="S41" s="298">
        <f t="shared" si="6"/>
        <v>3</v>
      </c>
      <c r="T41" s="302">
        <f>[1]ASRData!G40</f>
        <v>0</v>
      </c>
      <c r="U41" s="298">
        <f t="shared" si="7"/>
        <v>0</v>
      </c>
      <c r="V41" s="302">
        <f>[1]ASRData!H40</f>
        <v>0</v>
      </c>
      <c r="W41" s="298">
        <f t="shared" si="8"/>
        <v>0</v>
      </c>
      <c r="X41" s="302">
        <f>[1]ASRData!I40</f>
        <v>0</v>
      </c>
      <c r="Y41" s="298">
        <f t="shared" si="9"/>
        <v>0</v>
      </c>
      <c r="Z41" s="302">
        <f>[1]ASRData!J40</f>
        <v>0</v>
      </c>
      <c r="AA41" s="298">
        <f t="shared" si="10"/>
        <v>0</v>
      </c>
      <c r="AB41" s="302">
        <f>[1]ASRData!K40</f>
        <v>0</v>
      </c>
      <c r="AC41" s="298">
        <f t="shared" si="11"/>
        <v>0</v>
      </c>
      <c r="AD41" s="302">
        <f>[1]ASRData!L40</f>
        <v>0</v>
      </c>
      <c r="AE41" s="298">
        <f t="shared" si="12"/>
        <v>0</v>
      </c>
      <c r="AF41" s="303">
        <f>[1]ASRData!M40</f>
        <v>0</v>
      </c>
      <c r="AG41" s="298">
        <f t="shared" si="13"/>
        <v>0</v>
      </c>
      <c r="AH41" s="303">
        <f>[1]ASRData!N40</f>
        <v>0</v>
      </c>
      <c r="AI41" s="298">
        <f t="shared" si="14"/>
        <v>0</v>
      </c>
      <c r="AJ41" s="303">
        <f>[1]ASRData!O40</f>
        <v>13</v>
      </c>
      <c r="AK41" s="298">
        <f t="shared" si="15"/>
        <v>13</v>
      </c>
      <c r="AL41" s="303">
        <f>[1]ASRData!P40</f>
        <v>175</v>
      </c>
      <c r="AM41" s="298">
        <f t="shared" si="16"/>
        <v>175</v>
      </c>
      <c r="AN41" s="303">
        <f>[1]ASRData!Q40</f>
        <v>0</v>
      </c>
      <c r="AO41" s="298">
        <f t="shared" si="17"/>
        <v>0</v>
      </c>
      <c r="AP41" s="303">
        <f>[1]ASRData!R40</f>
        <v>0</v>
      </c>
      <c r="AQ41" s="298">
        <f t="shared" si="18"/>
        <v>0</v>
      </c>
      <c r="AR41" s="303">
        <f>[1]ASRData!S40</f>
        <v>39</v>
      </c>
      <c r="AS41" s="298">
        <f t="shared" si="19"/>
        <v>39</v>
      </c>
    </row>
    <row r="42" spans="1:45" ht="13.5" customHeight="1" x14ac:dyDescent="0.3">
      <c r="A42" s="296" t="s">
        <v>255</v>
      </c>
      <c r="B42" s="297" t="str">
        <f>'[1]Incentive Goal'!B41</f>
        <v>GRAHAM</v>
      </c>
      <c r="C42" s="298">
        <f>'[1]Staffing Report'!J42</f>
        <v>0.75</v>
      </c>
      <c r="D42" s="298">
        <f>'[1]Staffing Report'!X42</f>
        <v>1.1000000000000001</v>
      </c>
      <c r="E42" s="299">
        <f>'[1]Incentive Goal'!J41</f>
        <v>203</v>
      </c>
      <c r="F42" s="300">
        <f>+E42/'[1]Staffing Report'!J42</f>
        <v>270.66666666666669</v>
      </c>
      <c r="G42" s="299">
        <v>4</v>
      </c>
      <c r="H42" s="300">
        <f t="shared" si="0"/>
        <v>5.333333333333333</v>
      </c>
      <c r="I42" s="299">
        <v>13</v>
      </c>
      <c r="J42" s="300">
        <f t="shared" si="1"/>
        <v>17.333333333333332</v>
      </c>
      <c r="K42" s="301">
        <f>'[1]Incentive Goal'!C41</f>
        <v>470681.97</v>
      </c>
      <c r="L42" s="301">
        <f t="shared" si="2"/>
        <v>627575.96</v>
      </c>
      <c r="M42" s="301">
        <f t="shared" si="3"/>
        <v>427892.69999999995</v>
      </c>
      <c r="N42" s="305">
        <f>[1]ASRData!D41</f>
        <v>2726</v>
      </c>
      <c r="O42" s="298">
        <f t="shared" si="4"/>
        <v>3634.6666666666665</v>
      </c>
      <c r="P42" s="302">
        <f>[1]ASRData!E41</f>
        <v>10</v>
      </c>
      <c r="Q42" s="298">
        <f t="shared" si="5"/>
        <v>13.333333333333334</v>
      </c>
      <c r="R42" s="302">
        <f>[1]ASRData!F41</f>
        <v>4</v>
      </c>
      <c r="S42" s="298">
        <f t="shared" si="6"/>
        <v>5.333333333333333</v>
      </c>
      <c r="T42" s="302">
        <f>[1]ASRData!G41</f>
        <v>0</v>
      </c>
      <c r="U42" s="298">
        <f t="shared" si="7"/>
        <v>0</v>
      </c>
      <c r="V42" s="302">
        <f>[1]ASRData!H41</f>
        <v>0</v>
      </c>
      <c r="W42" s="298">
        <f t="shared" si="8"/>
        <v>0</v>
      </c>
      <c r="X42" s="302">
        <f>[1]ASRData!I41</f>
        <v>5</v>
      </c>
      <c r="Y42" s="298">
        <f t="shared" si="9"/>
        <v>6.666666666666667</v>
      </c>
      <c r="Z42" s="302">
        <f>[1]ASRData!J41</f>
        <v>6</v>
      </c>
      <c r="AA42" s="298">
        <f t="shared" si="10"/>
        <v>8</v>
      </c>
      <c r="AB42" s="302">
        <f>[1]ASRData!K41</f>
        <v>12</v>
      </c>
      <c r="AC42" s="298">
        <f t="shared" si="11"/>
        <v>16</v>
      </c>
      <c r="AD42" s="302">
        <f>[1]ASRData!L41</f>
        <v>14</v>
      </c>
      <c r="AE42" s="298">
        <f t="shared" si="12"/>
        <v>18.666666666666668</v>
      </c>
      <c r="AF42" s="303">
        <f>[1]ASRData!M41</f>
        <v>4</v>
      </c>
      <c r="AG42" s="298">
        <f t="shared" si="13"/>
        <v>5.333333333333333</v>
      </c>
      <c r="AH42" s="303">
        <f>[1]ASRData!N41</f>
        <v>27</v>
      </c>
      <c r="AI42" s="298">
        <f t="shared" si="14"/>
        <v>36</v>
      </c>
      <c r="AJ42" s="303">
        <f>[1]ASRData!O41</f>
        <v>0</v>
      </c>
      <c r="AK42" s="298">
        <f t="shared" si="15"/>
        <v>0</v>
      </c>
      <c r="AL42" s="303">
        <f>[1]ASRData!P41</f>
        <v>4</v>
      </c>
      <c r="AM42" s="298">
        <f t="shared" si="16"/>
        <v>5.333333333333333</v>
      </c>
      <c r="AN42" s="303">
        <f>[1]ASRData!Q41</f>
        <v>59</v>
      </c>
      <c r="AO42" s="298">
        <f t="shared" si="17"/>
        <v>78.666666666666671</v>
      </c>
      <c r="AP42" s="303">
        <f>[1]ASRData!R41</f>
        <v>37</v>
      </c>
      <c r="AQ42" s="298">
        <f t="shared" si="18"/>
        <v>49.333333333333336</v>
      </c>
      <c r="AR42" s="303">
        <f>[1]ASRData!S41</f>
        <v>21</v>
      </c>
      <c r="AS42" s="298">
        <f t="shared" si="19"/>
        <v>28</v>
      </c>
    </row>
    <row r="43" spans="1:45" ht="13.5" customHeight="1" x14ac:dyDescent="0.3">
      <c r="A43" s="296" t="s">
        <v>242</v>
      </c>
      <c r="B43" s="297" t="str">
        <f>'[1]Incentive Goal'!B42</f>
        <v>GRANVILLE</v>
      </c>
      <c r="C43" s="298">
        <f>'[1]Staffing Report'!J43</f>
        <v>8.5</v>
      </c>
      <c r="D43" s="298">
        <f>'[1]Staffing Report'!X43</f>
        <v>10</v>
      </c>
      <c r="E43" s="299">
        <f>'[1]Incentive Goal'!J42</f>
        <v>1967</v>
      </c>
      <c r="F43" s="300">
        <f>+E43/'[1]Staffing Report'!J43</f>
        <v>231.41176470588235</v>
      </c>
      <c r="G43" s="299">
        <v>84</v>
      </c>
      <c r="H43" s="300">
        <f t="shared" si="0"/>
        <v>9.882352941176471</v>
      </c>
      <c r="I43" s="299">
        <v>143</v>
      </c>
      <c r="J43" s="300">
        <f t="shared" si="1"/>
        <v>16.823529411764707</v>
      </c>
      <c r="K43" s="301">
        <f>'[1]Incentive Goal'!C42</f>
        <v>3662931.77</v>
      </c>
      <c r="L43" s="301">
        <f t="shared" si="2"/>
        <v>430933.14941176469</v>
      </c>
      <c r="M43" s="301">
        <f t="shared" si="3"/>
        <v>366293.17700000003</v>
      </c>
      <c r="N43" s="305">
        <f>[1]ASRData!D42</f>
        <v>36610</v>
      </c>
      <c r="O43" s="298">
        <f t="shared" si="4"/>
        <v>4307.0588235294117</v>
      </c>
      <c r="P43" s="302">
        <f>[1]ASRData!E42</f>
        <v>167</v>
      </c>
      <c r="Q43" s="298">
        <f t="shared" si="5"/>
        <v>19.647058823529413</v>
      </c>
      <c r="R43" s="302">
        <f>[1]ASRData!F42</f>
        <v>949</v>
      </c>
      <c r="S43" s="298">
        <f t="shared" si="6"/>
        <v>111.64705882352941</v>
      </c>
      <c r="T43" s="302">
        <f>[1]ASRData!G42</f>
        <v>24</v>
      </c>
      <c r="U43" s="298">
        <f t="shared" si="7"/>
        <v>2.8235294117647061</v>
      </c>
      <c r="V43" s="302">
        <f>[1]ASRData!H42</f>
        <v>24</v>
      </c>
      <c r="W43" s="298">
        <f t="shared" si="8"/>
        <v>2.8235294117647061</v>
      </c>
      <c r="X43" s="302">
        <f>[1]ASRData!I42</f>
        <v>94</v>
      </c>
      <c r="Y43" s="298">
        <f t="shared" si="9"/>
        <v>11.058823529411764</v>
      </c>
      <c r="Z43" s="302">
        <f>[1]ASRData!J42</f>
        <v>67</v>
      </c>
      <c r="AA43" s="298">
        <f t="shared" si="10"/>
        <v>7.882352941176471</v>
      </c>
      <c r="AB43" s="302">
        <f>[1]ASRData!K42</f>
        <v>107</v>
      </c>
      <c r="AC43" s="298">
        <f t="shared" si="11"/>
        <v>12.588235294117647</v>
      </c>
      <c r="AD43" s="302">
        <f>[1]ASRData!L42</f>
        <v>15</v>
      </c>
      <c r="AE43" s="298">
        <f t="shared" si="12"/>
        <v>1.7647058823529411</v>
      </c>
      <c r="AF43" s="303">
        <f>[1]ASRData!M42</f>
        <v>103</v>
      </c>
      <c r="AG43" s="298">
        <f t="shared" si="13"/>
        <v>12.117647058823529</v>
      </c>
      <c r="AH43" s="303">
        <f>[1]ASRData!N42</f>
        <v>176</v>
      </c>
      <c r="AI43" s="298">
        <f t="shared" si="14"/>
        <v>20.705882352941178</v>
      </c>
      <c r="AJ43" s="303">
        <f>[1]ASRData!O42</f>
        <v>14</v>
      </c>
      <c r="AK43" s="298">
        <f t="shared" si="15"/>
        <v>1.6470588235294117</v>
      </c>
      <c r="AL43" s="303">
        <f>[1]ASRData!P42</f>
        <v>1121</v>
      </c>
      <c r="AM43" s="298">
        <f t="shared" si="16"/>
        <v>131.88235294117646</v>
      </c>
      <c r="AN43" s="303">
        <f>[1]ASRData!Q42</f>
        <v>1511</v>
      </c>
      <c r="AO43" s="298">
        <f t="shared" si="17"/>
        <v>177.76470588235293</v>
      </c>
      <c r="AP43" s="303">
        <f>[1]ASRData!R42</f>
        <v>1863</v>
      </c>
      <c r="AQ43" s="298">
        <f t="shared" si="18"/>
        <v>219.1764705882353</v>
      </c>
      <c r="AR43" s="303">
        <f>[1]ASRData!S42</f>
        <v>306</v>
      </c>
      <c r="AS43" s="298">
        <f t="shared" si="19"/>
        <v>36</v>
      </c>
    </row>
    <row r="44" spans="1:45" ht="13.5" customHeight="1" x14ac:dyDescent="0.3">
      <c r="A44" s="296" t="s">
        <v>242</v>
      </c>
      <c r="B44" s="297" t="str">
        <f>'[1]Incentive Goal'!B43</f>
        <v>GREENE</v>
      </c>
      <c r="C44" s="298">
        <f>'[1]Staffing Report'!J44</f>
        <v>3</v>
      </c>
      <c r="D44" s="298">
        <f>'[1]Staffing Report'!X44</f>
        <v>4.55</v>
      </c>
      <c r="E44" s="299">
        <f>'[1]Incentive Goal'!J43</f>
        <v>1145</v>
      </c>
      <c r="F44" s="300">
        <f>+E44/'[1]Staffing Report'!J44</f>
        <v>381.66666666666669</v>
      </c>
      <c r="G44" s="299">
        <v>42</v>
      </c>
      <c r="H44" s="300">
        <f t="shared" si="0"/>
        <v>14</v>
      </c>
      <c r="I44" s="299">
        <v>45</v>
      </c>
      <c r="J44" s="300">
        <f t="shared" si="1"/>
        <v>15</v>
      </c>
      <c r="K44" s="301">
        <f>'[1]Incentive Goal'!C43</f>
        <v>1888205.54</v>
      </c>
      <c r="L44" s="301">
        <f t="shared" si="2"/>
        <v>629401.84666666668</v>
      </c>
      <c r="M44" s="301">
        <f t="shared" si="3"/>
        <v>414990.22857142857</v>
      </c>
      <c r="N44" s="305">
        <f>[1]ASRData!D43</f>
        <v>21833</v>
      </c>
      <c r="O44" s="298">
        <f t="shared" si="4"/>
        <v>7277.666666666667</v>
      </c>
      <c r="P44" s="302">
        <f>[1]ASRData!E43</f>
        <v>92</v>
      </c>
      <c r="Q44" s="298">
        <f t="shared" si="5"/>
        <v>30.666666666666668</v>
      </c>
      <c r="R44" s="302">
        <f>[1]ASRData!F43</f>
        <v>1192</v>
      </c>
      <c r="S44" s="298">
        <f t="shared" si="6"/>
        <v>397.33333333333331</v>
      </c>
      <c r="T44" s="302">
        <f>[1]ASRData!G43</f>
        <v>74</v>
      </c>
      <c r="U44" s="298">
        <f t="shared" si="7"/>
        <v>24.666666666666668</v>
      </c>
      <c r="V44" s="302">
        <f>[1]ASRData!H43</f>
        <v>43</v>
      </c>
      <c r="W44" s="298">
        <f t="shared" si="8"/>
        <v>14.333333333333334</v>
      </c>
      <c r="X44" s="302">
        <f>[1]ASRData!I43</f>
        <v>45</v>
      </c>
      <c r="Y44" s="298">
        <f t="shared" si="9"/>
        <v>15</v>
      </c>
      <c r="Z44" s="302">
        <f>[1]ASRData!J43</f>
        <v>84</v>
      </c>
      <c r="AA44" s="298">
        <f t="shared" si="10"/>
        <v>28</v>
      </c>
      <c r="AB44" s="302">
        <f>[1]ASRData!K43</f>
        <v>42</v>
      </c>
      <c r="AC44" s="298">
        <f t="shared" si="11"/>
        <v>14</v>
      </c>
      <c r="AD44" s="302">
        <f>[1]ASRData!L43</f>
        <v>10</v>
      </c>
      <c r="AE44" s="298">
        <f t="shared" si="12"/>
        <v>3.3333333333333335</v>
      </c>
      <c r="AF44" s="303">
        <f>[1]ASRData!M43</f>
        <v>60</v>
      </c>
      <c r="AG44" s="298">
        <f t="shared" si="13"/>
        <v>20</v>
      </c>
      <c r="AH44" s="303">
        <f>[1]ASRData!N43</f>
        <v>58</v>
      </c>
      <c r="AI44" s="298">
        <f t="shared" si="14"/>
        <v>19.333333333333332</v>
      </c>
      <c r="AJ44" s="303">
        <f>[1]ASRData!O43</f>
        <v>13</v>
      </c>
      <c r="AK44" s="298">
        <f t="shared" si="15"/>
        <v>4.333333333333333</v>
      </c>
      <c r="AL44" s="303">
        <f>[1]ASRData!P43</f>
        <v>637</v>
      </c>
      <c r="AM44" s="298">
        <f t="shared" si="16"/>
        <v>212.33333333333334</v>
      </c>
      <c r="AN44" s="303">
        <f>[1]ASRData!Q43</f>
        <v>836</v>
      </c>
      <c r="AO44" s="298">
        <f t="shared" si="17"/>
        <v>278.66666666666669</v>
      </c>
      <c r="AP44" s="303">
        <f>[1]ASRData!R43</f>
        <v>369</v>
      </c>
      <c r="AQ44" s="298">
        <f t="shared" si="18"/>
        <v>123</v>
      </c>
      <c r="AR44" s="303">
        <f>[1]ASRData!S43</f>
        <v>463</v>
      </c>
      <c r="AS44" s="298">
        <f t="shared" si="19"/>
        <v>154.33333333333334</v>
      </c>
    </row>
    <row r="45" spans="1:45" ht="13.5" customHeight="1" x14ac:dyDescent="0.3">
      <c r="A45" s="296" t="s">
        <v>142</v>
      </c>
      <c r="B45" s="297" t="str">
        <f>'[1]Incentive Goal'!B44</f>
        <v>GUIL-Gboro</v>
      </c>
      <c r="C45" s="298">
        <f>'[1]Staffing Report'!J45</f>
        <v>32</v>
      </c>
      <c r="D45" s="298">
        <f>'[1]Staffing Report'!X45</f>
        <v>65</v>
      </c>
      <c r="E45" s="299">
        <f>'[1]Incentive Goal'!J44</f>
        <v>12003</v>
      </c>
      <c r="F45" s="300">
        <f>+E45/'[1]Staffing Report'!J45</f>
        <v>375.09375</v>
      </c>
      <c r="G45" s="299">
        <v>481</v>
      </c>
      <c r="H45" s="300">
        <f t="shared" si="0"/>
        <v>15.03125</v>
      </c>
      <c r="I45" s="299">
        <v>549</v>
      </c>
      <c r="J45" s="300">
        <f t="shared" si="1"/>
        <v>17.15625</v>
      </c>
      <c r="K45" s="301">
        <f>'[1]Incentive Goal'!C44</f>
        <v>24182081.260000002</v>
      </c>
      <c r="L45" s="301">
        <f t="shared" si="2"/>
        <v>755690.03937500005</v>
      </c>
      <c r="M45" s="301">
        <f t="shared" si="3"/>
        <v>372032.01938461541</v>
      </c>
      <c r="N45" s="305">
        <f>[1]ASRData!D44</f>
        <v>228698</v>
      </c>
      <c r="O45" s="298">
        <f t="shared" si="4"/>
        <v>7146.8125</v>
      </c>
      <c r="P45" s="302">
        <f>[1]ASRData!E44</f>
        <v>1483</v>
      </c>
      <c r="Q45" s="298">
        <f t="shared" si="5"/>
        <v>46.34375</v>
      </c>
      <c r="R45" s="302">
        <f>[1]ASRData!F44</f>
        <v>5654</v>
      </c>
      <c r="S45" s="298">
        <f t="shared" si="6"/>
        <v>176.6875</v>
      </c>
      <c r="T45" s="302">
        <f>[1]ASRData!G44</f>
        <v>314</v>
      </c>
      <c r="U45" s="298">
        <f t="shared" si="7"/>
        <v>9.8125</v>
      </c>
      <c r="V45" s="302">
        <f>[1]ASRData!H44</f>
        <v>381</v>
      </c>
      <c r="W45" s="298">
        <f t="shared" si="8"/>
        <v>11.90625</v>
      </c>
      <c r="X45" s="302">
        <f>[1]ASRData!I44</f>
        <v>490</v>
      </c>
      <c r="Y45" s="298">
        <f t="shared" si="9"/>
        <v>15.3125</v>
      </c>
      <c r="Z45" s="302">
        <f>[1]ASRData!J44</f>
        <v>982</v>
      </c>
      <c r="AA45" s="298">
        <f t="shared" si="10"/>
        <v>30.6875</v>
      </c>
      <c r="AB45" s="302">
        <f>[1]ASRData!K44</f>
        <v>515</v>
      </c>
      <c r="AC45" s="298">
        <f t="shared" si="11"/>
        <v>16.09375</v>
      </c>
      <c r="AD45" s="302">
        <f>[1]ASRData!L44</f>
        <v>1743</v>
      </c>
      <c r="AE45" s="298">
        <f t="shared" si="12"/>
        <v>54.46875</v>
      </c>
      <c r="AF45" s="303">
        <f>[1]ASRData!M44</f>
        <v>497</v>
      </c>
      <c r="AG45" s="298">
        <f t="shared" si="13"/>
        <v>15.53125</v>
      </c>
      <c r="AH45" s="303">
        <f>[1]ASRData!N44</f>
        <v>650</v>
      </c>
      <c r="AI45" s="298">
        <f t="shared" si="14"/>
        <v>20.3125</v>
      </c>
      <c r="AJ45" s="303">
        <f>[1]ASRData!O44</f>
        <v>215</v>
      </c>
      <c r="AK45" s="298">
        <f t="shared" si="15"/>
        <v>6.71875</v>
      </c>
      <c r="AL45" s="303">
        <f>[1]ASRData!P44</f>
        <v>6161</v>
      </c>
      <c r="AM45" s="298">
        <f t="shared" si="16"/>
        <v>192.53125</v>
      </c>
      <c r="AN45" s="303">
        <f>[1]ASRData!Q44</f>
        <v>4211</v>
      </c>
      <c r="AO45" s="298">
        <f t="shared" si="17"/>
        <v>131.59375</v>
      </c>
      <c r="AP45" s="303">
        <f>[1]ASRData!R44</f>
        <v>35758</v>
      </c>
      <c r="AQ45" s="298">
        <f t="shared" si="18"/>
        <v>1117.4375</v>
      </c>
      <c r="AR45" s="303">
        <f>[1]ASRData!S44</f>
        <v>1034</v>
      </c>
      <c r="AS45" s="298">
        <f t="shared" si="19"/>
        <v>32.3125</v>
      </c>
    </row>
    <row r="46" spans="1:45" ht="13.5" customHeight="1" x14ac:dyDescent="0.3">
      <c r="A46" s="296" t="s">
        <v>142</v>
      </c>
      <c r="B46" s="297" t="str">
        <f>'[1]Incentive Goal'!B45</f>
        <v>GUIL-HP</v>
      </c>
      <c r="C46" s="298">
        <f>'[1]Staffing Report'!J46</f>
        <v>13</v>
      </c>
      <c r="D46" s="298">
        <f>'[1]Staffing Report'!X46</f>
        <v>29</v>
      </c>
      <c r="E46" s="299">
        <f>'[1]Incentive Goal'!J45</f>
        <v>4405</v>
      </c>
      <c r="F46" s="300">
        <f>+E46/'[1]Staffing Report'!J46</f>
        <v>338.84615384615387</v>
      </c>
      <c r="G46" s="299">
        <v>237</v>
      </c>
      <c r="H46" s="300">
        <f t="shared" si="0"/>
        <v>18.23076923076923</v>
      </c>
      <c r="I46" s="299">
        <v>198</v>
      </c>
      <c r="J46" s="300">
        <f t="shared" si="1"/>
        <v>15.23076923076923</v>
      </c>
      <c r="K46" s="301">
        <f>'[1]Incentive Goal'!C45</f>
        <v>8503417.6600000001</v>
      </c>
      <c r="L46" s="301">
        <f t="shared" si="2"/>
        <v>654109.05076923082</v>
      </c>
      <c r="M46" s="301">
        <f t="shared" si="3"/>
        <v>293221.29862068966</v>
      </c>
      <c r="N46" s="306">
        <f>[1]ASRData!D45</f>
        <v>88760</v>
      </c>
      <c r="O46" s="298">
        <f t="shared" si="4"/>
        <v>6827.6923076923076</v>
      </c>
      <c r="P46" s="302">
        <f>[1]ASRData!E45</f>
        <v>308</v>
      </c>
      <c r="Q46" s="298">
        <f t="shared" si="5"/>
        <v>23.692307692307693</v>
      </c>
      <c r="R46" s="302">
        <f>[1]ASRData!F45</f>
        <v>6943</v>
      </c>
      <c r="S46" s="298">
        <f t="shared" si="6"/>
        <v>534.07692307692309</v>
      </c>
      <c r="T46" s="302">
        <f>[1]ASRData!G45</f>
        <v>116</v>
      </c>
      <c r="U46" s="298">
        <f t="shared" si="7"/>
        <v>8.9230769230769234</v>
      </c>
      <c r="V46" s="302">
        <f>[1]ASRData!H45</f>
        <v>162</v>
      </c>
      <c r="W46" s="298">
        <f t="shared" si="8"/>
        <v>12.461538461538462</v>
      </c>
      <c r="X46" s="302">
        <f>[1]ASRData!I45</f>
        <v>239</v>
      </c>
      <c r="Y46" s="298">
        <f t="shared" si="9"/>
        <v>18.384615384615383</v>
      </c>
      <c r="Z46" s="302">
        <f>[1]ASRData!J45</f>
        <v>347</v>
      </c>
      <c r="AA46" s="298">
        <f t="shared" si="10"/>
        <v>26.692307692307693</v>
      </c>
      <c r="AB46" s="302">
        <f>[1]ASRData!K45</f>
        <v>176</v>
      </c>
      <c r="AC46" s="298">
        <f t="shared" si="11"/>
        <v>13.538461538461538</v>
      </c>
      <c r="AD46" s="302">
        <f>[1]ASRData!L45</f>
        <v>1223</v>
      </c>
      <c r="AE46" s="298">
        <f t="shared" si="12"/>
        <v>94.07692307692308</v>
      </c>
      <c r="AF46" s="303">
        <f>[1]ASRData!M45</f>
        <v>120</v>
      </c>
      <c r="AG46" s="298">
        <f t="shared" si="13"/>
        <v>9.2307692307692299</v>
      </c>
      <c r="AH46" s="303">
        <f>[1]ASRData!N45</f>
        <v>313</v>
      </c>
      <c r="AI46" s="298">
        <f t="shared" si="14"/>
        <v>24.076923076923077</v>
      </c>
      <c r="AJ46" s="303">
        <f>[1]ASRData!O45</f>
        <v>42</v>
      </c>
      <c r="AK46" s="298">
        <f t="shared" si="15"/>
        <v>3.2307692307692308</v>
      </c>
      <c r="AL46" s="303">
        <f>[1]ASRData!P45</f>
        <v>1937</v>
      </c>
      <c r="AM46" s="298">
        <f t="shared" si="16"/>
        <v>149</v>
      </c>
      <c r="AN46" s="303">
        <f>[1]ASRData!Q45</f>
        <v>2036</v>
      </c>
      <c r="AO46" s="298">
        <f t="shared" si="17"/>
        <v>156.61538461538461</v>
      </c>
      <c r="AP46" s="303">
        <f>[1]ASRData!R45</f>
        <v>15509</v>
      </c>
      <c r="AQ46" s="298">
        <f t="shared" si="18"/>
        <v>1193</v>
      </c>
      <c r="AR46" s="303">
        <f>[1]ASRData!S45</f>
        <v>450</v>
      </c>
      <c r="AS46" s="298">
        <f t="shared" si="19"/>
        <v>34.615384615384613</v>
      </c>
    </row>
    <row r="47" spans="1:45" ht="13.5" customHeight="1" x14ac:dyDescent="0.3">
      <c r="A47" s="296" t="s">
        <v>242</v>
      </c>
      <c r="B47" s="297" t="str">
        <f>'[1]Incentive Goal'!B46</f>
        <v>HALIFAX</v>
      </c>
      <c r="C47" s="298">
        <f>'[1]Staffing Report'!J47</f>
        <v>14</v>
      </c>
      <c r="D47" s="298">
        <f>'[1]Staffing Report'!X47</f>
        <v>18.5</v>
      </c>
      <c r="E47" s="299">
        <f>'[1]Incentive Goal'!J46</f>
        <v>2835</v>
      </c>
      <c r="F47" s="300">
        <f>+E47/'[1]Staffing Report'!J47</f>
        <v>202.5</v>
      </c>
      <c r="G47" s="299">
        <v>131</v>
      </c>
      <c r="H47" s="300">
        <f t="shared" si="0"/>
        <v>9.3571428571428577</v>
      </c>
      <c r="I47" s="299">
        <v>119</v>
      </c>
      <c r="J47" s="300">
        <f t="shared" si="1"/>
        <v>8.5</v>
      </c>
      <c r="K47" s="301">
        <f>'[1]Incentive Goal'!C46</f>
        <v>5583981.1100000003</v>
      </c>
      <c r="L47" s="301">
        <f t="shared" si="2"/>
        <v>398855.79357142857</v>
      </c>
      <c r="M47" s="301">
        <f t="shared" si="3"/>
        <v>301836.8167567568</v>
      </c>
      <c r="N47" s="305">
        <f>[1]ASRData!D46</f>
        <v>63788</v>
      </c>
      <c r="O47" s="298">
        <f t="shared" si="4"/>
        <v>4556.2857142857147</v>
      </c>
      <c r="P47" s="302">
        <f>[1]ASRData!E46</f>
        <v>194</v>
      </c>
      <c r="Q47" s="298">
        <f t="shared" si="5"/>
        <v>13.857142857142858</v>
      </c>
      <c r="R47" s="302">
        <f>[1]ASRData!F46</f>
        <v>47758</v>
      </c>
      <c r="S47" s="298">
        <f t="shared" si="6"/>
        <v>3411.2857142857142</v>
      </c>
      <c r="T47" s="302">
        <f>[1]ASRData!G46</f>
        <v>644</v>
      </c>
      <c r="U47" s="298">
        <f t="shared" si="7"/>
        <v>46</v>
      </c>
      <c r="V47" s="302">
        <f>[1]ASRData!H46</f>
        <v>81</v>
      </c>
      <c r="W47" s="298">
        <f t="shared" si="8"/>
        <v>5.7857142857142856</v>
      </c>
      <c r="X47" s="302">
        <f>[1]ASRData!I46</f>
        <v>129</v>
      </c>
      <c r="Y47" s="298">
        <f t="shared" si="9"/>
        <v>9.2142857142857135</v>
      </c>
      <c r="Z47" s="302">
        <f>[1]ASRData!J46</f>
        <v>241</v>
      </c>
      <c r="AA47" s="298">
        <f t="shared" si="10"/>
        <v>17.214285714285715</v>
      </c>
      <c r="AB47" s="302">
        <f>[1]ASRData!K46</f>
        <v>104</v>
      </c>
      <c r="AC47" s="298">
        <f t="shared" si="11"/>
        <v>7.4285714285714288</v>
      </c>
      <c r="AD47" s="302">
        <f>[1]ASRData!L46</f>
        <v>282</v>
      </c>
      <c r="AE47" s="298">
        <f t="shared" si="12"/>
        <v>20.142857142857142</v>
      </c>
      <c r="AF47" s="303">
        <f>[1]ASRData!M46</f>
        <v>280</v>
      </c>
      <c r="AG47" s="298">
        <f t="shared" si="13"/>
        <v>20</v>
      </c>
      <c r="AH47" s="303">
        <f>[1]ASRData!N46</f>
        <v>197</v>
      </c>
      <c r="AI47" s="298">
        <f t="shared" si="14"/>
        <v>14.071428571428571</v>
      </c>
      <c r="AJ47" s="303">
        <f>[1]ASRData!O46</f>
        <v>37</v>
      </c>
      <c r="AK47" s="298">
        <f t="shared" si="15"/>
        <v>2.6428571428571428</v>
      </c>
      <c r="AL47" s="303">
        <f>[1]ASRData!P46</f>
        <v>1618</v>
      </c>
      <c r="AM47" s="298">
        <f t="shared" si="16"/>
        <v>115.57142857142857</v>
      </c>
      <c r="AN47" s="303">
        <f>[1]ASRData!Q46</f>
        <v>2462</v>
      </c>
      <c r="AO47" s="298">
        <f t="shared" si="17"/>
        <v>175.85714285714286</v>
      </c>
      <c r="AP47" s="303">
        <f>[1]ASRData!R46</f>
        <v>6688</v>
      </c>
      <c r="AQ47" s="298">
        <f t="shared" si="18"/>
        <v>477.71428571428572</v>
      </c>
      <c r="AR47" s="303">
        <f>[1]ASRData!S46</f>
        <v>1389</v>
      </c>
      <c r="AS47" s="298">
        <f t="shared" si="19"/>
        <v>99.214285714285708</v>
      </c>
    </row>
    <row r="48" spans="1:45" ht="13.5" customHeight="1" x14ac:dyDescent="0.3">
      <c r="A48" s="296" t="s">
        <v>153</v>
      </c>
      <c r="B48" s="297" t="str">
        <f>'[1]Incentive Goal'!B47</f>
        <v>HARNETT</v>
      </c>
      <c r="C48" s="298">
        <f>'[1]Staffing Report'!J48</f>
        <v>14</v>
      </c>
      <c r="D48" s="298">
        <f>'[1]Staffing Report'!X48</f>
        <v>19.5</v>
      </c>
      <c r="E48" s="299">
        <f>'[1]Incentive Goal'!J47</f>
        <v>3950</v>
      </c>
      <c r="F48" s="300">
        <f>+E48/'[1]Staffing Report'!J48</f>
        <v>282.14285714285717</v>
      </c>
      <c r="G48" s="299">
        <v>267</v>
      </c>
      <c r="H48" s="300">
        <f t="shared" si="0"/>
        <v>19.071428571428573</v>
      </c>
      <c r="I48" s="299">
        <v>224</v>
      </c>
      <c r="J48" s="300">
        <f t="shared" si="1"/>
        <v>16</v>
      </c>
      <c r="K48" s="301">
        <f>'[1]Incentive Goal'!C47</f>
        <v>9745224.1500000004</v>
      </c>
      <c r="L48" s="301">
        <f t="shared" si="2"/>
        <v>696087.4392857143</v>
      </c>
      <c r="M48" s="301">
        <f t="shared" si="3"/>
        <v>499755.08461538464</v>
      </c>
      <c r="N48" s="305">
        <f>[1]ASRData!D47</f>
        <v>66265</v>
      </c>
      <c r="O48" s="298">
        <f t="shared" si="4"/>
        <v>4733.2142857142853</v>
      </c>
      <c r="P48" s="302">
        <f>[1]ASRData!E47</f>
        <v>284</v>
      </c>
      <c r="Q48" s="298">
        <f t="shared" si="5"/>
        <v>20.285714285714285</v>
      </c>
      <c r="R48" s="302">
        <f>[1]ASRData!F47</f>
        <v>3210</v>
      </c>
      <c r="S48" s="298">
        <f t="shared" si="6"/>
        <v>229.28571428571428</v>
      </c>
      <c r="T48" s="302">
        <f>[1]ASRData!G47</f>
        <v>51</v>
      </c>
      <c r="U48" s="298">
        <f t="shared" si="7"/>
        <v>3.6428571428571428</v>
      </c>
      <c r="V48" s="302">
        <f>[1]ASRData!H47</f>
        <v>89</v>
      </c>
      <c r="W48" s="298">
        <f t="shared" si="8"/>
        <v>6.3571428571428568</v>
      </c>
      <c r="X48" s="302">
        <f>[1]ASRData!I47</f>
        <v>291</v>
      </c>
      <c r="Y48" s="298">
        <f t="shared" si="9"/>
        <v>20.785714285714285</v>
      </c>
      <c r="Z48" s="302">
        <f>[1]ASRData!J47</f>
        <v>319</v>
      </c>
      <c r="AA48" s="298">
        <f t="shared" si="10"/>
        <v>22.785714285714285</v>
      </c>
      <c r="AB48" s="302">
        <f>[1]ASRData!K47</f>
        <v>203</v>
      </c>
      <c r="AC48" s="298">
        <f t="shared" si="11"/>
        <v>14.5</v>
      </c>
      <c r="AD48" s="302">
        <f>[1]ASRData!L47</f>
        <v>152</v>
      </c>
      <c r="AE48" s="298">
        <f t="shared" si="12"/>
        <v>10.857142857142858</v>
      </c>
      <c r="AF48" s="303">
        <f>[1]ASRData!M47</f>
        <v>192</v>
      </c>
      <c r="AG48" s="298">
        <f t="shared" si="13"/>
        <v>13.714285714285714</v>
      </c>
      <c r="AH48" s="303">
        <f>[1]ASRData!N47</f>
        <v>255</v>
      </c>
      <c r="AI48" s="298">
        <f t="shared" si="14"/>
        <v>18.214285714285715</v>
      </c>
      <c r="AJ48" s="303">
        <f>[1]ASRData!O47</f>
        <v>24</v>
      </c>
      <c r="AK48" s="298">
        <f t="shared" si="15"/>
        <v>1.7142857142857142</v>
      </c>
      <c r="AL48" s="303">
        <f>[1]ASRData!P47</f>
        <v>2184</v>
      </c>
      <c r="AM48" s="298">
        <f t="shared" si="16"/>
        <v>156</v>
      </c>
      <c r="AN48" s="303">
        <f>[1]ASRData!Q47</f>
        <v>1597</v>
      </c>
      <c r="AO48" s="298">
        <f t="shared" si="17"/>
        <v>114.07142857142857</v>
      </c>
      <c r="AP48" s="303">
        <f>[1]ASRData!R47</f>
        <v>5843</v>
      </c>
      <c r="AQ48" s="298">
        <f t="shared" si="18"/>
        <v>417.35714285714283</v>
      </c>
      <c r="AR48" s="303">
        <f>[1]ASRData!S47</f>
        <v>983</v>
      </c>
      <c r="AS48" s="298">
        <f t="shared" si="19"/>
        <v>70.214285714285708</v>
      </c>
    </row>
    <row r="49" spans="1:45" ht="13.5" customHeight="1" x14ac:dyDescent="0.3">
      <c r="A49" s="296" t="s">
        <v>255</v>
      </c>
      <c r="B49" s="297" t="str">
        <f>'[1]Incentive Goal'!B48</f>
        <v>HAYWOOD</v>
      </c>
      <c r="C49" s="298">
        <f>'[1]Staffing Report'!J49</f>
        <v>4</v>
      </c>
      <c r="D49" s="298">
        <f>'[1]Staffing Report'!X49</f>
        <v>8</v>
      </c>
      <c r="E49" s="299">
        <f>'[1]Incentive Goal'!J48</f>
        <v>1014</v>
      </c>
      <c r="F49" s="300">
        <f>+E49/'[1]Staffing Report'!J49</f>
        <v>253.5</v>
      </c>
      <c r="G49" s="299">
        <v>13</v>
      </c>
      <c r="H49" s="300">
        <f t="shared" si="0"/>
        <v>3.25</v>
      </c>
      <c r="I49" s="299">
        <v>55</v>
      </c>
      <c r="J49" s="300">
        <f t="shared" si="1"/>
        <v>13.75</v>
      </c>
      <c r="K49" s="301">
        <f>'[1]Incentive Goal'!C48</f>
        <v>2720022.47</v>
      </c>
      <c r="L49" s="301">
        <f t="shared" si="2"/>
        <v>680005.61750000005</v>
      </c>
      <c r="M49" s="301">
        <f t="shared" si="3"/>
        <v>340002.80875000003</v>
      </c>
      <c r="N49" s="305">
        <f>[1]ASRData!D48</f>
        <v>17046</v>
      </c>
      <c r="O49" s="298">
        <f t="shared" si="4"/>
        <v>4261.5</v>
      </c>
      <c r="P49" s="302">
        <f>[1]ASRData!E48</f>
        <v>116</v>
      </c>
      <c r="Q49" s="298">
        <f t="shared" si="5"/>
        <v>29</v>
      </c>
      <c r="R49" s="302">
        <f>[1]ASRData!F48</f>
        <v>1181</v>
      </c>
      <c r="S49" s="298">
        <f t="shared" si="6"/>
        <v>295.25</v>
      </c>
      <c r="T49" s="302">
        <f>[1]ASRData!G48</f>
        <v>178</v>
      </c>
      <c r="U49" s="298">
        <f t="shared" si="7"/>
        <v>44.5</v>
      </c>
      <c r="V49" s="302">
        <f>[1]ASRData!H48</f>
        <v>4</v>
      </c>
      <c r="W49" s="298">
        <f t="shared" si="8"/>
        <v>1</v>
      </c>
      <c r="X49" s="302">
        <f>[1]ASRData!I48</f>
        <v>15</v>
      </c>
      <c r="Y49" s="298">
        <f t="shared" si="9"/>
        <v>3.75</v>
      </c>
      <c r="Z49" s="302">
        <f>[1]ASRData!J48</f>
        <v>66</v>
      </c>
      <c r="AA49" s="298">
        <f t="shared" si="10"/>
        <v>16.5</v>
      </c>
      <c r="AB49" s="302">
        <f>[1]ASRData!K48</f>
        <v>57</v>
      </c>
      <c r="AC49" s="298">
        <f t="shared" si="11"/>
        <v>14.25</v>
      </c>
      <c r="AD49" s="302">
        <f>[1]ASRData!L48</f>
        <v>106</v>
      </c>
      <c r="AE49" s="298">
        <f t="shared" si="12"/>
        <v>26.5</v>
      </c>
      <c r="AF49" s="303">
        <f>[1]ASRData!M48</f>
        <v>53</v>
      </c>
      <c r="AG49" s="298">
        <f t="shared" si="13"/>
        <v>13.25</v>
      </c>
      <c r="AH49" s="303">
        <f>[1]ASRData!N48</f>
        <v>34</v>
      </c>
      <c r="AI49" s="298">
        <f t="shared" si="14"/>
        <v>8.5</v>
      </c>
      <c r="AJ49" s="303">
        <f>[1]ASRData!O48</f>
        <v>5</v>
      </c>
      <c r="AK49" s="298">
        <f t="shared" si="15"/>
        <v>1.25</v>
      </c>
      <c r="AL49" s="303">
        <f>[1]ASRData!P48</f>
        <v>613</v>
      </c>
      <c r="AM49" s="298">
        <f t="shared" si="16"/>
        <v>153.25</v>
      </c>
      <c r="AN49" s="303">
        <f>[1]ASRData!Q48</f>
        <v>982</v>
      </c>
      <c r="AO49" s="298">
        <f t="shared" si="17"/>
        <v>245.5</v>
      </c>
      <c r="AP49" s="303">
        <f>[1]ASRData!R48</f>
        <v>649</v>
      </c>
      <c r="AQ49" s="298">
        <f t="shared" si="18"/>
        <v>162.25</v>
      </c>
      <c r="AR49" s="303">
        <f>[1]ASRData!S48</f>
        <v>687</v>
      </c>
      <c r="AS49" s="298">
        <f t="shared" si="19"/>
        <v>171.75</v>
      </c>
    </row>
    <row r="50" spans="1:45" ht="13.5" customHeight="1" x14ac:dyDescent="0.3">
      <c r="A50" s="296" t="s">
        <v>255</v>
      </c>
      <c r="B50" s="297" t="str">
        <f>'[1]Incentive Goal'!B49</f>
        <v>HENDERSON</v>
      </c>
      <c r="C50" s="298">
        <f>'[1]Staffing Report'!J50</f>
        <v>5</v>
      </c>
      <c r="D50" s="298">
        <f>'[1]Staffing Report'!X50</f>
        <v>6.5</v>
      </c>
      <c r="E50" s="299">
        <f>'[1]Incentive Goal'!J49</f>
        <v>1691</v>
      </c>
      <c r="F50" s="300">
        <f>+E50/'[1]Staffing Report'!J50</f>
        <v>338.2</v>
      </c>
      <c r="G50" s="299">
        <v>66</v>
      </c>
      <c r="H50" s="300">
        <f t="shared" si="0"/>
        <v>13.2</v>
      </c>
      <c r="I50" s="299">
        <v>190</v>
      </c>
      <c r="J50" s="300">
        <f t="shared" si="1"/>
        <v>38</v>
      </c>
      <c r="K50" s="301">
        <f>'[1]Incentive Goal'!C49</f>
        <v>3660477.25</v>
      </c>
      <c r="L50" s="301">
        <f t="shared" si="2"/>
        <v>732095.45</v>
      </c>
      <c r="M50" s="301">
        <f t="shared" si="3"/>
        <v>563150.34615384613</v>
      </c>
      <c r="N50" s="305">
        <f>[1]ASRData!D49</f>
        <v>28512</v>
      </c>
      <c r="O50" s="298">
        <f t="shared" si="4"/>
        <v>5702.4</v>
      </c>
      <c r="P50" s="302">
        <f>[1]ASRData!E49</f>
        <v>187</v>
      </c>
      <c r="Q50" s="298">
        <f t="shared" si="5"/>
        <v>37.4</v>
      </c>
      <c r="R50" s="302">
        <f>[1]ASRData!F49</f>
        <v>2125</v>
      </c>
      <c r="S50" s="298">
        <f t="shared" si="6"/>
        <v>425</v>
      </c>
      <c r="T50" s="302">
        <f>[1]ASRData!G49</f>
        <v>19</v>
      </c>
      <c r="U50" s="298">
        <f t="shared" si="7"/>
        <v>3.8</v>
      </c>
      <c r="V50" s="302">
        <f>[1]ASRData!H49</f>
        <v>8</v>
      </c>
      <c r="W50" s="298">
        <f t="shared" si="8"/>
        <v>1.6</v>
      </c>
      <c r="X50" s="302">
        <f>[1]ASRData!I49</f>
        <v>67</v>
      </c>
      <c r="Y50" s="298">
        <f t="shared" si="9"/>
        <v>13.4</v>
      </c>
      <c r="Z50" s="302">
        <f>[1]ASRData!J49</f>
        <v>130</v>
      </c>
      <c r="AA50" s="298">
        <f t="shared" si="10"/>
        <v>26</v>
      </c>
      <c r="AB50" s="302">
        <f>[1]ASRData!K49</f>
        <v>156</v>
      </c>
      <c r="AC50" s="298">
        <f t="shared" si="11"/>
        <v>31.2</v>
      </c>
      <c r="AD50" s="302">
        <f>[1]ASRData!L49</f>
        <v>106</v>
      </c>
      <c r="AE50" s="298">
        <f t="shared" si="12"/>
        <v>21.2</v>
      </c>
      <c r="AF50" s="303">
        <f>[1]ASRData!M49</f>
        <v>98</v>
      </c>
      <c r="AG50" s="298">
        <f t="shared" si="13"/>
        <v>19.600000000000001</v>
      </c>
      <c r="AH50" s="303">
        <f>[1]ASRData!N49</f>
        <v>148</v>
      </c>
      <c r="AI50" s="298">
        <f t="shared" si="14"/>
        <v>29.6</v>
      </c>
      <c r="AJ50" s="303">
        <f>[1]ASRData!O49</f>
        <v>15</v>
      </c>
      <c r="AK50" s="298">
        <f t="shared" si="15"/>
        <v>3</v>
      </c>
      <c r="AL50" s="303">
        <f>[1]ASRData!P49</f>
        <v>931</v>
      </c>
      <c r="AM50" s="298">
        <f t="shared" si="16"/>
        <v>186.2</v>
      </c>
      <c r="AN50" s="303">
        <f>[1]ASRData!Q49</f>
        <v>1593</v>
      </c>
      <c r="AO50" s="298">
        <f t="shared" si="17"/>
        <v>318.60000000000002</v>
      </c>
      <c r="AP50" s="303">
        <f>[1]ASRData!R49</f>
        <v>2939</v>
      </c>
      <c r="AQ50" s="298">
        <f t="shared" si="18"/>
        <v>587.79999999999995</v>
      </c>
      <c r="AR50" s="303">
        <f>[1]ASRData!S49</f>
        <v>176</v>
      </c>
      <c r="AS50" s="298">
        <f t="shared" si="19"/>
        <v>35.200000000000003</v>
      </c>
    </row>
    <row r="51" spans="1:45" ht="13.5" customHeight="1" x14ac:dyDescent="0.3">
      <c r="A51" s="296" t="s">
        <v>315</v>
      </c>
      <c r="B51" s="297" t="str">
        <f>'[1]Incentive Goal'!B50</f>
        <v>HERTFORD</v>
      </c>
      <c r="C51" s="298">
        <f>'[1]Staffing Report'!J51</f>
        <v>4</v>
      </c>
      <c r="D51" s="298">
        <f>'[1]Staffing Report'!X51</f>
        <v>4.5</v>
      </c>
      <c r="E51" s="299">
        <f>'[1]Incentive Goal'!J50</f>
        <v>1449</v>
      </c>
      <c r="F51" s="300">
        <f>+E51/'[1]Staffing Report'!J51</f>
        <v>362.25</v>
      </c>
      <c r="G51" s="299">
        <v>35</v>
      </c>
      <c r="H51" s="300">
        <f t="shared" si="0"/>
        <v>8.75</v>
      </c>
      <c r="I51" s="299">
        <v>48</v>
      </c>
      <c r="J51" s="300">
        <f t="shared" si="1"/>
        <v>12</v>
      </c>
      <c r="K51" s="301">
        <f>'[1]Incentive Goal'!C50</f>
        <v>2762401.37</v>
      </c>
      <c r="L51" s="301">
        <f t="shared" si="2"/>
        <v>690600.34250000003</v>
      </c>
      <c r="M51" s="301">
        <f t="shared" si="3"/>
        <v>613866.97111111111</v>
      </c>
      <c r="N51" s="305">
        <f>[1]ASRData!D50</f>
        <v>20525</v>
      </c>
      <c r="O51" s="298">
        <f t="shared" si="4"/>
        <v>5131.25</v>
      </c>
      <c r="P51" s="302">
        <f>[1]ASRData!E50</f>
        <v>39</v>
      </c>
      <c r="Q51" s="298">
        <f t="shared" si="5"/>
        <v>9.75</v>
      </c>
      <c r="R51" s="302">
        <f>[1]ASRData!F50</f>
        <v>1275</v>
      </c>
      <c r="S51" s="298">
        <f t="shared" si="6"/>
        <v>318.75</v>
      </c>
      <c r="T51" s="302">
        <f>[1]ASRData!G50</f>
        <v>9</v>
      </c>
      <c r="U51" s="298">
        <f t="shared" si="7"/>
        <v>2.25</v>
      </c>
      <c r="V51" s="302">
        <f>[1]ASRData!H50</f>
        <v>31</v>
      </c>
      <c r="W51" s="298">
        <f t="shared" si="8"/>
        <v>7.75</v>
      </c>
      <c r="X51" s="302">
        <f>[1]ASRData!I50</f>
        <v>46</v>
      </c>
      <c r="Y51" s="298">
        <f t="shared" si="9"/>
        <v>11.5</v>
      </c>
      <c r="Z51" s="302">
        <f>[1]ASRData!J50</f>
        <v>68</v>
      </c>
      <c r="AA51" s="298">
        <f t="shared" si="10"/>
        <v>17</v>
      </c>
      <c r="AB51" s="302">
        <f>[1]ASRData!K50</f>
        <v>33</v>
      </c>
      <c r="AC51" s="298">
        <f t="shared" si="11"/>
        <v>8.25</v>
      </c>
      <c r="AD51" s="302">
        <f>[1]ASRData!L50</f>
        <v>17</v>
      </c>
      <c r="AE51" s="298">
        <f t="shared" si="12"/>
        <v>4.25</v>
      </c>
      <c r="AF51" s="303">
        <f>[1]ASRData!M50</f>
        <v>16</v>
      </c>
      <c r="AG51" s="298">
        <f t="shared" si="13"/>
        <v>4</v>
      </c>
      <c r="AH51" s="303">
        <f>[1]ASRData!N50</f>
        <v>25</v>
      </c>
      <c r="AI51" s="298">
        <f t="shared" si="14"/>
        <v>6.25</v>
      </c>
      <c r="AJ51" s="303">
        <f>[1]ASRData!O50</f>
        <v>5</v>
      </c>
      <c r="AK51" s="298">
        <f t="shared" si="15"/>
        <v>1.25</v>
      </c>
      <c r="AL51" s="303">
        <f>[1]ASRData!P50</f>
        <v>664</v>
      </c>
      <c r="AM51" s="298">
        <f t="shared" si="16"/>
        <v>166</v>
      </c>
      <c r="AN51" s="303">
        <f>[1]ASRData!Q50</f>
        <v>195</v>
      </c>
      <c r="AO51" s="298">
        <f t="shared" si="17"/>
        <v>48.75</v>
      </c>
      <c r="AP51" s="303">
        <f>[1]ASRData!R50</f>
        <v>366</v>
      </c>
      <c r="AQ51" s="298">
        <f t="shared" si="18"/>
        <v>91.5</v>
      </c>
      <c r="AR51" s="303">
        <f>[1]ASRData!S50</f>
        <v>110</v>
      </c>
      <c r="AS51" s="298">
        <f t="shared" si="19"/>
        <v>27.5</v>
      </c>
    </row>
    <row r="52" spans="1:45" ht="13.5" customHeight="1" x14ac:dyDescent="0.3">
      <c r="A52" s="296" t="s">
        <v>153</v>
      </c>
      <c r="B52" s="297" t="str">
        <f>'[1]Incentive Goal'!B51</f>
        <v>HOKE</v>
      </c>
      <c r="C52" s="298">
        <f>'[1]Staffing Report'!J52</f>
        <v>8.75</v>
      </c>
      <c r="D52" s="298">
        <f>'[1]Staffing Report'!X52</f>
        <v>12</v>
      </c>
      <c r="E52" s="299">
        <f>'[1]Incentive Goal'!J51</f>
        <v>2122</v>
      </c>
      <c r="F52" s="300">
        <f>+E52/'[1]Staffing Report'!J52</f>
        <v>242.51428571428571</v>
      </c>
      <c r="G52" s="299">
        <v>70</v>
      </c>
      <c r="H52" s="300">
        <f t="shared" si="0"/>
        <v>8</v>
      </c>
      <c r="I52" s="299">
        <v>65</v>
      </c>
      <c r="J52" s="300">
        <f t="shared" si="1"/>
        <v>7.4285714285714288</v>
      </c>
      <c r="K52" s="301">
        <f>'[1]Incentive Goal'!C51</f>
        <v>4153957.53</v>
      </c>
      <c r="L52" s="301">
        <f t="shared" si="2"/>
        <v>474738.00342857139</v>
      </c>
      <c r="M52" s="301">
        <f t="shared" si="3"/>
        <v>346163.1275</v>
      </c>
      <c r="N52" s="305">
        <f>[1]ASRData!D51</f>
        <v>35722</v>
      </c>
      <c r="O52" s="298">
        <f t="shared" si="4"/>
        <v>4082.5142857142855</v>
      </c>
      <c r="P52" s="302">
        <f>[1]ASRData!E51</f>
        <v>179</v>
      </c>
      <c r="Q52" s="298">
        <f t="shared" si="5"/>
        <v>20.457142857142856</v>
      </c>
      <c r="R52" s="302">
        <f>[1]ASRData!F51</f>
        <v>1707</v>
      </c>
      <c r="S52" s="298">
        <f t="shared" si="6"/>
        <v>195.08571428571429</v>
      </c>
      <c r="T52" s="302">
        <f>[1]ASRData!G51</f>
        <v>49</v>
      </c>
      <c r="U52" s="298">
        <f t="shared" si="7"/>
        <v>5.6</v>
      </c>
      <c r="V52" s="302">
        <f>[1]ASRData!H51</f>
        <v>76</v>
      </c>
      <c r="W52" s="298">
        <f t="shared" si="8"/>
        <v>8.6857142857142851</v>
      </c>
      <c r="X52" s="302">
        <f>[1]ASRData!I51</f>
        <v>68</v>
      </c>
      <c r="Y52" s="298">
        <f t="shared" si="9"/>
        <v>7.7714285714285714</v>
      </c>
      <c r="Z52" s="302">
        <f>[1]ASRData!J51</f>
        <v>190</v>
      </c>
      <c r="AA52" s="298">
        <f t="shared" si="10"/>
        <v>21.714285714285715</v>
      </c>
      <c r="AB52" s="302">
        <f>[1]ASRData!K51</f>
        <v>62</v>
      </c>
      <c r="AC52" s="298">
        <f t="shared" si="11"/>
        <v>7.0857142857142854</v>
      </c>
      <c r="AD52" s="302">
        <f>[1]ASRData!L51</f>
        <v>59</v>
      </c>
      <c r="AE52" s="298">
        <f t="shared" si="12"/>
        <v>6.7428571428571429</v>
      </c>
      <c r="AF52" s="303">
        <f>[1]ASRData!M51</f>
        <v>76</v>
      </c>
      <c r="AG52" s="298">
        <f t="shared" si="13"/>
        <v>8.6857142857142851</v>
      </c>
      <c r="AH52" s="303">
        <f>[1]ASRData!N51</f>
        <v>99</v>
      </c>
      <c r="AI52" s="298">
        <f t="shared" si="14"/>
        <v>11.314285714285715</v>
      </c>
      <c r="AJ52" s="303">
        <f>[1]ASRData!O51</f>
        <v>23</v>
      </c>
      <c r="AK52" s="298">
        <f t="shared" si="15"/>
        <v>2.6285714285714286</v>
      </c>
      <c r="AL52" s="303">
        <f>[1]ASRData!P51</f>
        <v>787</v>
      </c>
      <c r="AM52" s="298">
        <f t="shared" si="16"/>
        <v>89.942857142857136</v>
      </c>
      <c r="AN52" s="303">
        <f>[1]ASRData!Q51</f>
        <v>801</v>
      </c>
      <c r="AO52" s="298">
        <f t="shared" si="17"/>
        <v>91.542857142857144</v>
      </c>
      <c r="AP52" s="303">
        <f>[1]ASRData!R51</f>
        <v>1817</v>
      </c>
      <c r="AQ52" s="298">
        <f t="shared" si="18"/>
        <v>207.65714285714284</v>
      </c>
      <c r="AR52" s="303">
        <f>[1]ASRData!S51</f>
        <v>164</v>
      </c>
      <c r="AS52" s="298">
        <f t="shared" si="19"/>
        <v>18.742857142857144</v>
      </c>
    </row>
    <row r="53" spans="1:45" ht="13.5" customHeight="1" x14ac:dyDescent="0.3">
      <c r="A53" s="296" t="s">
        <v>315</v>
      </c>
      <c r="B53" s="297" t="str">
        <f>'[1]Incentive Goal'!B52</f>
        <v>HYDE</v>
      </c>
      <c r="C53" s="298">
        <f>'[1]Staffing Report'!J53</f>
        <v>0.5</v>
      </c>
      <c r="D53" s="298">
        <f>'[1]Staffing Report'!X53</f>
        <v>1</v>
      </c>
      <c r="E53" s="299">
        <f>'[1]Incentive Goal'!J52</f>
        <v>116</v>
      </c>
      <c r="F53" s="300">
        <f>+E53/'[1]Staffing Report'!J53</f>
        <v>232</v>
      </c>
      <c r="G53" s="299">
        <v>5</v>
      </c>
      <c r="H53" s="300">
        <f t="shared" si="0"/>
        <v>10</v>
      </c>
      <c r="I53" s="299">
        <v>3</v>
      </c>
      <c r="J53" s="300">
        <f t="shared" si="1"/>
        <v>6</v>
      </c>
      <c r="K53" s="301">
        <f>'[1]Incentive Goal'!C52</f>
        <v>242578.12</v>
      </c>
      <c r="L53" s="301">
        <f t="shared" si="2"/>
        <v>485156.24</v>
      </c>
      <c r="M53" s="301">
        <f t="shared" si="3"/>
        <v>242578.12</v>
      </c>
      <c r="N53" s="305">
        <f>[1]ASRData!D52</f>
        <v>0</v>
      </c>
      <c r="O53" s="298">
        <f t="shared" si="4"/>
        <v>0</v>
      </c>
      <c r="P53" s="306">
        <f>[1]ASRData!E52</f>
        <v>0</v>
      </c>
      <c r="Q53" s="298">
        <f t="shared" si="5"/>
        <v>0</v>
      </c>
      <c r="R53" s="302">
        <f>[1]ASRData!F52</f>
        <v>0</v>
      </c>
      <c r="S53" s="298">
        <f t="shared" si="6"/>
        <v>0</v>
      </c>
      <c r="T53" s="302">
        <f>[1]ASRData!G52</f>
        <v>0</v>
      </c>
      <c r="U53" s="298">
        <f t="shared" si="7"/>
        <v>0</v>
      </c>
      <c r="V53" s="302">
        <f>[1]ASRData!H52</f>
        <v>0</v>
      </c>
      <c r="W53" s="298">
        <f t="shared" si="8"/>
        <v>0</v>
      </c>
      <c r="X53" s="302">
        <f>[1]ASRData!I52</f>
        <v>0</v>
      </c>
      <c r="Y53" s="298">
        <f t="shared" si="9"/>
        <v>0</v>
      </c>
      <c r="Z53" s="302">
        <f>[1]ASRData!J52</f>
        <v>0</v>
      </c>
      <c r="AA53" s="298">
        <f t="shared" si="10"/>
        <v>0</v>
      </c>
      <c r="AB53" s="302">
        <f>[1]ASRData!K52</f>
        <v>0</v>
      </c>
      <c r="AC53" s="298">
        <f t="shared" si="11"/>
        <v>0</v>
      </c>
      <c r="AD53" s="302">
        <f>[1]ASRData!L52</f>
        <v>0</v>
      </c>
      <c r="AE53" s="298">
        <f t="shared" si="12"/>
        <v>0</v>
      </c>
      <c r="AF53" s="303">
        <f>[1]ASRData!M52</f>
        <v>0</v>
      </c>
      <c r="AG53" s="298">
        <f t="shared" si="13"/>
        <v>0</v>
      </c>
      <c r="AH53" s="303">
        <f>[1]ASRData!N52</f>
        <v>0</v>
      </c>
      <c r="AI53" s="298">
        <f t="shared" si="14"/>
        <v>0</v>
      </c>
      <c r="AJ53" s="303">
        <f>[1]ASRData!O52</f>
        <v>0</v>
      </c>
      <c r="AK53" s="298">
        <f t="shared" si="15"/>
        <v>0</v>
      </c>
      <c r="AL53" s="303">
        <f>[1]ASRData!P52</f>
        <v>96</v>
      </c>
      <c r="AM53" s="298">
        <f t="shared" si="16"/>
        <v>192</v>
      </c>
      <c r="AN53" s="303">
        <f>[1]ASRData!Q52</f>
        <v>0</v>
      </c>
      <c r="AO53" s="298">
        <f t="shared" si="17"/>
        <v>0</v>
      </c>
      <c r="AP53" s="303">
        <f>[1]ASRData!R52</f>
        <v>0</v>
      </c>
      <c r="AQ53" s="298">
        <f t="shared" si="18"/>
        <v>0</v>
      </c>
      <c r="AR53" s="303">
        <f>[1]ASRData!S52</f>
        <v>40</v>
      </c>
      <c r="AS53" s="298">
        <f t="shared" si="19"/>
        <v>80</v>
      </c>
    </row>
    <row r="54" spans="1:45" ht="13.5" customHeight="1" x14ac:dyDescent="0.3">
      <c r="A54" s="296" t="s">
        <v>152</v>
      </c>
      <c r="B54" s="297" t="str">
        <f>'[1]Incentive Goal'!B53</f>
        <v>IREDELL</v>
      </c>
      <c r="C54" s="298">
        <f>'[1]Staffing Report'!J54</f>
        <v>12</v>
      </c>
      <c r="D54" s="298">
        <f>'[1]Staffing Report'!X54</f>
        <v>18</v>
      </c>
      <c r="E54" s="299">
        <f>'[1]Incentive Goal'!J53</f>
        <v>4264</v>
      </c>
      <c r="F54" s="300">
        <f>+E54/'[1]Staffing Report'!J54</f>
        <v>355.33333333333331</v>
      </c>
      <c r="G54" s="299">
        <v>227</v>
      </c>
      <c r="H54" s="300">
        <f t="shared" si="0"/>
        <v>18.916666666666668</v>
      </c>
      <c r="I54" s="299">
        <v>207</v>
      </c>
      <c r="J54" s="300">
        <f t="shared" si="1"/>
        <v>17.25</v>
      </c>
      <c r="K54" s="301">
        <f>'[1]Incentive Goal'!C53</f>
        <v>9977643.6999999993</v>
      </c>
      <c r="L54" s="301">
        <f t="shared" si="2"/>
        <v>831470.30833333323</v>
      </c>
      <c r="M54" s="301">
        <f t="shared" si="3"/>
        <v>554313.5388888889</v>
      </c>
      <c r="N54" s="305">
        <f>[1]ASRData!D53</f>
        <v>79880</v>
      </c>
      <c r="O54" s="298">
        <f t="shared" si="4"/>
        <v>6656.666666666667</v>
      </c>
      <c r="P54" s="305">
        <f>[1]ASRData!E53</f>
        <v>413</v>
      </c>
      <c r="Q54" s="298">
        <f t="shared" si="5"/>
        <v>34.416666666666664</v>
      </c>
      <c r="R54" s="302">
        <f>[1]ASRData!F53</f>
        <v>3627</v>
      </c>
      <c r="S54" s="298">
        <f t="shared" si="6"/>
        <v>302.25</v>
      </c>
      <c r="T54" s="302">
        <f>[1]ASRData!G53</f>
        <v>177</v>
      </c>
      <c r="U54" s="298">
        <f t="shared" si="7"/>
        <v>14.75</v>
      </c>
      <c r="V54" s="302">
        <f>[1]ASRData!H53</f>
        <v>68</v>
      </c>
      <c r="W54" s="298">
        <f t="shared" si="8"/>
        <v>5.666666666666667</v>
      </c>
      <c r="X54" s="302">
        <f>[1]ASRData!I53</f>
        <v>224</v>
      </c>
      <c r="Y54" s="298">
        <f t="shared" si="9"/>
        <v>18.666666666666668</v>
      </c>
      <c r="Z54" s="302">
        <f>[1]ASRData!J53</f>
        <v>242</v>
      </c>
      <c r="AA54" s="298">
        <f t="shared" si="10"/>
        <v>20.166666666666668</v>
      </c>
      <c r="AB54" s="302">
        <f>[1]ASRData!K53</f>
        <v>201</v>
      </c>
      <c r="AC54" s="298">
        <f t="shared" si="11"/>
        <v>16.75</v>
      </c>
      <c r="AD54" s="302">
        <f>[1]ASRData!L53</f>
        <v>191</v>
      </c>
      <c r="AE54" s="298">
        <f t="shared" si="12"/>
        <v>15.916666666666666</v>
      </c>
      <c r="AF54" s="303">
        <f>[1]ASRData!M53</f>
        <v>83</v>
      </c>
      <c r="AG54" s="298">
        <f t="shared" si="13"/>
        <v>6.916666666666667</v>
      </c>
      <c r="AH54" s="303">
        <f>[1]ASRData!N53</f>
        <v>325</v>
      </c>
      <c r="AI54" s="298">
        <f t="shared" si="14"/>
        <v>27.083333333333332</v>
      </c>
      <c r="AJ54" s="303">
        <f>[1]ASRData!O53</f>
        <v>28</v>
      </c>
      <c r="AK54" s="298">
        <f t="shared" si="15"/>
        <v>2.3333333333333335</v>
      </c>
      <c r="AL54" s="303">
        <f>[1]ASRData!P53</f>
        <v>2100</v>
      </c>
      <c r="AM54" s="298">
        <f t="shared" si="16"/>
        <v>175</v>
      </c>
      <c r="AN54" s="303">
        <f>[1]ASRData!Q53</f>
        <v>2537</v>
      </c>
      <c r="AO54" s="298">
        <f t="shared" si="17"/>
        <v>211.41666666666666</v>
      </c>
      <c r="AP54" s="303">
        <f>[1]ASRData!R53</f>
        <v>7973</v>
      </c>
      <c r="AQ54" s="298">
        <f t="shared" si="18"/>
        <v>664.41666666666663</v>
      </c>
      <c r="AR54" s="303">
        <f>[1]ASRData!S53</f>
        <v>1876</v>
      </c>
      <c r="AS54" s="298">
        <f t="shared" si="19"/>
        <v>156.33333333333334</v>
      </c>
    </row>
    <row r="55" spans="1:45" ht="13.5" customHeight="1" x14ac:dyDescent="0.3">
      <c r="A55" s="296" t="s">
        <v>255</v>
      </c>
      <c r="B55" s="297" t="str">
        <f>'[1]Incentive Goal'!B54</f>
        <v>JACKSON</v>
      </c>
      <c r="C55" s="298">
        <f>'[1]Staffing Report'!J55</f>
        <v>2</v>
      </c>
      <c r="D55" s="298">
        <f>'[1]Staffing Report'!X55</f>
        <v>4.0999999999999996</v>
      </c>
      <c r="E55" s="299">
        <f>'[1]Incentive Goal'!J54</f>
        <v>743</v>
      </c>
      <c r="F55" s="300">
        <f>+E55/'[1]Staffing Report'!J55</f>
        <v>371.5</v>
      </c>
      <c r="G55" s="299">
        <v>28</v>
      </c>
      <c r="H55" s="300">
        <f t="shared" si="0"/>
        <v>14</v>
      </c>
      <c r="I55" s="299">
        <v>33</v>
      </c>
      <c r="J55" s="300">
        <f t="shared" si="1"/>
        <v>16.5</v>
      </c>
      <c r="K55" s="301">
        <f>'[1]Incentive Goal'!C54</f>
        <v>1689446.26</v>
      </c>
      <c r="L55" s="301">
        <f t="shared" si="2"/>
        <v>844723.13</v>
      </c>
      <c r="M55" s="301">
        <f t="shared" si="3"/>
        <v>412060.06341463421</v>
      </c>
      <c r="N55" s="305">
        <f>[1]ASRData!D54</f>
        <v>9247</v>
      </c>
      <c r="O55" s="298">
        <f t="shared" si="4"/>
        <v>4623.5</v>
      </c>
      <c r="P55" s="305">
        <f>[1]ASRData!E54</f>
        <v>33</v>
      </c>
      <c r="Q55" s="298">
        <f t="shared" si="5"/>
        <v>16.5</v>
      </c>
      <c r="R55" s="302">
        <f>[1]ASRData!F54</f>
        <v>84</v>
      </c>
      <c r="S55" s="298">
        <f t="shared" si="6"/>
        <v>42</v>
      </c>
      <c r="T55" s="302">
        <f>[1]ASRData!G54</f>
        <v>0</v>
      </c>
      <c r="U55" s="298">
        <f t="shared" si="7"/>
        <v>0</v>
      </c>
      <c r="V55" s="302">
        <f>[1]ASRData!H54</f>
        <v>8</v>
      </c>
      <c r="W55" s="298">
        <f t="shared" si="8"/>
        <v>4</v>
      </c>
      <c r="X55" s="302">
        <f>[1]ASRData!I54</f>
        <v>24</v>
      </c>
      <c r="Y55" s="298">
        <f t="shared" si="9"/>
        <v>12</v>
      </c>
      <c r="Z55" s="302">
        <f>[1]ASRData!J54</f>
        <v>88</v>
      </c>
      <c r="AA55" s="298">
        <f t="shared" si="10"/>
        <v>44</v>
      </c>
      <c r="AB55" s="302">
        <f>[1]ASRData!K54</f>
        <v>34</v>
      </c>
      <c r="AC55" s="298">
        <f t="shared" si="11"/>
        <v>17</v>
      </c>
      <c r="AD55" s="302">
        <f>[1]ASRData!L54</f>
        <v>2</v>
      </c>
      <c r="AE55" s="298">
        <f t="shared" si="12"/>
        <v>1</v>
      </c>
      <c r="AF55" s="303">
        <f>[1]ASRData!M54</f>
        <v>24</v>
      </c>
      <c r="AG55" s="298">
        <f t="shared" si="13"/>
        <v>12</v>
      </c>
      <c r="AH55" s="303">
        <f>[1]ASRData!N54</f>
        <v>64</v>
      </c>
      <c r="AI55" s="298">
        <f t="shared" si="14"/>
        <v>32</v>
      </c>
      <c r="AJ55" s="303">
        <f>[1]ASRData!O54</f>
        <v>20</v>
      </c>
      <c r="AK55" s="298">
        <f t="shared" si="15"/>
        <v>10</v>
      </c>
      <c r="AL55" s="303">
        <f>[1]ASRData!P54</f>
        <v>181</v>
      </c>
      <c r="AM55" s="298">
        <f t="shared" si="16"/>
        <v>90.5</v>
      </c>
      <c r="AN55" s="303">
        <f>[1]ASRData!Q54</f>
        <v>800</v>
      </c>
      <c r="AO55" s="298">
        <f t="shared" si="17"/>
        <v>400</v>
      </c>
      <c r="AP55" s="303">
        <f>[1]ASRData!R54</f>
        <v>366</v>
      </c>
      <c r="AQ55" s="298">
        <f t="shared" si="18"/>
        <v>183</v>
      </c>
      <c r="AR55" s="303">
        <f>[1]ASRData!S54</f>
        <v>787</v>
      </c>
      <c r="AS55" s="298">
        <f t="shared" si="19"/>
        <v>393.5</v>
      </c>
    </row>
    <row r="56" spans="1:45" ht="13.5" customHeight="1" x14ac:dyDescent="0.3">
      <c r="A56" s="296" t="s">
        <v>242</v>
      </c>
      <c r="B56" s="297" t="str">
        <f>'[1]Incentive Goal'!B55</f>
        <v>JOHNSTON</v>
      </c>
      <c r="C56" s="298">
        <f>'[1]Staffing Report'!J56</f>
        <v>14.25</v>
      </c>
      <c r="D56" s="298">
        <f>'[1]Staffing Report'!X56</f>
        <v>24</v>
      </c>
      <c r="E56" s="299">
        <f>'[1]Incentive Goal'!J55</f>
        <v>4989</v>
      </c>
      <c r="F56" s="300">
        <f>+E56/'[1]Staffing Report'!J56</f>
        <v>350.10526315789474</v>
      </c>
      <c r="G56" s="299">
        <v>359</v>
      </c>
      <c r="H56" s="300">
        <f t="shared" si="0"/>
        <v>25.192982456140349</v>
      </c>
      <c r="I56" s="299">
        <v>434</v>
      </c>
      <c r="J56" s="300">
        <f t="shared" si="1"/>
        <v>30.456140350877192</v>
      </c>
      <c r="K56" s="301">
        <f>'[1]Incentive Goal'!C55</f>
        <v>15185669.109999999</v>
      </c>
      <c r="L56" s="301">
        <f t="shared" si="2"/>
        <v>1065660.9901754386</v>
      </c>
      <c r="M56" s="301">
        <f t="shared" si="3"/>
        <v>632736.21291666664</v>
      </c>
      <c r="N56" s="305">
        <f>[1]ASRData!D55</f>
        <v>104666</v>
      </c>
      <c r="O56" s="298">
        <f t="shared" si="4"/>
        <v>7344.9824561403511</v>
      </c>
      <c r="P56" s="305">
        <f>[1]ASRData!E55</f>
        <v>828</v>
      </c>
      <c r="Q56" s="298">
        <f t="shared" si="5"/>
        <v>58.10526315789474</v>
      </c>
      <c r="R56" s="302">
        <f>[1]ASRData!F55</f>
        <v>2462</v>
      </c>
      <c r="S56" s="298">
        <f t="shared" si="6"/>
        <v>172.7719298245614</v>
      </c>
      <c r="T56" s="302">
        <f>[1]ASRData!G55</f>
        <v>97</v>
      </c>
      <c r="U56" s="298">
        <f t="shared" si="7"/>
        <v>6.807017543859649</v>
      </c>
      <c r="V56" s="302">
        <f>[1]ASRData!H55</f>
        <v>192</v>
      </c>
      <c r="W56" s="298">
        <f t="shared" si="8"/>
        <v>13.473684210526315</v>
      </c>
      <c r="X56" s="302">
        <f>[1]ASRData!I55</f>
        <v>387</v>
      </c>
      <c r="Y56" s="298">
        <f t="shared" si="9"/>
        <v>27.157894736842106</v>
      </c>
      <c r="Z56" s="302">
        <f>[1]ASRData!J55</f>
        <v>521</v>
      </c>
      <c r="AA56" s="298">
        <f t="shared" si="10"/>
        <v>36.561403508771932</v>
      </c>
      <c r="AB56" s="302">
        <f>[1]ASRData!K55</f>
        <v>414</v>
      </c>
      <c r="AC56" s="298">
        <f t="shared" si="11"/>
        <v>29.05263157894737</v>
      </c>
      <c r="AD56" s="302">
        <f>[1]ASRData!L55</f>
        <v>32</v>
      </c>
      <c r="AE56" s="298">
        <f t="shared" si="12"/>
        <v>2.2456140350877192</v>
      </c>
      <c r="AF56" s="303">
        <f>[1]ASRData!M55</f>
        <v>442</v>
      </c>
      <c r="AG56" s="298">
        <f t="shared" si="13"/>
        <v>31.017543859649123</v>
      </c>
      <c r="AH56" s="303">
        <f>[1]ASRData!N55</f>
        <v>488</v>
      </c>
      <c r="AI56" s="298">
        <f t="shared" si="14"/>
        <v>34.245614035087719</v>
      </c>
      <c r="AJ56" s="303">
        <f>[1]ASRData!O55</f>
        <v>51</v>
      </c>
      <c r="AK56" s="298">
        <f t="shared" si="15"/>
        <v>3.5789473684210527</v>
      </c>
      <c r="AL56" s="303">
        <f>[1]ASRData!P55</f>
        <v>3710</v>
      </c>
      <c r="AM56" s="298">
        <f t="shared" si="16"/>
        <v>260.35087719298247</v>
      </c>
      <c r="AN56" s="303">
        <f>[1]ASRData!Q55</f>
        <v>4287</v>
      </c>
      <c r="AO56" s="298">
        <f t="shared" si="17"/>
        <v>300.84210526315792</v>
      </c>
      <c r="AP56" s="303">
        <f>[1]ASRData!R55</f>
        <v>4032</v>
      </c>
      <c r="AQ56" s="298">
        <f t="shared" si="18"/>
        <v>282.94736842105266</v>
      </c>
      <c r="AR56" s="303">
        <f>[1]ASRData!S55</f>
        <v>1539</v>
      </c>
      <c r="AS56" s="298">
        <f t="shared" si="19"/>
        <v>108</v>
      </c>
    </row>
    <row r="57" spans="1:45" ht="13.5" customHeight="1" x14ac:dyDescent="0.3">
      <c r="A57" s="296" t="s">
        <v>166</v>
      </c>
      <c r="B57" s="297" t="str">
        <f>'[1]Incentive Goal'!B56</f>
        <v>JONES</v>
      </c>
      <c r="C57" s="298">
        <f>'[1]Staffing Report'!J57</f>
        <v>1</v>
      </c>
      <c r="D57" s="298">
        <f>'[1]Staffing Report'!X57</f>
        <v>2</v>
      </c>
      <c r="E57" s="299">
        <f>'[1]Incentive Goal'!J56</f>
        <v>332</v>
      </c>
      <c r="F57" s="300">
        <f>+E57/'[1]Staffing Report'!J57</f>
        <v>332</v>
      </c>
      <c r="G57" s="299">
        <v>7</v>
      </c>
      <c r="H57" s="300">
        <f t="shared" si="0"/>
        <v>7</v>
      </c>
      <c r="I57" s="299">
        <v>6</v>
      </c>
      <c r="J57" s="300">
        <f t="shared" si="1"/>
        <v>6</v>
      </c>
      <c r="K57" s="301">
        <f>'[1]Incentive Goal'!C56</f>
        <v>708011.04</v>
      </c>
      <c r="L57" s="301">
        <f t="shared" si="2"/>
        <v>708011.04</v>
      </c>
      <c r="M57" s="301">
        <f t="shared" si="3"/>
        <v>354005.52</v>
      </c>
      <c r="N57" s="305">
        <f>[1]ASRData!D56</f>
        <v>6135</v>
      </c>
      <c r="O57" s="298">
        <f t="shared" si="4"/>
        <v>6135</v>
      </c>
      <c r="P57" s="305">
        <f>[1]ASRData!E56</f>
        <v>15</v>
      </c>
      <c r="Q57" s="298">
        <f t="shared" si="5"/>
        <v>15</v>
      </c>
      <c r="R57" s="302">
        <f>[1]ASRData!F56</f>
        <v>235</v>
      </c>
      <c r="S57" s="298">
        <f t="shared" si="6"/>
        <v>235</v>
      </c>
      <c r="T57" s="302">
        <f>[1]ASRData!G56</f>
        <v>0</v>
      </c>
      <c r="U57" s="298">
        <f t="shared" si="7"/>
        <v>0</v>
      </c>
      <c r="V57" s="302">
        <f>[1]ASRData!H56</f>
        <v>5</v>
      </c>
      <c r="W57" s="298">
        <f t="shared" si="8"/>
        <v>5</v>
      </c>
      <c r="X57" s="302">
        <f>[1]ASRData!I56</f>
        <v>7</v>
      </c>
      <c r="Y57" s="298">
        <f t="shared" si="9"/>
        <v>7</v>
      </c>
      <c r="Z57" s="302">
        <f>[1]ASRData!J56</f>
        <v>11</v>
      </c>
      <c r="AA57" s="298">
        <f t="shared" si="10"/>
        <v>11</v>
      </c>
      <c r="AB57" s="302">
        <f>[1]ASRData!K56</f>
        <v>7</v>
      </c>
      <c r="AC57" s="298">
        <f t="shared" si="11"/>
        <v>7</v>
      </c>
      <c r="AD57" s="302">
        <f>[1]ASRData!L56</f>
        <v>1</v>
      </c>
      <c r="AE57" s="298">
        <f t="shared" si="12"/>
        <v>1</v>
      </c>
      <c r="AF57" s="303">
        <f>[1]ASRData!M56</f>
        <v>18</v>
      </c>
      <c r="AG57" s="298">
        <f t="shared" si="13"/>
        <v>18</v>
      </c>
      <c r="AH57" s="303">
        <f>[1]ASRData!N56</f>
        <v>22</v>
      </c>
      <c r="AI57" s="298">
        <f t="shared" si="14"/>
        <v>22</v>
      </c>
      <c r="AJ57" s="303">
        <f>[1]ASRData!O56</f>
        <v>0</v>
      </c>
      <c r="AK57" s="298">
        <f t="shared" si="15"/>
        <v>0</v>
      </c>
      <c r="AL57" s="303">
        <f>[1]ASRData!P56</f>
        <v>149</v>
      </c>
      <c r="AM57" s="298">
        <f t="shared" si="16"/>
        <v>149</v>
      </c>
      <c r="AN57" s="303">
        <f>[1]ASRData!Q56</f>
        <v>78</v>
      </c>
      <c r="AO57" s="298">
        <f t="shared" si="17"/>
        <v>78</v>
      </c>
      <c r="AP57" s="303">
        <f>[1]ASRData!R56</f>
        <v>132</v>
      </c>
      <c r="AQ57" s="298">
        <f t="shared" si="18"/>
        <v>132</v>
      </c>
      <c r="AR57" s="303">
        <f>[1]ASRData!S56</f>
        <v>84</v>
      </c>
      <c r="AS57" s="298">
        <f t="shared" si="19"/>
        <v>84</v>
      </c>
    </row>
    <row r="58" spans="1:45" ht="13.5" customHeight="1" x14ac:dyDescent="0.3">
      <c r="A58" s="296" t="s">
        <v>153</v>
      </c>
      <c r="B58" s="297" t="str">
        <f>'[1]Incentive Goal'!B57</f>
        <v>LEE</v>
      </c>
      <c r="C58" s="298">
        <f>'[1]Staffing Report'!J58</f>
        <v>6.75</v>
      </c>
      <c r="D58" s="298">
        <f>'[1]Staffing Report'!X58</f>
        <v>10</v>
      </c>
      <c r="E58" s="299">
        <f>'[1]Incentive Goal'!J57</f>
        <v>1951</v>
      </c>
      <c r="F58" s="300">
        <f>+E58/'[1]Staffing Report'!J58</f>
        <v>289.03703703703701</v>
      </c>
      <c r="G58" s="299">
        <v>89</v>
      </c>
      <c r="H58" s="300">
        <f t="shared" si="0"/>
        <v>13.185185185185185</v>
      </c>
      <c r="I58" s="299">
        <v>62</v>
      </c>
      <c r="J58" s="300">
        <f t="shared" si="1"/>
        <v>9.1851851851851851</v>
      </c>
      <c r="K58" s="301">
        <f>'[1]Incentive Goal'!C57</f>
        <v>3804465.13</v>
      </c>
      <c r="L58" s="301">
        <f t="shared" si="2"/>
        <v>563624.46370370372</v>
      </c>
      <c r="M58" s="301">
        <f t="shared" si="3"/>
        <v>380446.51299999998</v>
      </c>
      <c r="N58" s="305">
        <f>[1]ASRData!D57</f>
        <v>32018</v>
      </c>
      <c r="O58" s="298">
        <f t="shared" si="4"/>
        <v>4743.4074074074078</v>
      </c>
      <c r="P58" s="305">
        <f>[1]ASRData!E57</f>
        <v>108</v>
      </c>
      <c r="Q58" s="298">
        <f t="shared" si="5"/>
        <v>16</v>
      </c>
      <c r="R58" s="302">
        <f>[1]ASRData!F57</f>
        <v>1545</v>
      </c>
      <c r="S58" s="298">
        <f t="shared" si="6"/>
        <v>228.88888888888889</v>
      </c>
      <c r="T58" s="302">
        <f>[1]ASRData!G57</f>
        <v>26</v>
      </c>
      <c r="U58" s="298">
        <f t="shared" si="7"/>
        <v>3.8518518518518516</v>
      </c>
      <c r="V58" s="302">
        <f>[1]ASRData!H57</f>
        <v>37</v>
      </c>
      <c r="W58" s="298">
        <f t="shared" si="8"/>
        <v>5.4814814814814818</v>
      </c>
      <c r="X58" s="302">
        <f>[1]ASRData!I57</f>
        <v>89</v>
      </c>
      <c r="Y58" s="298">
        <f t="shared" si="9"/>
        <v>13.185185185185185</v>
      </c>
      <c r="Z58" s="302">
        <f>[1]ASRData!J57</f>
        <v>91</v>
      </c>
      <c r="AA58" s="298">
        <f t="shared" si="10"/>
        <v>13.481481481481481</v>
      </c>
      <c r="AB58" s="302">
        <f>[1]ASRData!K57</f>
        <v>62</v>
      </c>
      <c r="AC58" s="298">
        <f t="shared" si="11"/>
        <v>9.1851851851851851</v>
      </c>
      <c r="AD58" s="302">
        <f>[1]ASRData!L57</f>
        <v>25</v>
      </c>
      <c r="AE58" s="298">
        <f t="shared" si="12"/>
        <v>3.7037037037037037</v>
      </c>
      <c r="AF58" s="303">
        <f>[1]ASRData!M57</f>
        <v>79</v>
      </c>
      <c r="AG58" s="298">
        <f t="shared" si="13"/>
        <v>11.703703703703704</v>
      </c>
      <c r="AH58" s="303">
        <f>[1]ASRData!N57</f>
        <v>80</v>
      </c>
      <c r="AI58" s="298">
        <f t="shared" si="14"/>
        <v>11.851851851851851</v>
      </c>
      <c r="AJ58" s="303">
        <f>[1]ASRData!O57</f>
        <v>28</v>
      </c>
      <c r="AK58" s="298">
        <f t="shared" si="15"/>
        <v>4.1481481481481479</v>
      </c>
      <c r="AL58" s="303">
        <f>[1]ASRData!P57</f>
        <v>835</v>
      </c>
      <c r="AM58" s="298">
        <f t="shared" si="16"/>
        <v>123.70370370370371</v>
      </c>
      <c r="AN58" s="303">
        <f>[1]ASRData!Q57</f>
        <v>687</v>
      </c>
      <c r="AO58" s="298">
        <f t="shared" si="17"/>
        <v>101.77777777777777</v>
      </c>
      <c r="AP58" s="303">
        <f>[1]ASRData!R57</f>
        <v>1083</v>
      </c>
      <c r="AQ58" s="298">
        <f t="shared" si="18"/>
        <v>160.44444444444446</v>
      </c>
      <c r="AR58" s="303">
        <f>[1]ASRData!S57</f>
        <v>155</v>
      </c>
      <c r="AS58" s="298">
        <f t="shared" si="19"/>
        <v>22.962962962962962</v>
      </c>
    </row>
    <row r="59" spans="1:45" ht="13.5" customHeight="1" x14ac:dyDescent="0.3">
      <c r="A59" s="296" t="s">
        <v>166</v>
      </c>
      <c r="B59" s="297" t="str">
        <f>'[1]Incentive Goal'!B58</f>
        <v>LENOIR</v>
      </c>
      <c r="C59" s="298">
        <f>'[1]Staffing Report'!J59</f>
        <v>13</v>
      </c>
      <c r="D59" s="298">
        <f>'[1]Staffing Report'!X59</f>
        <v>19</v>
      </c>
      <c r="E59" s="299">
        <f>'[1]Incentive Goal'!J58</f>
        <v>3904</v>
      </c>
      <c r="F59" s="300">
        <f>+E59/'[1]Staffing Report'!J59</f>
        <v>300.30769230769232</v>
      </c>
      <c r="G59" s="299">
        <v>158</v>
      </c>
      <c r="H59" s="300">
        <f t="shared" si="0"/>
        <v>12.153846153846153</v>
      </c>
      <c r="I59" s="299">
        <v>163</v>
      </c>
      <c r="J59" s="300">
        <f t="shared" si="1"/>
        <v>12.538461538461538</v>
      </c>
      <c r="K59" s="301">
        <f>'[1]Incentive Goal'!C58</f>
        <v>6955152.1200000001</v>
      </c>
      <c r="L59" s="301">
        <f t="shared" si="2"/>
        <v>535011.70153846149</v>
      </c>
      <c r="M59" s="301">
        <f t="shared" si="3"/>
        <v>366060.63789473684</v>
      </c>
      <c r="N59" s="305">
        <f>[1]ASRData!D58</f>
        <v>91338</v>
      </c>
      <c r="O59" s="298">
        <f t="shared" si="4"/>
        <v>7026</v>
      </c>
      <c r="P59" s="305">
        <f>[1]ASRData!E58</f>
        <v>545</v>
      </c>
      <c r="Q59" s="298">
        <f t="shared" si="5"/>
        <v>41.92307692307692</v>
      </c>
      <c r="R59" s="302">
        <f>[1]ASRData!F58</f>
        <v>6908</v>
      </c>
      <c r="S59" s="298">
        <f t="shared" si="6"/>
        <v>531.38461538461536</v>
      </c>
      <c r="T59" s="302">
        <f>[1]ASRData!G58</f>
        <v>347</v>
      </c>
      <c r="U59" s="298">
        <f t="shared" si="7"/>
        <v>26.692307692307693</v>
      </c>
      <c r="V59" s="302">
        <f>[1]ASRData!H58</f>
        <v>178</v>
      </c>
      <c r="W59" s="298">
        <f t="shared" si="8"/>
        <v>13.692307692307692</v>
      </c>
      <c r="X59" s="302">
        <f>[1]ASRData!I58</f>
        <v>172</v>
      </c>
      <c r="Y59" s="298">
        <f t="shared" si="9"/>
        <v>13.23076923076923</v>
      </c>
      <c r="Z59" s="302">
        <f>[1]ASRData!J58</f>
        <v>306</v>
      </c>
      <c r="AA59" s="298">
        <f t="shared" si="10"/>
        <v>23.53846153846154</v>
      </c>
      <c r="AB59" s="302">
        <f>[1]ASRData!K58</f>
        <v>149</v>
      </c>
      <c r="AC59" s="298">
        <f t="shared" si="11"/>
        <v>11.461538461538462</v>
      </c>
      <c r="AD59" s="302">
        <f>[1]ASRData!L58</f>
        <v>13</v>
      </c>
      <c r="AE59" s="298">
        <f t="shared" si="12"/>
        <v>1</v>
      </c>
      <c r="AF59" s="303">
        <f>[1]ASRData!M58</f>
        <v>163</v>
      </c>
      <c r="AG59" s="298">
        <f t="shared" si="13"/>
        <v>12.538461538461538</v>
      </c>
      <c r="AH59" s="303">
        <f>[1]ASRData!N58</f>
        <v>261</v>
      </c>
      <c r="AI59" s="298">
        <f t="shared" si="14"/>
        <v>20.076923076923077</v>
      </c>
      <c r="AJ59" s="303">
        <f>[1]ASRData!O58</f>
        <v>23</v>
      </c>
      <c r="AK59" s="298">
        <f t="shared" si="15"/>
        <v>1.7692307692307692</v>
      </c>
      <c r="AL59" s="303">
        <f>[1]ASRData!P58</f>
        <v>2512</v>
      </c>
      <c r="AM59" s="298">
        <f t="shared" si="16"/>
        <v>193.23076923076923</v>
      </c>
      <c r="AN59" s="303">
        <f>[1]ASRData!Q58</f>
        <v>2721</v>
      </c>
      <c r="AO59" s="298">
        <f t="shared" si="17"/>
        <v>209.30769230769232</v>
      </c>
      <c r="AP59" s="303">
        <f>[1]ASRData!R58</f>
        <v>3831</v>
      </c>
      <c r="AQ59" s="298">
        <f t="shared" si="18"/>
        <v>294.69230769230768</v>
      </c>
      <c r="AR59" s="303">
        <f>[1]ASRData!S58</f>
        <v>1248</v>
      </c>
      <c r="AS59" s="298">
        <f t="shared" si="19"/>
        <v>96</v>
      </c>
    </row>
    <row r="60" spans="1:45" ht="13.5" customHeight="1" x14ac:dyDescent="0.3">
      <c r="A60" s="296" t="s">
        <v>152</v>
      </c>
      <c r="B60" s="297" t="str">
        <f>'[1]Incentive Goal'!B59</f>
        <v>LINCOLN</v>
      </c>
      <c r="C60" s="298">
        <f>'[1]Staffing Report'!J60</f>
        <v>8</v>
      </c>
      <c r="D60" s="298">
        <f>'[1]Staffing Report'!X60</f>
        <v>10</v>
      </c>
      <c r="E60" s="299">
        <f>'[1]Incentive Goal'!J59</f>
        <v>1957</v>
      </c>
      <c r="F60" s="300">
        <f>+E60/'[1]Staffing Report'!J60</f>
        <v>244.625</v>
      </c>
      <c r="G60" s="299">
        <v>114</v>
      </c>
      <c r="H60" s="300">
        <f t="shared" si="0"/>
        <v>14.25</v>
      </c>
      <c r="I60" s="299">
        <v>114</v>
      </c>
      <c r="J60" s="300">
        <f t="shared" si="1"/>
        <v>14.25</v>
      </c>
      <c r="K60" s="301">
        <f>'[1]Incentive Goal'!C59</f>
        <v>4323691.9800000004</v>
      </c>
      <c r="L60" s="301">
        <f t="shared" si="2"/>
        <v>540461.49750000006</v>
      </c>
      <c r="M60" s="301">
        <f t="shared" si="3"/>
        <v>432369.19800000003</v>
      </c>
      <c r="N60" s="305">
        <f>[1]ASRData!D59</f>
        <v>39784</v>
      </c>
      <c r="O60" s="298">
        <f t="shared" si="4"/>
        <v>4973</v>
      </c>
      <c r="P60" s="305">
        <f>[1]ASRData!E59</f>
        <v>231</v>
      </c>
      <c r="Q60" s="298">
        <f t="shared" si="5"/>
        <v>28.875</v>
      </c>
      <c r="R60" s="302">
        <f>[1]ASRData!F59</f>
        <v>883</v>
      </c>
      <c r="S60" s="298">
        <f t="shared" si="6"/>
        <v>110.375</v>
      </c>
      <c r="T60" s="302">
        <f>[1]ASRData!G59</f>
        <v>12</v>
      </c>
      <c r="U60" s="298">
        <f t="shared" si="7"/>
        <v>1.5</v>
      </c>
      <c r="V60" s="302">
        <f>[1]ASRData!H59</f>
        <v>40</v>
      </c>
      <c r="W60" s="298">
        <f t="shared" si="8"/>
        <v>5</v>
      </c>
      <c r="X60" s="302">
        <f>[1]ASRData!I59</f>
        <v>131</v>
      </c>
      <c r="Y60" s="298">
        <f t="shared" si="9"/>
        <v>16.375</v>
      </c>
      <c r="Z60" s="302">
        <f>[1]ASRData!J59</f>
        <v>146</v>
      </c>
      <c r="AA60" s="298">
        <f t="shared" si="10"/>
        <v>18.25</v>
      </c>
      <c r="AB60" s="302">
        <f>[1]ASRData!K59</f>
        <v>107</v>
      </c>
      <c r="AC60" s="298">
        <f t="shared" si="11"/>
        <v>13.375</v>
      </c>
      <c r="AD60" s="302">
        <f>[1]ASRData!L59</f>
        <v>49</v>
      </c>
      <c r="AE60" s="298">
        <f t="shared" si="12"/>
        <v>6.125</v>
      </c>
      <c r="AF60" s="303">
        <f>[1]ASRData!M59</f>
        <v>58</v>
      </c>
      <c r="AG60" s="298">
        <f t="shared" si="13"/>
        <v>7.25</v>
      </c>
      <c r="AH60" s="303">
        <f>[1]ASRData!N59</f>
        <v>157</v>
      </c>
      <c r="AI60" s="298">
        <f t="shared" si="14"/>
        <v>19.625</v>
      </c>
      <c r="AJ60" s="303">
        <f>[1]ASRData!O59</f>
        <v>16</v>
      </c>
      <c r="AK60" s="298">
        <f t="shared" si="15"/>
        <v>2</v>
      </c>
      <c r="AL60" s="303">
        <f>[1]ASRData!P59</f>
        <v>1019</v>
      </c>
      <c r="AM60" s="298">
        <f t="shared" si="16"/>
        <v>127.375</v>
      </c>
      <c r="AN60" s="303">
        <f>[1]ASRData!Q59</f>
        <v>1513</v>
      </c>
      <c r="AO60" s="298">
        <f t="shared" si="17"/>
        <v>189.125</v>
      </c>
      <c r="AP60" s="303">
        <f>[1]ASRData!R59</f>
        <v>1870</v>
      </c>
      <c r="AQ60" s="298">
        <f t="shared" si="18"/>
        <v>233.75</v>
      </c>
      <c r="AR60" s="303">
        <f>[1]ASRData!S59</f>
        <v>470</v>
      </c>
      <c r="AS60" s="298">
        <f t="shared" si="19"/>
        <v>58.75</v>
      </c>
    </row>
    <row r="61" spans="1:45" ht="13.5" customHeight="1" x14ac:dyDescent="0.3">
      <c r="A61" s="296" t="s">
        <v>255</v>
      </c>
      <c r="B61" s="297" t="str">
        <f>'[1]Incentive Goal'!B60</f>
        <v>MACON</v>
      </c>
      <c r="C61" s="298">
        <f>'[1]Staffing Report'!J61</f>
        <v>3</v>
      </c>
      <c r="D61" s="298">
        <f>'[1]Staffing Report'!X61</f>
        <v>3.35</v>
      </c>
      <c r="E61" s="299">
        <f>'[1]Incentive Goal'!J60</f>
        <v>942</v>
      </c>
      <c r="F61" s="300">
        <f>+E61/'[1]Staffing Report'!J61</f>
        <v>314</v>
      </c>
      <c r="G61" s="299">
        <v>4</v>
      </c>
      <c r="H61" s="300">
        <f t="shared" si="0"/>
        <v>1.3333333333333333</v>
      </c>
      <c r="I61" s="299">
        <v>47</v>
      </c>
      <c r="J61" s="300">
        <f t="shared" si="1"/>
        <v>15.666666666666666</v>
      </c>
      <c r="K61" s="301">
        <f>'[1]Incentive Goal'!C60</f>
        <v>1883525.92</v>
      </c>
      <c r="L61" s="301">
        <f t="shared" si="2"/>
        <v>627841.97333333327</v>
      </c>
      <c r="M61" s="301">
        <f t="shared" si="3"/>
        <v>562246.54328358208</v>
      </c>
      <c r="N61" s="305">
        <f>[1]ASRData!D60</f>
        <v>13037</v>
      </c>
      <c r="O61" s="298">
        <f t="shared" si="4"/>
        <v>4345.666666666667</v>
      </c>
      <c r="P61" s="305">
        <f>[1]ASRData!E60</f>
        <v>25</v>
      </c>
      <c r="Q61" s="298">
        <f t="shared" si="5"/>
        <v>8.3333333333333339</v>
      </c>
      <c r="R61" s="302">
        <f>[1]ASRData!F60</f>
        <v>62</v>
      </c>
      <c r="S61" s="298">
        <f t="shared" si="6"/>
        <v>20.666666666666668</v>
      </c>
      <c r="T61" s="302">
        <f>[1]ASRData!G60</f>
        <v>5</v>
      </c>
      <c r="U61" s="298">
        <f t="shared" si="7"/>
        <v>1.6666666666666667</v>
      </c>
      <c r="V61" s="302">
        <f>[1]ASRData!H60</f>
        <v>7</v>
      </c>
      <c r="W61" s="298">
        <f t="shared" si="8"/>
        <v>2.3333333333333335</v>
      </c>
      <c r="X61" s="302">
        <f>[1]ASRData!I60</f>
        <v>5</v>
      </c>
      <c r="Y61" s="298">
        <f t="shared" si="9"/>
        <v>1.6666666666666667</v>
      </c>
      <c r="Z61" s="302">
        <f>[1]ASRData!J60</f>
        <v>95</v>
      </c>
      <c r="AA61" s="298">
        <f t="shared" si="10"/>
        <v>31.666666666666668</v>
      </c>
      <c r="AB61" s="302">
        <f>[1]ASRData!K60</f>
        <v>49</v>
      </c>
      <c r="AC61" s="298">
        <f t="shared" si="11"/>
        <v>16.333333333333332</v>
      </c>
      <c r="AD61" s="302">
        <f>[1]ASRData!L60</f>
        <v>11</v>
      </c>
      <c r="AE61" s="298">
        <f t="shared" si="12"/>
        <v>3.6666666666666665</v>
      </c>
      <c r="AF61" s="303">
        <f>[1]ASRData!M60</f>
        <v>21</v>
      </c>
      <c r="AG61" s="298">
        <f t="shared" si="13"/>
        <v>7</v>
      </c>
      <c r="AH61" s="303">
        <f>[1]ASRData!N60</f>
        <v>45</v>
      </c>
      <c r="AI61" s="298">
        <f t="shared" si="14"/>
        <v>15</v>
      </c>
      <c r="AJ61" s="303">
        <f>[1]ASRData!O60</f>
        <v>11</v>
      </c>
      <c r="AK61" s="298">
        <f t="shared" si="15"/>
        <v>3.6666666666666665</v>
      </c>
      <c r="AL61" s="303">
        <f>[1]ASRData!P60</f>
        <v>220</v>
      </c>
      <c r="AM61" s="298">
        <f t="shared" si="16"/>
        <v>73.333333333333329</v>
      </c>
      <c r="AN61" s="303">
        <f>[1]ASRData!Q60</f>
        <v>225</v>
      </c>
      <c r="AO61" s="298">
        <f t="shared" si="17"/>
        <v>75</v>
      </c>
      <c r="AP61" s="303">
        <f>[1]ASRData!R60</f>
        <v>825</v>
      </c>
      <c r="AQ61" s="298">
        <f t="shared" si="18"/>
        <v>275</v>
      </c>
      <c r="AR61" s="303">
        <f>[1]ASRData!S60</f>
        <v>52</v>
      </c>
      <c r="AS61" s="298">
        <f t="shared" si="19"/>
        <v>17.333333333333332</v>
      </c>
    </row>
    <row r="62" spans="1:45" ht="13.5" customHeight="1" x14ac:dyDescent="0.3">
      <c r="A62" s="296" t="s">
        <v>255</v>
      </c>
      <c r="B62" s="297" t="str">
        <f>'[1]Incentive Goal'!B61</f>
        <v>MADISON</v>
      </c>
      <c r="C62" s="298">
        <f>'[1]Staffing Report'!J62</f>
        <v>0.75</v>
      </c>
      <c r="D62" s="298">
        <f>'[1]Staffing Report'!X62</f>
        <v>1.35</v>
      </c>
      <c r="E62" s="299">
        <f>'[1]Incentive Goal'!J61</f>
        <v>496</v>
      </c>
      <c r="F62" s="300">
        <f>+E62/'[1]Staffing Report'!J62</f>
        <v>661.33333333333337</v>
      </c>
      <c r="G62" s="299">
        <v>12</v>
      </c>
      <c r="H62" s="300">
        <f t="shared" si="0"/>
        <v>16</v>
      </c>
      <c r="I62" s="299">
        <v>12</v>
      </c>
      <c r="J62" s="300">
        <f t="shared" si="1"/>
        <v>16</v>
      </c>
      <c r="K62" s="301">
        <f>'[1]Incentive Goal'!C61</f>
        <v>626144.06999999995</v>
      </c>
      <c r="L62" s="301">
        <f t="shared" si="2"/>
        <v>834858.75999999989</v>
      </c>
      <c r="M62" s="301">
        <f t="shared" si="3"/>
        <v>463810.42222222214</v>
      </c>
      <c r="N62" s="305">
        <f>[1]ASRData!D61</f>
        <v>7596</v>
      </c>
      <c r="O62" s="298">
        <f t="shared" si="4"/>
        <v>10128</v>
      </c>
      <c r="P62" s="305">
        <f>[1]ASRData!E61</f>
        <v>26</v>
      </c>
      <c r="Q62" s="298">
        <f t="shared" si="5"/>
        <v>34.666666666666664</v>
      </c>
      <c r="R62" s="302">
        <f>[1]ASRData!F61</f>
        <v>99</v>
      </c>
      <c r="S62" s="298">
        <f t="shared" si="6"/>
        <v>132</v>
      </c>
      <c r="T62" s="302">
        <f>[1]ASRData!G61</f>
        <v>5</v>
      </c>
      <c r="U62" s="298">
        <f t="shared" si="7"/>
        <v>6.666666666666667</v>
      </c>
      <c r="V62" s="302">
        <f>[1]ASRData!H61</f>
        <v>2</v>
      </c>
      <c r="W62" s="298">
        <f t="shared" si="8"/>
        <v>2.6666666666666665</v>
      </c>
      <c r="X62" s="302">
        <f>[1]ASRData!I61</f>
        <v>14</v>
      </c>
      <c r="Y62" s="298">
        <f t="shared" si="9"/>
        <v>18.666666666666668</v>
      </c>
      <c r="Z62" s="302">
        <f>[1]ASRData!J61</f>
        <v>22</v>
      </c>
      <c r="AA62" s="298">
        <f t="shared" si="10"/>
        <v>29.333333333333332</v>
      </c>
      <c r="AB62" s="302">
        <f>[1]ASRData!K61</f>
        <v>13</v>
      </c>
      <c r="AC62" s="298">
        <f t="shared" si="11"/>
        <v>17.333333333333332</v>
      </c>
      <c r="AD62" s="302">
        <f>[1]ASRData!L61</f>
        <v>1</v>
      </c>
      <c r="AE62" s="298">
        <f t="shared" si="12"/>
        <v>1.3333333333333333</v>
      </c>
      <c r="AF62" s="303">
        <f>[1]ASRData!M61</f>
        <v>11</v>
      </c>
      <c r="AG62" s="298">
        <f t="shared" si="13"/>
        <v>14.666666666666666</v>
      </c>
      <c r="AH62" s="303">
        <f>[1]ASRData!N61</f>
        <v>26</v>
      </c>
      <c r="AI62" s="298">
        <f t="shared" si="14"/>
        <v>34.666666666666664</v>
      </c>
      <c r="AJ62" s="303">
        <f>[1]ASRData!O61</f>
        <v>5</v>
      </c>
      <c r="AK62" s="298">
        <f t="shared" si="15"/>
        <v>6.666666666666667</v>
      </c>
      <c r="AL62" s="303">
        <f>[1]ASRData!P61</f>
        <v>29</v>
      </c>
      <c r="AM62" s="298">
        <f t="shared" si="16"/>
        <v>38.666666666666664</v>
      </c>
      <c r="AN62" s="303">
        <f>[1]ASRData!Q61</f>
        <v>181</v>
      </c>
      <c r="AO62" s="298">
        <f t="shared" si="17"/>
        <v>241.33333333333334</v>
      </c>
      <c r="AP62" s="303">
        <f>[1]ASRData!R61</f>
        <v>1116</v>
      </c>
      <c r="AQ62" s="298">
        <f t="shared" si="18"/>
        <v>1488</v>
      </c>
      <c r="AR62" s="303">
        <f>[1]ASRData!S61</f>
        <v>150</v>
      </c>
      <c r="AS62" s="298">
        <f t="shared" si="19"/>
        <v>200</v>
      </c>
    </row>
    <row r="63" spans="1:45" ht="13.5" customHeight="1" x14ac:dyDescent="0.3">
      <c r="A63" s="296" t="s">
        <v>315</v>
      </c>
      <c r="B63" s="297" t="str">
        <f>'[1]Incentive Goal'!B62</f>
        <v>MARTIN</v>
      </c>
      <c r="C63" s="298">
        <f>'[1]Staffing Report'!J63</f>
        <v>6</v>
      </c>
      <c r="D63" s="298">
        <f>'[1]Staffing Report'!X63</f>
        <v>7.4</v>
      </c>
      <c r="E63" s="299">
        <f>'[1]Incentive Goal'!J62</f>
        <v>1410</v>
      </c>
      <c r="F63" s="300">
        <f>+E63/'[1]Staffing Report'!J63</f>
        <v>235</v>
      </c>
      <c r="G63" s="299">
        <v>59</v>
      </c>
      <c r="H63" s="300">
        <f t="shared" si="0"/>
        <v>9.8333333333333339</v>
      </c>
      <c r="I63" s="299">
        <v>46</v>
      </c>
      <c r="J63" s="300">
        <f t="shared" si="1"/>
        <v>7.666666666666667</v>
      </c>
      <c r="K63" s="301">
        <f>'[1]Incentive Goal'!C62</f>
        <v>2314957.13</v>
      </c>
      <c r="L63" s="301">
        <f t="shared" si="2"/>
        <v>385826.1883333333</v>
      </c>
      <c r="M63" s="301">
        <f t="shared" si="3"/>
        <v>312832.04459459457</v>
      </c>
      <c r="N63" s="305">
        <f>[1]ASRData!D62</f>
        <v>28244</v>
      </c>
      <c r="O63" s="298">
        <f t="shared" si="4"/>
        <v>4707.333333333333</v>
      </c>
      <c r="P63" s="305">
        <f>[1]ASRData!E62</f>
        <v>115</v>
      </c>
      <c r="Q63" s="298">
        <f t="shared" si="5"/>
        <v>19.166666666666668</v>
      </c>
      <c r="R63" s="302">
        <f>[1]ASRData!F62</f>
        <v>2433</v>
      </c>
      <c r="S63" s="298">
        <f t="shared" si="6"/>
        <v>405.5</v>
      </c>
      <c r="T63" s="302">
        <f>[1]ASRData!G62</f>
        <v>30</v>
      </c>
      <c r="U63" s="298">
        <f t="shared" si="7"/>
        <v>5</v>
      </c>
      <c r="V63" s="302">
        <f>[1]ASRData!H62</f>
        <v>46</v>
      </c>
      <c r="W63" s="298">
        <f t="shared" si="8"/>
        <v>7.666666666666667</v>
      </c>
      <c r="X63" s="302">
        <f>[1]ASRData!I62</f>
        <v>73</v>
      </c>
      <c r="Y63" s="298">
        <f t="shared" si="9"/>
        <v>12.166666666666666</v>
      </c>
      <c r="Z63" s="302">
        <f>[1]ASRData!J62</f>
        <v>97</v>
      </c>
      <c r="AA63" s="298">
        <f t="shared" si="10"/>
        <v>16.166666666666668</v>
      </c>
      <c r="AB63" s="302">
        <f>[1]ASRData!K62</f>
        <v>53</v>
      </c>
      <c r="AC63" s="298">
        <f t="shared" si="11"/>
        <v>8.8333333333333339</v>
      </c>
      <c r="AD63" s="302">
        <f>[1]ASRData!L62</f>
        <v>4</v>
      </c>
      <c r="AE63" s="298">
        <f t="shared" si="12"/>
        <v>0.66666666666666663</v>
      </c>
      <c r="AF63" s="303">
        <f>[1]ASRData!M62</f>
        <v>25</v>
      </c>
      <c r="AG63" s="298">
        <f t="shared" si="13"/>
        <v>4.166666666666667</v>
      </c>
      <c r="AH63" s="303">
        <f>[1]ASRData!N62</f>
        <v>62</v>
      </c>
      <c r="AI63" s="298">
        <f t="shared" si="14"/>
        <v>10.333333333333334</v>
      </c>
      <c r="AJ63" s="303">
        <f>[1]ASRData!O62</f>
        <v>33</v>
      </c>
      <c r="AK63" s="298">
        <f t="shared" si="15"/>
        <v>5.5</v>
      </c>
      <c r="AL63" s="303">
        <f>[1]ASRData!P62</f>
        <v>983</v>
      </c>
      <c r="AM63" s="298">
        <f t="shared" si="16"/>
        <v>163.83333333333334</v>
      </c>
      <c r="AN63" s="303">
        <f>[1]ASRData!Q62</f>
        <v>640</v>
      </c>
      <c r="AO63" s="298">
        <f t="shared" si="17"/>
        <v>106.66666666666667</v>
      </c>
      <c r="AP63" s="303">
        <f>[1]ASRData!R62</f>
        <v>1037</v>
      </c>
      <c r="AQ63" s="298">
        <f t="shared" si="18"/>
        <v>172.83333333333334</v>
      </c>
      <c r="AR63" s="303">
        <f>[1]ASRData!S62</f>
        <v>206</v>
      </c>
      <c r="AS63" s="298">
        <f t="shared" si="19"/>
        <v>34.333333333333336</v>
      </c>
    </row>
    <row r="64" spans="1:45" ht="13.5" customHeight="1" x14ac:dyDescent="0.3">
      <c r="A64" s="296" t="s">
        <v>152</v>
      </c>
      <c r="B64" s="297" t="str">
        <f>'[1]Incentive Goal'!B63</f>
        <v>MCDOWELL</v>
      </c>
      <c r="C64" s="298">
        <f>'[1]Staffing Report'!J64</f>
        <v>4</v>
      </c>
      <c r="D64" s="298">
        <f>'[1]Staffing Report'!X64</f>
        <v>6</v>
      </c>
      <c r="E64" s="299">
        <f>'[1]Incentive Goal'!J63</f>
        <v>1301</v>
      </c>
      <c r="F64" s="300">
        <f>+E64/'[1]Staffing Report'!J64</f>
        <v>325.25</v>
      </c>
      <c r="G64" s="299">
        <v>61</v>
      </c>
      <c r="H64" s="300">
        <f t="shared" si="0"/>
        <v>15.25</v>
      </c>
      <c r="I64" s="299">
        <v>102</v>
      </c>
      <c r="J64" s="300">
        <f t="shared" si="1"/>
        <v>25.5</v>
      </c>
      <c r="K64" s="301">
        <f>'[1]Incentive Goal'!C63</f>
        <v>2556391.61</v>
      </c>
      <c r="L64" s="301">
        <f t="shared" si="2"/>
        <v>639097.90249999997</v>
      </c>
      <c r="M64" s="301">
        <f t="shared" si="3"/>
        <v>426065.26833333331</v>
      </c>
      <c r="N64" s="305">
        <f>[1]ASRData!D63</f>
        <v>30159</v>
      </c>
      <c r="O64" s="298">
        <f t="shared" si="4"/>
        <v>7539.75</v>
      </c>
      <c r="P64" s="305">
        <f>[1]ASRData!E63</f>
        <v>248</v>
      </c>
      <c r="Q64" s="298">
        <f t="shared" si="5"/>
        <v>62</v>
      </c>
      <c r="R64" s="302">
        <f>[1]ASRData!F63</f>
        <v>976</v>
      </c>
      <c r="S64" s="298">
        <f t="shared" si="6"/>
        <v>244</v>
      </c>
      <c r="T64" s="302">
        <f>[1]ASRData!G63</f>
        <v>32</v>
      </c>
      <c r="U64" s="298">
        <f t="shared" si="7"/>
        <v>8</v>
      </c>
      <c r="V64" s="302">
        <f>[1]ASRData!H63</f>
        <v>9</v>
      </c>
      <c r="W64" s="298">
        <f t="shared" si="8"/>
        <v>2.25</v>
      </c>
      <c r="X64" s="302">
        <f>[1]ASRData!I63</f>
        <v>66</v>
      </c>
      <c r="Y64" s="298">
        <f t="shared" si="9"/>
        <v>16.5</v>
      </c>
      <c r="Z64" s="302">
        <f>[1]ASRData!J63</f>
        <v>27</v>
      </c>
      <c r="AA64" s="298">
        <f t="shared" si="10"/>
        <v>6.75</v>
      </c>
      <c r="AB64" s="302">
        <f>[1]ASRData!K63</f>
        <v>90</v>
      </c>
      <c r="AC64" s="298">
        <f t="shared" si="11"/>
        <v>22.5</v>
      </c>
      <c r="AD64" s="302">
        <f>[1]ASRData!L63</f>
        <v>5</v>
      </c>
      <c r="AE64" s="298">
        <f t="shared" si="12"/>
        <v>1.25</v>
      </c>
      <c r="AF64" s="303">
        <f>[1]ASRData!M63</f>
        <v>25</v>
      </c>
      <c r="AG64" s="298">
        <f t="shared" si="13"/>
        <v>6.25</v>
      </c>
      <c r="AH64" s="303">
        <f>[1]ASRData!N63</f>
        <v>107</v>
      </c>
      <c r="AI64" s="298">
        <f t="shared" si="14"/>
        <v>26.75</v>
      </c>
      <c r="AJ64" s="303">
        <f>[1]ASRData!O63</f>
        <v>10</v>
      </c>
      <c r="AK64" s="298">
        <f t="shared" si="15"/>
        <v>2.5</v>
      </c>
      <c r="AL64" s="303">
        <f>[1]ASRData!P63</f>
        <v>686</v>
      </c>
      <c r="AM64" s="298">
        <f t="shared" si="16"/>
        <v>171.5</v>
      </c>
      <c r="AN64" s="303">
        <f>[1]ASRData!Q63</f>
        <v>394</v>
      </c>
      <c r="AO64" s="298">
        <f t="shared" si="17"/>
        <v>98.5</v>
      </c>
      <c r="AP64" s="303">
        <f>[1]ASRData!R63</f>
        <v>1340</v>
      </c>
      <c r="AQ64" s="298">
        <f t="shared" si="18"/>
        <v>335</v>
      </c>
      <c r="AR64" s="303">
        <f>[1]ASRData!S63</f>
        <v>134</v>
      </c>
      <c r="AS64" s="298">
        <f t="shared" si="19"/>
        <v>33.5</v>
      </c>
    </row>
    <row r="65" spans="1:45" ht="13.5" customHeight="1" x14ac:dyDescent="0.3">
      <c r="A65" s="296" t="s">
        <v>153</v>
      </c>
      <c r="B65" s="297" t="str">
        <f>'[1]Incentive Goal'!B64</f>
        <v>MECKLENBURG</v>
      </c>
      <c r="C65" s="298">
        <f>'[1]Staffing Report'!J65</f>
        <v>80</v>
      </c>
      <c r="D65" s="298">
        <f>'[1]Staffing Report'!X65</f>
        <v>132</v>
      </c>
      <c r="E65" s="299">
        <f>'[1]Incentive Goal'!J64</f>
        <v>25771</v>
      </c>
      <c r="F65" s="300">
        <f>+E65/'[1]Staffing Report'!J65</f>
        <v>322.13749999999999</v>
      </c>
      <c r="G65" s="299">
        <v>2070</v>
      </c>
      <c r="H65" s="300">
        <f t="shared" si="0"/>
        <v>25.875</v>
      </c>
      <c r="I65" s="299">
        <v>1497</v>
      </c>
      <c r="J65" s="300">
        <f t="shared" si="1"/>
        <v>18.712499999999999</v>
      </c>
      <c r="K65" s="301">
        <f>'[1]Incentive Goal'!C64</f>
        <v>49054563.57</v>
      </c>
      <c r="L65" s="301">
        <f t="shared" si="2"/>
        <v>613182.04462499998</v>
      </c>
      <c r="M65" s="301">
        <f t="shared" si="3"/>
        <v>371625.48159090907</v>
      </c>
      <c r="N65" s="305">
        <f>[1]ASRData!D64</f>
        <v>507820</v>
      </c>
      <c r="O65" s="298">
        <f t="shared" si="4"/>
        <v>6347.75</v>
      </c>
      <c r="P65" s="305">
        <f>[1]ASRData!E64</f>
        <v>1670</v>
      </c>
      <c r="Q65" s="298">
        <f t="shared" si="5"/>
        <v>20.875</v>
      </c>
      <c r="R65" s="302">
        <f>[1]ASRData!F64</f>
        <v>9569</v>
      </c>
      <c r="S65" s="298">
        <f t="shared" si="6"/>
        <v>119.6125</v>
      </c>
      <c r="T65" s="302">
        <f>[1]ASRData!G64</f>
        <v>389</v>
      </c>
      <c r="U65" s="298">
        <f t="shared" si="7"/>
        <v>4.8624999999999998</v>
      </c>
      <c r="V65" s="302">
        <f>[1]ASRData!H64</f>
        <v>1213</v>
      </c>
      <c r="W65" s="298">
        <f t="shared" si="8"/>
        <v>15.1625</v>
      </c>
      <c r="X65" s="302">
        <f>[1]ASRData!I64</f>
        <v>2147</v>
      </c>
      <c r="Y65" s="298">
        <f t="shared" si="9"/>
        <v>26.837499999999999</v>
      </c>
      <c r="Z65" s="302">
        <f>[1]ASRData!J64</f>
        <v>3175</v>
      </c>
      <c r="AA65" s="298">
        <f t="shared" si="10"/>
        <v>39.6875</v>
      </c>
      <c r="AB65" s="302">
        <f>[1]ASRData!K64</f>
        <v>1414</v>
      </c>
      <c r="AC65" s="298">
        <f t="shared" si="11"/>
        <v>17.675000000000001</v>
      </c>
      <c r="AD65" s="302">
        <f>[1]ASRData!L64</f>
        <v>445</v>
      </c>
      <c r="AE65" s="298">
        <f t="shared" si="12"/>
        <v>5.5625</v>
      </c>
      <c r="AF65" s="303">
        <f>[1]ASRData!M64</f>
        <v>666</v>
      </c>
      <c r="AG65" s="298">
        <f t="shared" si="13"/>
        <v>8.3249999999999993</v>
      </c>
      <c r="AH65" s="303">
        <f>[1]ASRData!N64</f>
        <v>1313</v>
      </c>
      <c r="AI65" s="298">
        <f t="shared" si="14"/>
        <v>16.412500000000001</v>
      </c>
      <c r="AJ65" s="303">
        <f>[1]ASRData!O64</f>
        <v>405</v>
      </c>
      <c r="AK65" s="298">
        <f t="shared" si="15"/>
        <v>5.0625</v>
      </c>
      <c r="AL65" s="303">
        <f>[1]ASRData!P64</f>
        <v>11985</v>
      </c>
      <c r="AM65" s="298">
        <f t="shared" si="16"/>
        <v>149.8125</v>
      </c>
      <c r="AN65" s="303">
        <f>[1]ASRData!Q64</f>
        <v>6824</v>
      </c>
      <c r="AO65" s="298">
        <f t="shared" si="17"/>
        <v>85.3</v>
      </c>
      <c r="AP65" s="303">
        <f>[1]ASRData!R64</f>
        <v>20077</v>
      </c>
      <c r="AQ65" s="298">
        <f t="shared" si="18"/>
        <v>250.96250000000001</v>
      </c>
      <c r="AR65" s="303">
        <f>[1]ASRData!S64</f>
        <v>2018</v>
      </c>
      <c r="AS65" s="298">
        <f t="shared" si="19"/>
        <v>25.225000000000001</v>
      </c>
    </row>
    <row r="66" spans="1:45" ht="13.5" customHeight="1" x14ac:dyDescent="0.3">
      <c r="A66" s="296" t="s">
        <v>255</v>
      </c>
      <c r="B66" s="297" t="str">
        <f>'[1]Incentive Goal'!B65</f>
        <v>MITCHELL</v>
      </c>
      <c r="C66" s="298">
        <f>'[1]Staffing Report'!J66</f>
        <v>1</v>
      </c>
      <c r="D66" s="298">
        <f>'[1]Staffing Report'!X66</f>
        <v>1.05</v>
      </c>
      <c r="E66" s="299">
        <f>'[1]Incentive Goal'!J65</f>
        <v>235</v>
      </c>
      <c r="F66" s="300">
        <f>+E66/'[1]Staffing Report'!J66</f>
        <v>235</v>
      </c>
      <c r="G66" s="299">
        <v>4</v>
      </c>
      <c r="H66" s="300">
        <f t="shared" si="0"/>
        <v>4</v>
      </c>
      <c r="I66" s="299">
        <v>17</v>
      </c>
      <c r="J66" s="300">
        <f t="shared" si="1"/>
        <v>17</v>
      </c>
      <c r="K66" s="301">
        <f>'[1]Incentive Goal'!C65</f>
        <v>656446.19999999995</v>
      </c>
      <c r="L66" s="301">
        <f t="shared" si="2"/>
        <v>656446.19999999995</v>
      </c>
      <c r="M66" s="301">
        <f t="shared" si="3"/>
        <v>625186.85714285704</v>
      </c>
      <c r="N66" s="305">
        <f>[1]ASRData!D65</f>
        <v>3986</v>
      </c>
      <c r="O66" s="298">
        <f t="shared" si="4"/>
        <v>3986</v>
      </c>
      <c r="P66" s="305">
        <f>[1]ASRData!E65</f>
        <v>35</v>
      </c>
      <c r="Q66" s="298">
        <f t="shared" si="5"/>
        <v>35</v>
      </c>
      <c r="R66" s="302">
        <f>[1]ASRData!F65</f>
        <v>24</v>
      </c>
      <c r="S66" s="298">
        <f t="shared" si="6"/>
        <v>24</v>
      </c>
      <c r="T66" s="302">
        <f>[1]ASRData!G65</f>
        <v>3</v>
      </c>
      <c r="U66" s="298">
        <f t="shared" si="7"/>
        <v>3</v>
      </c>
      <c r="V66" s="302">
        <f>[1]ASRData!H65</f>
        <v>0</v>
      </c>
      <c r="W66" s="298">
        <f t="shared" si="8"/>
        <v>0</v>
      </c>
      <c r="X66" s="302">
        <f>[1]ASRData!I65</f>
        <v>4</v>
      </c>
      <c r="Y66" s="298">
        <f t="shared" si="9"/>
        <v>4</v>
      </c>
      <c r="Z66" s="302">
        <f>[1]ASRData!J65</f>
        <v>4</v>
      </c>
      <c r="AA66" s="298">
        <f t="shared" si="10"/>
        <v>4</v>
      </c>
      <c r="AB66" s="302">
        <f>[1]ASRData!K65</f>
        <v>17</v>
      </c>
      <c r="AC66" s="298">
        <f t="shared" si="11"/>
        <v>17</v>
      </c>
      <c r="AD66" s="302">
        <f>[1]ASRData!L65</f>
        <v>0</v>
      </c>
      <c r="AE66" s="298">
        <f t="shared" si="12"/>
        <v>0</v>
      </c>
      <c r="AF66" s="303">
        <f>[1]ASRData!M65</f>
        <v>12</v>
      </c>
      <c r="AG66" s="298">
        <f t="shared" si="13"/>
        <v>12</v>
      </c>
      <c r="AH66" s="303">
        <f>[1]ASRData!N65</f>
        <v>36</v>
      </c>
      <c r="AI66" s="298">
        <f t="shared" si="14"/>
        <v>36</v>
      </c>
      <c r="AJ66" s="303">
        <f>[1]ASRData!O65</f>
        <v>1</v>
      </c>
      <c r="AK66" s="298">
        <f t="shared" si="15"/>
        <v>1</v>
      </c>
      <c r="AL66" s="303">
        <f>[1]ASRData!P65</f>
        <v>118</v>
      </c>
      <c r="AM66" s="298">
        <f t="shared" si="16"/>
        <v>118</v>
      </c>
      <c r="AN66" s="303">
        <f>[1]ASRData!Q65</f>
        <v>273</v>
      </c>
      <c r="AO66" s="298">
        <f t="shared" si="17"/>
        <v>273</v>
      </c>
      <c r="AP66" s="303">
        <f>[1]ASRData!R65</f>
        <v>164</v>
      </c>
      <c r="AQ66" s="298">
        <f t="shared" si="18"/>
        <v>164</v>
      </c>
      <c r="AR66" s="303">
        <f>[1]ASRData!S65</f>
        <v>190</v>
      </c>
      <c r="AS66" s="298">
        <f t="shared" si="19"/>
        <v>190</v>
      </c>
    </row>
    <row r="67" spans="1:45" ht="13.5" customHeight="1" x14ac:dyDescent="0.3">
      <c r="A67" s="296" t="s">
        <v>153</v>
      </c>
      <c r="B67" s="297" t="str">
        <f>'[1]Incentive Goal'!B66</f>
        <v>MONTGOMERY</v>
      </c>
      <c r="C67" s="298">
        <f>'[1]Staffing Report'!J67</f>
        <v>4</v>
      </c>
      <c r="D67" s="298">
        <f>'[1]Staffing Report'!X67</f>
        <v>6</v>
      </c>
      <c r="E67" s="299">
        <f>'[1]Incentive Goal'!J66</f>
        <v>1212</v>
      </c>
      <c r="F67" s="300">
        <f>+E67/'[1]Staffing Report'!J67</f>
        <v>303</v>
      </c>
      <c r="G67" s="299">
        <v>45</v>
      </c>
      <c r="H67" s="300">
        <f t="shared" si="0"/>
        <v>11.25</v>
      </c>
      <c r="I67" s="299">
        <v>69</v>
      </c>
      <c r="J67" s="300">
        <f t="shared" si="1"/>
        <v>17.25</v>
      </c>
      <c r="K67" s="301">
        <f>'[1]Incentive Goal'!C66</f>
        <v>2232447.88</v>
      </c>
      <c r="L67" s="301">
        <f t="shared" si="2"/>
        <v>558111.97</v>
      </c>
      <c r="M67" s="301">
        <f t="shared" si="3"/>
        <v>372074.64666666667</v>
      </c>
      <c r="N67" s="305">
        <f>[1]ASRData!D66</f>
        <v>23170</v>
      </c>
      <c r="O67" s="298">
        <f t="shared" si="4"/>
        <v>5792.5</v>
      </c>
      <c r="P67" s="305">
        <f>[1]ASRData!E66</f>
        <v>55</v>
      </c>
      <c r="Q67" s="298">
        <f t="shared" si="5"/>
        <v>13.75</v>
      </c>
      <c r="R67" s="302">
        <f>[1]ASRData!F66</f>
        <v>454</v>
      </c>
      <c r="S67" s="298">
        <f t="shared" si="6"/>
        <v>113.5</v>
      </c>
      <c r="T67" s="302">
        <f>[1]ASRData!G66</f>
        <v>3</v>
      </c>
      <c r="U67" s="298">
        <f t="shared" si="7"/>
        <v>0.75</v>
      </c>
      <c r="V67" s="302">
        <f>[1]ASRData!H66</f>
        <v>22</v>
      </c>
      <c r="W67" s="298">
        <f t="shared" si="8"/>
        <v>5.5</v>
      </c>
      <c r="X67" s="302">
        <f>[1]ASRData!I66</f>
        <v>44</v>
      </c>
      <c r="Y67" s="298">
        <f t="shared" si="9"/>
        <v>11</v>
      </c>
      <c r="Z67" s="302">
        <f>[1]ASRData!J66</f>
        <v>60</v>
      </c>
      <c r="AA67" s="298">
        <f t="shared" si="10"/>
        <v>15</v>
      </c>
      <c r="AB67" s="302">
        <f>[1]ASRData!K66</f>
        <v>59</v>
      </c>
      <c r="AC67" s="298">
        <f t="shared" si="11"/>
        <v>14.75</v>
      </c>
      <c r="AD67" s="302">
        <f>[1]ASRData!L66</f>
        <v>2</v>
      </c>
      <c r="AE67" s="298">
        <f t="shared" si="12"/>
        <v>0.5</v>
      </c>
      <c r="AF67" s="303">
        <f>[1]ASRData!M66</f>
        <v>22</v>
      </c>
      <c r="AG67" s="298">
        <f t="shared" si="13"/>
        <v>5.5</v>
      </c>
      <c r="AH67" s="303">
        <f>[1]ASRData!N66</f>
        <v>58</v>
      </c>
      <c r="AI67" s="298">
        <f t="shared" si="14"/>
        <v>14.5</v>
      </c>
      <c r="AJ67" s="303">
        <f>[1]ASRData!O66</f>
        <v>11</v>
      </c>
      <c r="AK67" s="298">
        <f t="shared" si="15"/>
        <v>2.75</v>
      </c>
      <c r="AL67" s="303">
        <f>[1]ASRData!P66</f>
        <v>594</v>
      </c>
      <c r="AM67" s="298">
        <f t="shared" si="16"/>
        <v>148.5</v>
      </c>
      <c r="AN67" s="303">
        <f>[1]ASRData!Q66</f>
        <v>1380</v>
      </c>
      <c r="AO67" s="298">
        <f t="shared" si="17"/>
        <v>345</v>
      </c>
      <c r="AP67" s="303">
        <f>[1]ASRData!R66</f>
        <v>944</v>
      </c>
      <c r="AQ67" s="298">
        <f t="shared" si="18"/>
        <v>236</v>
      </c>
      <c r="AR67" s="303">
        <f>[1]ASRData!S66</f>
        <v>1183</v>
      </c>
      <c r="AS67" s="298">
        <f t="shared" si="19"/>
        <v>295.75</v>
      </c>
    </row>
    <row r="68" spans="1:45" ht="13.5" customHeight="1" x14ac:dyDescent="0.3">
      <c r="A68" s="296" t="s">
        <v>153</v>
      </c>
      <c r="B68" s="297" t="str">
        <f>'[1]Incentive Goal'!B67</f>
        <v>MOORE</v>
      </c>
      <c r="C68" s="298">
        <f>'[1]Staffing Report'!J68</f>
        <v>7</v>
      </c>
      <c r="D68" s="298">
        <f>'[1]Staffing Report'!X68</f>
        <v>12</v>
      </c>
      <c r="E68" s="299">
        <f>'[1]Incentive Goal'!J67</f>
        <v>1932</v>
      </c>
      <c r="F68" s="300">
        <f>+E68/'[1]Staffing Report'!J68</f>
        <v>276</v>
      </c>
      <c r="G68" s="299">
        <v>113</v>
      </c>
      <c r="H68" s="300">
        <f t="shared" ref="H68:H70" si="20">+G68/C68</f>
        <v>16.142857142857142</v>
      </c>
      <c r="I68" s="299">
        <v>148</v>
      </c>
      <c r="J68" s="300">
        <f t="shared" ref="J68:J94" si="21">+I68/C68</f>
        <v>21.142857142857142</v>
      </c>
      <c r="K68" s="301">
        <f>'[1]Incentive Goal'!C67</f>
        <v>5038480.5599999996</v>
      </c>
      <c r="L68" s="301">
        <f t="shared" ref="L68:L94" si="22">+K68/C68</f>
        <v>719782.93714285712</v>
      </c>
      <c r="M68" s="301">
        <f t="shared" ref="M68:M94" si="23">+K68/D68</f>
        <v>419873.37999999995</v>
      </c>
      <c r="N68" s="305">
        <f>[1]ASRData!D67</f>
        <v>43510</v>
      </c>
      <c r="O68" s="298">
        <f t="shared" ref="O68:O94" si="24">+N68/C68</f>
        <v>6215.7142857142853</v>
      </c>
      <c r="P68" s="305">
        <f>[1]ASRData!E67</f>
        <v>262</v>
      </c>
      <c r="Q68" s="298">
        <f t="shared" ref="Q68:Q94" si="25">+P68/C68</f>
        <v>37.428571428571431</v>
      </c>
      <c r="R68" s="302">
        <f>[1]ASRData!F67</f>
        <v>3570</v>
      </c>
      <c r="S68" s="298">
        <f t="shared" ref="S68:S94" si="26">+R68/C68</f>
        <v>510</v>
      </c>
      <c r="T68" s="302">
        <f>[1]ASRData!G67</f>
        <v>352</v>
      </c>
      <c r="U68" s="298">
        <f t="shared" ref="U68:U94" si="27">+T68/C68</f>
        <v>50.285714285714285</v>
      </c>
      <c r="V68" s="302">
        <f>[1]ASRData!H67</f>
        <v>22</v>
      </c>
      <c r="W68" s="298">
        <f t="shared" ref="W68:W94" si="28">+V68/C68</f>
        <v>3.1428571428571428</v>
      </c>
      <c r="X68" s="302">
        <f>[1]ASRData!I67</f>
        <v>122</v>
      </c>
      <c r="Y68" s="298">
        <f t="shared" ref="Y68:Y94" si="29">+X68/C68</f>
        <v>17.428571428571427</v>
      </c>
      <c r="Z68" s="302">
        <f>[1]ASRData!J67</f>
        <v>83</v>
      </c>
      <c r="AA68" s="298">
        <f t="shared" ref="AA68:AA94" si="30">+Z68/C68</f>
        <v>11.857142857142858</v>
      </c>
      <c r="AB68" s="302">
        <f>[1]ASRData!K67</f>
        <v>139</v>
      </c>
      <c r="AC68" s="298">
        <f t="shared" ref="AC68:AC94" si="31">+AB68/C68</f>
        <v>19.857142857142858</v>
      </c>
      <c r="AD68" s="302">
        <f>[1]ASRData!L67</f>
        <v>110</v>
      </c>
      <c r="AE68" s="298">
        <f t="shared" ref="AE68:AE94" si="32">+AD68/C68</f>
        <v>15.714285714285714</v>
      </c>
      <c r="AF68" s="303">
        <f>[1]ASRData!M67</f>
        <v>107</v>
      </c>
      <c r="AG68" s="298">
        <f t="shared" ref="AG68:AG94" si="33">+AF68/C68</f>
        <v>15.285714285714286</v>
      </c>
      <c r="AH68" s="303">
        <f>[1]ASRData!N67</f>
        <v>104</v>
      </c>
      <c r="AI68" s="298">
        <f t="shared" ref="AI68:AI94" si="34">+AH68/C68</f>
        <v>14.857142857142858</v>
      </c>
      <c r="AJ68" s="303">
        <f>[1]ASRData!O67</f>
        <v>16</v>
      </c>
      <c r="AK68" s="298">
        <f t="shared" ref="AK68:AK94" si="35">+AJ68/C68</f>
        <v>2.2857142857142856</v>
      </c>
      <c r="AL68" s="303">
        <f>[1]ASRData!P67</f>
        <v>1097</v>
      </c>
      <c r="AM68" s="298">
        <f t="shared" ref="AM68:AM94" si="36">+AL68/C68</f>
        <v>156.71428571428572</v>
      </c>
      <c r="AN68" s="303">
        <f>[1]ASRData!Q67</f>
        <v>1464</v>
      </c>
      <c r="AO68" s="298">
        <f t="shared" ref="AO68:AO94" si="37">+AN68/C68</f>
        <v>209.14285714285714</v>
      </c>
      <c r="AP68" s="303">
        <f>[1]ASRData!R67</f>
        <v>2465</v>
      </c>
      <c r="AQ68" s="298">
        <f t="shared" ref="AQ68:AQ94" si="38">+AP68/C68</f>
        <v>352.14285714285717</v>
      </c>
      <c r="AR68" s="303">
        <f>[1]ASRData!S67</f>
        <v>1126</v>
      </c>
      <c r="AS68" s="298">
        <f t="shared" ref="AS68:AS94" si="39">+AR68/C68</f>
        <v>160.85714285714286</v>
      </c>
    </row>
    <row r="69" spans="1:45" ht="13.5" customHeight="1" x14ac:dyDescent="0.3">
      <c r="A69" s="296" t="s">
        <v>242</v>
      </c>
      <c r="B69" s="297" t="str">
        <f>'[1]Incentive Goal'!B68</f>
        <v>NASH</v>
      </c>
      <c r="C69" s="298">
        <f>'[1]Staffing Report'!J69</f>
        <v>14</v>
      </c>
      <c r="D69" s="298">
        <f>'[1]Staffing Report'!X69</f>
        <v>20.5</v>
      </c>
      <c r="E69" s="299">
        <f>'[1]Incentive Goal'!J68</f>
        <v>3782</v>
      </c>
      <c r="F69" s="300">
        <f>+E69/'[1]Staffing Report'!J69</f>
        <v>270.14285714285717</v>
      </c>
      <c r="G69" s="299">
        <v>257</v>
      </c>
      <c r="H69" s="300">
        <f t="shared" si="20"/>
        <v>18.357142857142858</v>
      </c>
      <c r="I69" s="299">
        <v>177</v>
      </c>
      <c r="J69" s="300">
        <f t="shared" si="21"/>
        <v>12.642857142857142</v>
      </c>
      <c r="K69" s="301">
        <f>'[1]Incentive Goal'!C68</f>
        <v>9033587.9000000004</v>
      </c>
      <c r="L69" s="301">
        <f t="shared" si="22"/>
        <v>645256.27857142861</v>
      </c>
      <c r="M69" s="301">
        <f t="shared" si="23"/>
        <v>440662.82439024391</v>
      </c>
      <c r="N69" s="305">
        <f>[1]ASRData!D68</f>
        <v>90744</v>
      </c>
      <c r="O69" s="298">
        <f t="shared" si="24"/>
        <v>6481.7142857142853</v>
      </c>
      <c r="P69" s="305">
        <f>[1]ASRData!E68</f>
        <v>399</v>
      </c>
      <c r="Q69" s="298">
        <f t="shared" si="25"/>
        <v>28.5</v>
      </c>
      <c r="R69" s="302">
        <f>[1]ASRData!F68</f>
        <v>29578</v>
      </c>
      <c r="S69" s="298">
        <f t="shared" si="26"/>
        <v>2112.7142857142858</v>
      </c>
      <c r="T69" s="302">
        <f>[1]ASRData!G68</f>
        <v>1232</v>
      </c>
      <c r="U69" s="298">
        <f t="shared" si="27"/>
        <v>88</v>
      </c>
      <c r="V69" s="302">
        <f>[1]ASRData!H68</f>
        <v>180</v>
      </c>
      <c r="W69" s="298">
        <f t="shared" si="28"/>
        <v>12.857142857142858</v>
      </c>
      <c r="X69" s="302">
        <f>[1]ASRData!I68</f>
        <v>268</v>
      </c>
      <c r="Y69" s="298">
        <f t="shared" si="29"/>
        <v>19.142857142857142</v>
      </c>
      <c r="Z69" s="302">
        <f>[1]ASRData!J68</f>
        <v>337</v>
      </c>
      <c r="AA69" s="298">
        <f t="shared" si="30"/>
        <v>24.071428571428573</v>
      </c>
      <c r="AB69" s="302">
        <f>[1]ASRData!K68</f>
        <v>167</v>
      </c>
      <c r="AC69" s="298">
        <f t="shared" si="31"/>
        <v>11.928571428571429</v>
      </c>
      <c r="AD69" s="302">
        <f>[1]ASRData!L68</f>
        <v>750</v>
      </c>
      <c r="AE69" s="298">
        <f t="shared" si="32"/>
        <v>53.571428571428569</v>
      </c>
      <c r="AF69" s="303">
        <f>[1]ASRData!M68</f>
        <v>398</v>
      </c>
      <c r="AG69" s="298">
        <f t="shared" si="33"/>
        <v>28.428571428571427</v>
      </c>
      <c r="AH69" s="303">
        <f>[1]ASRData!N68</f>
        <v>231</v>
      </c>
      <c r="AI69" s="298">
        <f t="shared" si="34"/>
        <v>16.5</v>
      </c>
      <c r="AJ69" s="303">
        <f>[1]ASRData!O68</f>
        <v>57</v>
      </c>
      <c r="AK69" s="298">
        <f t="shared" si="35"/>
        <v>4.0714285714285712</v>
      </c>
      <c r="AL69" s="303">
        <f>[1]ASRData!P68</f>
        <v>2744</v>
      </c>
      <c r="AM69" s="298">
        <f t="shared" si="36"/>
        <v>196</v>
      </c>
      <c r="AN69" s="303">
        <f>[1]ASRData!Q68</f>
        <v>4386</v>
      </c>
      <c r="AO69" s="298">
        <f t="shared" si="37"/>
        <v>313.28571428571428</v>
      </c>
      <c r="AP69" s="303">
        <f>[1]ASRData!R68</f>
        <v>6826</v>
      </c>
      <c r="AQ69" s="298">
        <f t="shared" si="38"/>
        <v>487.57142857142856</v>
      </c>
      <c r="AR69" s="303">
        <f>[1]ASRData!S68</f>
        <v>3818</v>
      </c>
      <c r="AS69" s="298">
        <f t="shared" si="39"/>
        <v>272.71428571428572</v>
      </c>
    </row>
    <row r="70" spans="1:45" ht="13.5" customHeight="1" x14ac:dyDescent="0.3">
      <c r="A70" s="296" t="s">
        <v>166</v>
      </c>
      <c r="B70" s="297" t="str">
        <f>'[1]Incentive Goal'!B69</f>
        <v>NEW HANOVER</v>
      </c>
      <c r="C70" s="298">
        <f>'[1]Staffing Report'!J70</f>
        <v>11</v>
      </c>
      <c r="D70" s="298">
        <f>'[1]Staffing Report'!X70</f>
        <v>16</v>
      </c>
      <c r="E70" s="299">
        <f>'[1]Incentive Goal'!J69</f>
        <v>4607</v>
      </c>
      <c r="F70" s="300">
        <f>+E70/'[1]Staffing Report'!J70</f>
        <v>418.81818181818181</v>
      </c>
      <c r="G70" s="299">
        <v>208</v>
      </c>
      <c r="H70" s="300">
        <f t="shared" si="20"/>
        <v>18.90909090909091</v>
      </c>
      <c r="I70" s="299">
        <v>159</v>
      </c>
      <c r="J70" s="300">
        <f t="shared" si="21"/>
        <v>14.454545454545455</v>
      </c>
      <c r="K70" s="301">
        <f>'[1]Incentive Goal'!C69</f>
        <v>10327495.09</v>
      </c>
      <c r="L70" s="301">
        <f t="shared" si="22"/>
        <v>938863.19</v>
      </c>
      <c r="M70" s="301">
        <f t="shared" si="23"/>
        <v>645468.44312499999</v>
      </c>
      <c r="N70" s="305">
        <f>[1]ASRData!D69</f>
        <v>112697</v>
      </c>
      <c r="O70" s="298">
        <f t="shared" si="24"/>
        <v>10245.181818181818</v>
      </c>
      <c r="P70" s="305">
        <f>[1]ASRData!E69</f>
        <v>368</v>
      </c>
      <c r="Q70" s="298">
        <f t="shared" si="25"/>
        <v>33.454545454545453</v>
      </c>
      <c r="R70" s="302">
        <f>[1]ASRData!F69</f>
        <v>2234</v>
      </c>
      <c r="S70" s="298">
        <f t="shared" si="26"/>
        <v>203.09090909090909</v>
      </c>
      <c r="T70" s="302">
        <f>[1]ASRData!G69</f>
        <v>62</v>
      </c>
      <c r="U70" s="298">
        <f t="shared" si="27"/>
        <v>5.6363636363636367</v>
      </c>
      <c r="V70" s="302">
        <f>[1]ASRData!H69</f>
        <v>102</v>
      </c>
      <c r="W70" s="298">
        <f t="shared" si="28"/>
        <v>9.2727272727272734</v>
      </c>
      <c r="X70" s="302">
        <f>[1]ASRData!I69</f>
        <v>221</v>
      </c>
      <c r="Y70" s="298">
        <f t="shared" si="29"/>
        <v>20.09090909090909</v>
      </c>
      <c r="Z70" s="302">
        <f>[1]ASRData!J69</f>
        <v>254</v>
      </c>
      <c r="AA70" s="298">
        <f t="shared" si="30"/>
        <v>23.09090909090909</v>
      </c>
      <c r="AB70" s="302">
        <f>[1]ASRData!K69</f>
        <v>145</v>
      </c>
      <c r="AC70" s="298">
        <f t="shared" si="31"/>
        <v>13.181818181818182</v>
      </c>
      <c r="AD70" s="302">
        <f>[1]ASRData!L69</f>
        <v>80</v>
      </c>
      <c r="AE70" s="298">
        <f t="shared" si="32"/>
        <v>7.2727272727272725</v>
      </c>
      <c r="AF70" s="303">
        <f>[1]ASRData!M69</f>
        <v>149</v>
      </c>
      <c r="AG70" s="298">
        <f t="shared" si="33"/>
        <v>13.545454545454545</v>
      </c>
      <c r="AH70" s="303">
        <f>[1]ASRData!N69</f>
        <v>216</v>
      </c>
      <c r="AI70" s="298">
        <f t="shared" si="34"/>
        <v>19.636363636363637</v>
      </c>
      <c r="AJ70" s="303">
        <f>[1]ASRData!O69</f>
        <v>134</v>
      </c>
      <c r="AK70" s="298">
        <f t="shared" si="35"/>
        <v>12.181818181818182</v>
      </c>
      <c r="AL70" s="303">
        <f>[1]ASRData!P69</f>
        <v>2484</v>
      </c>
      <c r="AM70" s="298">
        <f t="shared" si="36"/>
        <v>225.81818181818181</v>
      </c>
      <c r="AN70" s="303">
        <f>[1]ASRData!Q69</f>
        <v>1390</v>
      </c>
      <c r="AO70" s="298">
        <f t="shared" si="37"/>
        <v>126.36363636363636</v>
      </c>
      <c r="AP70" s="303">
        <f>[1]ASRData!R69</f>
        <v>2135</v>
      </c>
      <c r="AQ70" s="298">
        <f t="shared" si="38"/>
        <v>194.09090909090909</v>
      </c>
      <c r="AR70" s="303">
        <f>[1]ASRData!S69</f>
        <v>949</v>
      </c>
      <c r="AS70" s="298">
        <f t="shared" si="39"/>
        <v>86.272727272727266</v>
      </c>
    </row>
    <row r="71" spans="1:45" ht="13.5" customHeight="1" x14ac:dyDescent="0.3">
      <c r="A71" s="296" t="s">
        <v>154</v>
      </c>
      <c r="B71" s="297" t="str">
        <f>'[1]Incentive Goal'!B70</f>
        <v>NORTH CAROLINA</v>
      </c>
      <c r="C71" s="298">
        <v>0</v>
      </c>
      <c r="D71" s="298">
        <v>0</v>
      </c>
      <c r="E71" s="299">
        <f>'[1]Incentive Goal'!J70</f>
        <v>11</v>
      </c>
      <c r="F71" s="300"/>
      <c r="G71" s="299">
        <v>4</v>
      </c>
      <c r="H71" s="300">
        <v>0</v>
      </c>
      <c r="I71" s="299"/>
      <c r="J71" s="300" t="e">
        <f t="shared" si="21"/>
        <v>#DIV/0!</v>
      </c>
      <c r="K71" s="301">
        <f>'[1]Incentive Goal'!C70</f>
        <v>0</v>
      </c>
      <c r="L71" s="301" t="e">
        <f t="shared" si="22"/>
        <v>#DIV/0!</v>
      </c>
      <c r="M71" s="301" t="e">
        <f t="shared" si="23"/>
        <v>#DIV/0!</v>
      </c>
      <c r="N71" s="305">
        <f>[1]ASRData!$D$71</f>
        <v>340098</v>
      </c>
      <c r="O71" s="298" t="e">
        <f t="shared" si="24"/>
        <v>#DIV/0!</v>
      </c>
      <c r="P71" s="305">
        <f>[1]ASRData!$E$71</f>
        <v>2862</v>
      </c>
      <c r="Q71" s="298" t="e">
        <f t="shared" si="25"/>
        <v>#DIV/0!</v>
      </c>
      <c r="R71" s="302">
        <f>[1]ASRData!$F$71</f>
        <v>26254</v>
      </c>
      <c r="S71" s="298" t="e">
        <f t="shared" si="26"/>
        <v>#DIV/0!</v>
      </c>
      <c r="T71" s="302">
        <f>[1]ASRData!$G$71</f>
        <v>45</v>
      </c>
      <c r="U71" s="298" t="e">
        <f t="shared" si="27"/>
        <v>#DIV/0!</v>
      </c>
      <c r="V71" s="302">
        <f>[1]ASRData!$H$71</f>
        <v>0</v>
      </c>
      <c r="W71" s="298" t="e">
        <f t="shared" si="28"/>
        <v>#DIV/0!</v>
      </c>
      <c r="X71" s="302">
        <f>[1]ASRData!$I$71</f>
        <v>9</v>
      </c>
      <c r="Y71" s="298" t="e">
        <f t="shared" si="29"/>
        <v>#DIV/0!</v>
      </c>
      <c r="Z71" s="302">
        <f>[1]ASRData!$J$71</f>
        <v>0</v>
      </c>
      <c r="AA71" s="298" t="e">
        <f t="shared" si="30"/>
        <v>#DIV/0!</v>
      </c>
      <c r="AB71" s="302">
        <f>[1]ASRData!$K$71</f>
        <v>0</v>
      </c>
      <c r="AC71" s="298" t="e">
        <f t="shared" si="31"/>
        <v>#DIV/0!</v>
      </c>
      <c r="AD71" s="302">
        <f>[1]ASRData!$L$71</f>
        <v>1</v>
      </c>
      <c r="AE71" s="298" t="e">
        <f t="shared" si="32"/>
        <v>#DIV/0!</v>
      </c>
      <c r="AF71" s="303">
        <f>[1]ASRData!$M$71</f>
        <v>0</v>
      </c>
      <c r="AG71" s="298" t="e">
        <f t="shared" si="33"/>
        <v>#DIV/0!</v>
      </c>
      <c r="AH71" s="303">
        <f>[1]ASRData!$N$71</f>
        <v>0</v>
      </c>
      <c r="AI71" s="298" t="e">
        <f t="shared" si="34"/>
        <v>#DIV/0!</v>
      </c>
      <c r="AJ71" s="303">
        <f>[1]ASRData!$O$71</f>
        <v>0</v>
      </c>
      <c r="AK71" s="298" t="e">
        <f t="shared" si="35"/>
        <v>#DIV/0!</v>
      </c>
      <c r="AL71" s="303">
        <f>[1]ASRData!$P$71</f>
        <v>0</v>
      </c>
      <c r="AM71" s="298" t="e">
        <f t="shared" si="36"/>
        <v>#DIV/0!</v>
      </c>
      <c r="AN71" s="303">
        <f>[1]ASRData!$Q$71</f>
        <v>13</v>
      </c>
      <c r="AO71" s="298" t="e">
        <f t="shared" si="37"/>
        <v>#DIV/0!</v>
      </c>
      <c r="AP71" s="303">
        <f>[1]ASRData!$R$71</f>
        <v>27</v>
      </c>
      <c r="AQ71" s="298" t="e">
        <f t="shared" si="38"/>
        <v>#DIV/0!</v>
      </c>
      <c r="AR71" s="303">
        <f>[1]ASRData!$S$71</f>
        <v>0</v>
      </c>
      <c r="AS71" s="298" t="e">
        <f t="shared" si="39"/>
        <v>#DIV/0!</v>
      </c>
    </row>
    <row r="72" spans="1:45" ht="13.5" customHeight="1" x14ac:dyDescent="0.3">
      <c r="A72" s="296" t="s">
        <v>242</v>
      </c>
      <c r="B72" s="297" t="str">
        <f>'[1]Incentive Goal'!B71</f>
        <v>NORTHAMPTON</v>
      </c>
      <c r="C72" s="298">
        <f>'[1]Staffing Report'!J71</f>
        <v>6</v>
      </c>
      <c r="D72" s="298">
        <f>'[1]Staffing Report'!X71</f>
        <v>8</v>
      </c>
      <c r="E72" s="299">
        <f>'[1]Incentive Goal'!J71</f>
        <v>1364</v>
      </c>
      <c r="F72" s="300">
        <f>+E72/'[1]Staffing Report'!J71</f>
        <v>227.33333333333334</v>
      </c>
      <c r="G72" s="299">
        <v>41</v>
      </c>
      <c r="H72" s="300">
        <f t="shared" ref="H72:H94" si="40">+G72/C72</f>
        <v>6.833333333333333</v>
      </c>
      <c r="I72" s="299">
        <v>37</v>
      </c>
      <c r="J72" s="300">
        <f t="shared" si="21"/>
        <v>6.166666666666667</v>
      </c>
      <c r="K72" s="301">
        <f>'[1]Incentive Goal'!C71</f>
        <v>2012749.65</v>
      </c>
      <c r="L72" s="301">
        <f t="shared" si="22"/>
        <v>335458.27499999997</v>
      </c>
      <c r="M72" s="301">
        <f t="shared" si="23"/>
        <v>251593.70624999999</v>
      </c>
      <c r="N72" s="305">
        <f>[1]ASRData!$D$70</f>
        <v>30218</v>
      </c>
      <c r="O72" s="298">
        <f t="shared" si="24"/>
        <v>5036.333333333333</v>
      </c>
      <c r="P72" s="305">
        <f>[1]ASRData!$E$70</f>
        <v>79</v>
      </c>
      <c r="Q72" s="298">
        <f t="shared" si="25"/>
        <v>13.166666666666666</v>
      </c>
      <c r="R72" s="302">
        <f>[1]ASRData!$F$70</f>
        <v>5626</v>
      </c>
      <c r="S72" s="298">
        <f t="shared" si="26"/>
        <v>937.66666666666663</v>
      </c>
      <c r="T72" s="302">
        <f>[1]ASRData!$G$70</f>
        <v>59</v>
      </c>
      <c r="U72" s="298">
        <f t="shared" si="27"/>
        <v>9.8333333333333339</v>
      </c>
      <c r="V72" s="302">
        <f>[1]ASRData!$H$70</f>
        <v>25</v>
      </c>
      <c r="W72" s="298">
        <f t="shared" si="28"/>
        <v>4.166666666666667</v>
      </c>
      <c r="X72" s="302">
        <f>[1]ASRData!$I$70</f>
        <v>42</v>
      </c>
      <c r="Y72" s="298">
        <f t="shared" si="29"/>
        <v>7</v>
      </c>
      <c r="Z72" s="302">
        <f>[1]ASRData!$J$70</f>
        <v>43</v>
      </c>
      <c r="AA72" s="298">
        <f t="shared" si="30"/>
        <v>7.166666666666667</v>
      </c>
      <c r="AB72" s="302">
        <f>[1]ASRData!$K$70</f>
        <v>30</v>
      </c>
      <c r="AC72" s="298">
        <f t="shared" si="31"/>
        <v>5</v>
      </c>
      <c r="AD72" s="302">
        <f>[1]ASRData!$L$70</f>
        <v>21</v>
      </c>
      <c r="AE72" s="298">
        <f t="shared" si="32"/>
        <v>3.5</v>
      </c>
      <c r="AF72" s="303">
        <f>[1]ASRData!$M$70</f>
        <v>28</v>
      </c>
      <c r="AG72" s="298">
        <f t="shared" si="33"/>
        <v>4.666666666666667</v>
      </c>
      <c r="AH72" s="303">
        <f>[1]ASRData!$N$70</f>
        <v>63</v>
      </c>
      <c r="AI72" s="298">
        <f t="shared" si="34"/>
        <v>10.5</v>
      </c>
      <c r="AJ72" s="303">
        <f>[1]ASRData!$O$70</f>
        <v>26</v>
      </c>
      <c r="AK72" s="298">
        <f t="shared" si="35"/>
        <v>4.333333333333333</v>
      </c>
      <c r="AL72" s="303">
        <f>[1]ASRData!$P$70</f>
        <v>810</v>
      </c>
      <c r="AM72" s="298">
        <f t="shared" si="36"/>
        <v>135</v>
      </c>
      <c r="AN72" s="303">
        <f>[1]ASRData!$Q$70</f>
        <v>754</v>
      </c>
      <c r="AO72" s="298">
        <f t="shared" si="37"/>
        <v>125.66666666666667</v>
      </c>
      <c r="AP72" s="303">
        <f>[1]ASRData!$R$70</f>
        <v>521</v>
      </c>
      <c r="AQ72" s="298">
        <f t="shared" si="38"/>
        <v>86.833333333333329</v>
      </c>
      <c r="AR72" s="303">
        <f>[1]ASRData!$S$70</f>
        <v>266</v>
      </c>
      <c r="AS72" s="298">
        <f t="shared" si="39"/>
        <v>44.333333333333336</v>
      </c>
    </row>
    <row r="73" spans="1:45" ht="13.5" customHeight="1" x14ac:dyDescent="0.3">
      <c r="A73" s="296" t="s">
        <v>166</v>
      </c>
      <c r="B73" s="297" t="str">
        <f>'[1]Incentive Goal'!B72</f>
        <v>ONSLOW</v>
      </c>
      <c r="C73" s="298">
        <f>'[1]Staffing Report'!J72</f>
        <v>13</v>
      </c>
      <c r="D73" s="298">
        <f>'[1]Staffing Report'!X72</f>
        <v>18</v>
      </c>
      <c r="E73" s="299">
        <f>'[1]Incentive Goal'!J72</f>
        <v>6265</v>
      </c>
      <c r="F73" s="300">
        <f>+E73/'[1]Staffing Report'!J72</f>
        <v>481.92307692307691</v>
      </c>
      <c r="G73" s="299">
        <v>249</v>
      </c>
      <c r="H73" s="300">
        <f t="shared" si="40"/>
        <v>19.153846153846153</v>
      </c>
      <c r="I73" s="299">
        <v>356</v>
      </c>
      <c r="J73" s="300">
        <f t="shared" si="21"/>
        <v>27.384615384615383</v>
      </c>
      <c r="K73" s="301">
        <f>'[1]Incentive Goal'!C72</f>
        <v>19496062.25</v>
      </c>
      <c r="L73" s="301">
        <f t="shared" si="22"/>
        <v>1499697.0961538462</v>
      </c>
      <c r="M73" s="301">
        <f t="shared" si="23"/>
        <v>1083114.5694444445</v>
      </c>
      <c r="N73" s="305">
        <f>[1]ASRData!D72</f>
        <v>93033</v>
      </c>
      <c r="O73" s="298">
        <f t="shared" si="24"/>
        <v>7156.3846153846152</v>
      </c>
      <c r="P73" s="305">
        <f>[1]ASRData!E72</f>
        <v>252</v>
      </c>
      <c r="Q73" s="298">
        <f t="shared" si="25"/>
        <v>19.384615384615383</v>
      </c>
      <c r="R73" s="302">
        <f>[1]ASRData!F72</f>
        <v>3877</v>
      </c>
      <c r="S73" s="298">
        <f t="shared" si="26"/>
        <v>298.23076923076923</v>
      </c>
      <c r="T73" s="302">
        <f>[1]ASRData!G72</f>
        <v>27</v>
      </c>
      <c r="U73" s="298">
        <f t="shared" si="27"/>
        <v>2.0769230769230771</v>
      </c>
      <c r="V73" s="302">
        <f>[1]ASRData!H72</f>
        <v>167</v>
      </c>
      <c r="W73" s="298">
        <f t="shared" si="28"/>
        <v>12.846153846153847</v>
      </c>
      <c r="X73" s="302">
        <f>[1]ASRData!I72</f>
        <v>246</v>
      </c>
      <c r="Y73" s="298">
        <f t="shared" si="29"/>
        <v>18.923076923076923</v>
      </c>
      <c r="Z73" s="302">
        <f>[1]ASRData!J72</f>
        <v>507</v>
      </c>
      <c r="AA73" s="298">
        <f t="shared" si="30"/>
        <v>39</v>
      </c>
      <c r="AB73" s="302">
        <f>[1]ASRData!K72</f>
        <v>346</v>
      </c>
      <c r="AC73" s="298">
        <f t="shared" si="31"/>
        <v>26.615384615384617</v>
      </c>
      <c r="AD73" s="302">
        <f>[1]ASRData!L72</f>
        <v>9</v>
      </c>
      <c r="AE73" s="298">
        <f t="shared" si="32"/>
        <v>0.69230769230769229</v>
      </c>
      <c r="AF73" s="303">
        <f>[1]ASRData!M72</f>
        <v>226</v>
      </c>
      <c r="AG73" s="298">
        <f t="shared" si="33"/>
        <v>17.384615384615383</v>
      </c>
      <c r="AH73" s="303">
        <f>[1]ASRData!N72</f>
        <v>266</v>
      </c>
      <c r="AI73" s="298">
        <f t="shared" si="34"/>
        <v>20.46153846153846</v>
      </c>
      <c r="AJ73" s="303">
        <f>[1]ASRData!O72</f>
        <v>29</v>
      </c>
      <c r="AK73" s="298">
        <f t="shared" si="35"/>
        <v>2.2307692307692308</v>
      </c>
      <c r="AL73" s="303">
        <f>[1]ASRData!P72</f>
        <v>3075</v>
      </c>
      <c r="AM73" s="298">
        <f t="shared" si="36"/>
        <v>236.53846153846155</v>
      </c>
      <c r="AN73" s="303">
        <f>[1]ASRData!Q72</f>
        <v>1622</v>
      </c>
      <c r="AO73" s="298">
        <f t="shared" si="37"/>
        <v>124.76923076923077</v>
      </c>
      <c r="AP73" s="303">
        <f>[1]ASRData!R72</f>
        <v>5609</v>
      </c>
      <c r="AQ73" s="298">
        <f t="shared" si="38"/>
        <v>431.46153846153845</v>
      </c>
      <c r="AR73" s="303">
        <f>[1]ASRData!S72</f>
        <v>1068</v>
      </c>
      <c r="AS73" s="298">
        <f t="shared" si="39"/>
        <v>82.15384615384616</v>
      </c>
    </row>
    <row r="74" spans="1:45" ht="13.5" customHeight="1" x14ac:dyDescent="0.3">
      <c r="A74" s="296" t="s">
        <v>142</v>
      </c>
      <c r="B74" s="297" t="str">
        <f>'[1]Incentive Goal'!B73</f>
        <v>ORANGE</v>
      </c>
      <c r="C74" s="298">
        <f>'[1]Staffing Report'!J73</f>
        <v>8</v>
      </c>
      <c r="D74" s="298">
        <f>'[1]Staffing Report'!X73</f>
        <v>13</v>
      </c>
      <c r="E74" s="299">
        <f>'[1]Incentive Goal'!J73</f>
        <v>1486</v>
      </c>
      <c r="F74" s="300">
        <f>+E74/'[1]Staffing Report'!J73</f>
        <v>185.75</v>
      </c>
      <c r="G74" s="299">
        <v>67</v>
      </c>
      <c r="H74" s="300">
        <f t="shared" si="40"/>
        <v>8.375</v>
      </c>
      <c r="I74" s="299">
        <v>59</v>
      </c>
      <c r="J74" s="300">
        <f t="shared" si="21"/>
        <v>7.375</v>
      </c>
      <c r="K74" s="301">
        <f>'[1]Incentive Goal'!C73</f>
        <v>4162736.11</v>
      </c>
      <c r="L74" s="301">
        <f t="shared" si="22"/>
        <v>520342.01374999998</v>
      </c>
      <c r="M74" s="301">
        <f t="shared" si="23"/>
        <v>320210.46999999997</v>
      </c>
      <c r="N74" s="305">
        <f>[1]ASRData!D73</f>
        <v>33102</v>
      </c>
      <c r="O74" s="298">
        <f t="shared" si="24"/>
        <v>4137.75</v>
      </c>
      <c r="P74" s="305">
        <f>[1]ASRData!E73</f>
        <v>180</v>
      </c>
      <c r="Q74" s="298">
        <f t="shared" si="25"/>
        <v>22.5</v>
      </c>
      <c r="R74" s="302">
        <f>[1]ASRData!F73</f>
        <v>3733</v>
      </c>
      <c r="S74" s="298">
        <f t="shared" si="26"/>
        <v>466.625</v>
      </c>
      <c r="T74" s="302">
        <f>[1]ASRData!G73</f>
        <v>242</v>
      </c>
      <c r="U74" s="298">
        <f t="shared" si="27"/>
        <v>30.25</v>
      </c>
      <c r="V74" s="302">
        <f>[1]ASRData!H73</f>
        <v>24</v>
      </c>
      <c r="W74" s="298">
        <f t="shared" si="28"/>
        <v>3</v>
      </c>
      <c r="X74" s="302">
        <f>[1]ASRData!I73</f>
        <v>64</v>
      </c>
      <c r="Y74" s="298">
        <f t="shared" si="29"/>
        <v>8</v>
      </c>
      <c r="Z74" s="302">
        <f>[1]ASRData!J73</f>
        <v>71</v>
      </c>
      <c r="AA74" s="298">
        <f t="shared" si="30"/>
        <v>8.875</v>
      </c>
      <c r="AB74" s="302">
        <f>[1]ASRData!K73</f>
        <v>58</v>
      </c>
      <c r="AC74" s="298">
        <f t="shared" si="31"/>
        <v>7.25</v>
      </c>
      <c r="AD74" s="302">
        <f>[1]ASRData!L73</f>
        <v>424</v>
      </c>
      <c r="AE74" s="298">
        <f t="shared" si="32"/>
        <v>53</v>
      </c>
      <c r="AF74" s="303">
        <f>[1]ASRData!M73</f>
        <v>133</v>
      </c>
      <c r="AG74" s="298">
        <f t="shared" si="33"/>
        <v>16.625</v>
      </c>
      <c r="AH74" s="303">
        <f>[1]ASRData!N73</f>
        <v>121</v>
      </c>
      <c r="AI74" s="298">
        <f t="shared" si="34"/>
        <v>15.125</v>
      </c>
      <c r="AJ74" s="303">
        <f>[1]ASRData!O73</f>
        <v>32</v>
      </c>
      <c r="AK74" s="298">
        <f t="shared" si="35"/>
        <v>4</v>
      </c>
      <c r="AL74" s="303">
        <f>[1]ASRData!P73</f>
        <v>796</v>
      </c>
      <c r="AM74" s="298">
        <f t="shared" si="36"/>
        <v>99.5</v>
      </c>
      <c r="AN74" s="303">
        <f>[1]ASRData!Q73</f>
        <v>744</v>
      </c>
      <c r="AO74" s="298">
        <f t="shared" si="37"/>
        <v>93</v>
      </c>
      <c r="AP74" s="303">
        <f>[1]ASRData!R73</f>
        <v>4127</v>
      </c>
      <c r="AQ74" s="298">
        <f t="shared" si="38"/>
        <v>515.875</v>
      </c>
      <c r="AR74" s="303">
        <f>[1]ASRData!S73</f>
        <v>441</v>
      </c>
      <c r="AS74" s="298">
        <f t="shared" si="39"/>
        <v>55.125</v>
      </c>
    </row>
    <row r="75" spans="1:45" ht="13.5" customHeight="1" x14ac:dyDescent="0.3">
      <c r="A75" s="296" t="s">
        <v>166</v>
      </c>
      <c r="B75" s="297" t="str">
        <f>'[1]Incentive Goal'!B74</f>
        <v>PAMLICO</v>
      </c>
      <c r="C75" s="298">
        <f>'[1]Staffing Report'!J74</f>
        <v>1</v>
      </c>
      <c r="D75" s="298">
        <f>'[1]Staffing Report'!X74</f>
        <v>1.33</v>
      </c>
      <c r="E75" s="299">
        <f>'[1]Incentive Goal'!J74</f>
        <v>414</v>
      </c>
      <c r="F75" s="300">
        <f>+E75/'[1]Staffing Report'!J74</f>
        <v>414</v>
      </c>
      <c r="G75" s="299">
        <v>12</v>
      </c>
      <c r="H75" s="300">
        <f t="shared" si="40"/>
        <v>12</v>
      </c>
      <c r="I75" s="299">
        <v>27</v>
      </c>
      <c r="J75" s="300">
        <f t="shared" si="21"/>
        <v>27</v>
      </c>
      <c r="K75" s="301">
        <f>'[1]Incentive Goal'!C74</f>
        <v>738212.18</v>
      </c>
      <c r="L75" s="301">
        <f t="shared" si="22"/>
        <v>738212.18</v>
      </c>
      <c r="M75" s="301">
        <f t="shared" si="23"/>
        <v>555046.7518796993</v>
      </c>
      <c r="N75" s="305">
        <f>[1]ASRData!D74</f>
        <v>8921</v>
      </c>
      <c r="O75" s="298">
        <f t="shared" si="24"/>
        <v>8921</v>
      </c>
      <c r="P75" s="305">
        <f>[1]ASRData!E74</f>
        <v>24</v>
      </c>
      <c r="Q75" s="298">
        <f t="shared" si="25"/>
        <v>24</v>
      </c>
      <c r="R75" s="302">
        <f>[1]ASRData!F74</f>
        <v>248</v>
      </c>
      <c r="S75" s="298">
        <f t="shared" si="26"/>
        <v>248</v>
      </c>
      <c r="T75" s="302">
        <f>[1]ASRData!G74</f>
        <v>2</v>
      </c>
      <c r="U75" s="298">
        <f t="shared" si="27"/>
        <v>2</v>
      </c>
      <c r="V75" s="302">
        <f>[1]ASRData!H74</f>
        <v>9</v>
      </c>
      <c r="W75" s="298">
        <f t="shared" si="28"/>
        <v>9</v>
      </c>
      <c r="X75" s="302">
        <f>[1]ASRData!I74</f>
        <v>13</v>
      </c>
      <c r="Y75" s="298">
        <f t="shared" si="29"/>
        <v>13</v>
      </c>
      <c r="Z75" s="302">
        <f>[1]ASRData!J74</f>
        <v>37</v>
      </c>
      <c r="AA75" s="298">
        <f t="shared" si="30"/>
        <v>37</v>
      </c>
      <c r="AB75" s="302">
        <f>[1]ASRData!K74</f>
        <v>27</v>
      </c>
      <c r="AC75" s="298">
        <f t="shared" si="31"/>
        <v>27</v>
      </c>
      <c r="AD75" s="302">
        <f>[1]ASRData!L74</f>
        <v>1</v>
      </c>
      <c r="AE75" s="298">
        <f t="shared" si="32"/>
        <v>1</v>
      </c>
      <c r="AF75" s="303">
        <f>[1]ASRData!M74</f>
        <v>21</v>
      </c>
      <c r="AG75" s="298">
        <f t="shared" si="33"/>
        <v>21</v>
      </c>
      <c r="AH75" s="303">
        <f>[1]ASRData!N74</f>
        <v>20</v>
      </c>
      <c r="AI75" s="298">
        <f t="shared" si="34"/>
        <v>20</v>
      </c>
      <c r="AJ75" s="303">
        <f>[1]ASRData!O74</f>
        <v>7</v>
      </c>
      <c r="AK75" s="298">
        <f t="shared" si="35"/>
        <v>7</v>
      </c>
      <c r="AL75" s="303">
        <f>[1]ASRData!P74</f>
        <v>157</v>
      </c>
      <c r="AM75" s="298">
        <f t="shared" si="36"/>
        <v>157</v>
      </c>
      <c r="AN75" s="303">
        <f>[1]ASRData!Q74</f>
        <v>382</v>
      </c>
      <c r="AO75" s="298">
        <f t="shared" si="37"/>
        <v>382</v>
      </c>
      <c r="AP75" s="303">
        <f>[1]ASRData!R74</f>
        <v>109</v>
      </c>
      <c r="AQ75" s="298">
        <f t="shared" si="38"/>
        <v>109</v>
      </c>
      <c r="AR75" s="303">
        <f>[1]ASRData!S74</f>
        <v>170</v>
      </c>
      <c r="AS75" s="298">
        <f t="shared" si="39"/>
        <v>170</v>
      </c>
    </row>
    <row r="76" spans="1:45" ht="13.5" customHeight="1" x14ac:dyDescent="0.3">
      <c r="A76" s="296" t="s">
        <v>315</v>
      </c>
      <c r="B76" s="297" t="str">
        <f>'[1]Incentive Goal'!B75</f>
        <v>PASQUOTANK</v>
      </c>
      <c r="C76" s="298">
        <f>'[1]Staffing Report'!J75</f>
        <v>5</v>
      </c>
      <c r="D76" s="298">
        <f>'[1]Staffing Report'!X75</f>
        <v>6</v>
      </c>
      <c r="E76" s="299">
        <f>'[1]Incentive Goal'!J75</f>
        <v>1845</v>
      </c>
      <c r="F76" s="300">
        <f>+E76/'[1]Staffing Report'!J75</f>
        <v>369</v>
      </c>
      <c r="G76" s="299">
        <v>112</v>
      </c>
      <c r="H76" s="300">
        <f t="shared" si="40"/>
        <v>22.4</v>
      </c>
      <c r="I76" s="299">
        <v>55</v>
      </c>
      <c r="J76" s="300">
        <f t="shared" si="21"/>
        <v>11</v>
      </c>
      <c r="K76" s="301">
        <f>'[1]Incentive Goal'!C75</f>
        <v>4099318.13</v>
      </c>
      <c r="L76" s="301">
        <f t="shared" si="22"/>
        <v>819863.62599999993</v>
      </c>
      <c r="M76" s="301">
        <f t="shared" si="23"/>
        <v>683219.68833333335</v>
      </c>
      <c r="N76" s="305">
        <f>[1]ASRData!D75</f>
        <v>42360</v>
      </c>
      <c r="O76" s="298">
        <f t="shared" si="24"/>
        <v>8472</v>
      </c>
      <c r="P76" s="305">
        <f>[1]ASRData!E75</f>
        <v>124</v>
      </c>
      <c r="Q76" s="298">
        <f t="shared" si="25"/>
        <v>24.8</v>
      </c>
      <c r="R76" s="302">
        <f>[1]ASRData!F75</f>
        <v>1262</v>
      </c>
      <c r="S76" s="298">
        <f t="shared" si="26"/>
        <v>252.4</v>
      </c>
      <c r="T76" s="302">
        <f>[1]ASRData!G75</f>
        <v>11</v>
      </c>
      <c r="U76" s="298">
        <f t="shared" si="27"/>
        <v>2.2000000000000002</v>
      </c>
      <c r="V76" s="302">
        <f>[1]ASRData!H75</f>
        <v>32</v>
      </c>
      <c r="W76" s="298">
        <f t="shared" si="28"/>
        <v>6.4</v>
      </c>
      <c r="X76" s="302">
        <f>[1]ASRData!I75</f>
        <v>160</v>
      </c>
      <c r="Y76" s="298">
        <f t="shared" si="29"/>
        <v>32</v>
      </c>
      <c r="Z76" s="302">
        <f>[1]ASRData!J75</f>
        <v>82</v>
      </c>
      <c r="AA76" s="298">
        <f t="shared" si="30"/>
        <v>16.399999999999999</v>
      </c>
      <c r="AB76" s="302">
        <f>[1]ASRData!K75</f>
        <v>83</v>
      </c>
      <c r="AC76" s="298">
        <f t="shared" si="31"/>
        <v>16.600000000000001</v>
      </c>
      <c r="AD76" s="302">
        <f>[1]ASRData!L75</f>
        <v>8</v>
      </c>
      <c r="AE76" s="298">
        <f t="shared" si="32"/>
        <v>1.6</v>
      </c>
      <c r="AF76" s="303">
        <f>[1]ASRData!M75</f>
        <v>59</v>
      </c>
      <c r="AG76" s="298">
        <f t="shared" si="33"/>
        <v>11.8</v>
      </c>
      <c r="AH76" s="303">
        <f>[1]ASRData!N75</f>
        <v>142</v>
      </c>
      <c r="AI76" s="298">
        <f t="shared" si="34"/>
        <v>28.4</v>
      </c>
      <c r="AJ76" s="303">
        <f>[1]ASRData!O75</f>
        <v>40</v>
      </c>
      <c r="AK76" s="298">
        <f t="shared" si="35"/>
        <v>8</v>
      </c>
      <c r="AL76" s="303">
        <f>[1]ASRData!P75</f>
        <v>775</v>
      </c>
      <c r="AM76" s="298">
        <f t="shared" si="36"/>
        <v>155</v>
      </c>
      <c r="AN76" s="303">
        <f>[1]ASRData!Q75</f>
        <v>1181</v>
      </c>
      <c r="AO76" s="298">
        <f t="shared" si="37"/>
        <v>236.2</v>
      </c>
      <c r="AP76" s="303">
        <f>[1]ASRData!R75</f>
        <v>1120</v>
      </c>
      <c r="AQ76" s="298">
        <f t="shared" si="38"/>
        <v>224</v>
      </c>
      <c r="AR76" s="303">
        <f>[1]ASRData!S75</f>
        <v>337</v>
      </c>
      <c r="AS76" s="298">
        <f t="shared" si="39"/>
        <v>67.400000000000006</v>
      </c>
    </row>
    <row r="77" spans="1:45" ht="13.5" customHeight="1" x14ac:dyDescent="0.3">
      <c r="A77" s="296" t="s">
        <v>166</v>
      </c>
      <c r="B77" s="297" t="str">
        <f>'[1]Incentive Goal'!B76</f>
        <v>PENDER</v>
      </c>
      <c r="C77" s="298">
        <f>'[1]Staffing Report'!J76</f>
        <v>3</v>
      </c>
      <c r="D77" s="298">
        <f>'[1]Staffing Report'!X76</f>
        <v>5.75</v>
      </c>
      <c r="E77" s="299">
        <f>'[1]Incentive Goal'!J76</f>
        <v>1435</v>
      </c>
      <c r="F77" s="300">
        <f>+E77/'[1]Staffing Report'!J76</f>
        <v>478.33333333333331</v>
      </c>
      <c r="G77" s="299">
        <v>64</v>
      </c>
      <c r="H77" s="300">
        <f t="shared" si="40"/>
        <v>21.333333333333332</v>
      </c>
      <c r="I77" s="299">
        <v>103</v>
      </c>
      <c r="J77" s="300">
        <f t="shared" si="21"/>
        <v>34.333333333333336</v>
      </c>
      <c r="K77" s="301">
        <f>'[1]Incentive Goal'!C76</f>
        <v>3520216.3</v>
      </c>
      <c r="L77" s="301">
        <f t="shared" si="22"/>
        <v>1173405.4333333333</v>
      </c>
      <c r="M77" s="301">
        <f t="shared" si="23"/>
        <v>612211.53043478262</v>
      </c>
      <c r="N77" s="305">
        <f>[1]ASRData!D76</f>
        <v>28931</v>
      </c>
      <c r="O77" s="298">
        <f t="shared" si="24"/>
        <v>9643.6666666666661</v>
      </c>
      <c r="P77" s="305">
        <f>[1]ASRData!E76</f>
        <v>241</v>
      </c>
      <c r="Q77" s="298">
        <f t="shared" si="25"/>
        <v>80.333333333333329</v>
      </c>
      <c r="R77" s="302">
        <f>[1]ASRData!F76</f>
        <v>597</v>
      </c>
      <c r="S77" s="298">
        <f t="shared" si="26"/>
        <v>199</v>
      </c>
      <c r="T77" s="302">
        <f>[1]ASRData!G76</f>
        <v>4</v>
      </c>
      <c r="U77" s="298">
        <f t="shared" si="27"/>
        <v>1.3333333333333333</v>
      </c>
      <c r="V77" s="302">
        <f>[1]ASRData!H76</f>
        <v>23</v>
      </c>
      <c r="W77" s="298">
        <f t="shared" si="28"/>
        <v>7.666666666666667</v>
      </c>
      <c r="X77" s="302">
        <f>[1]ASRData!I76</f>
        <v>62</v>
      </c>
      <c r="Y77" s="298">
        <f t="shared" si="29"/>
        <v>20.666666666666668</v>
      </c>
      <c r="Z77" s="302">
        <f>[1]ASRData!J76</f>
        <v>84</v>
      </c>
      <c r="AA77" s="298">
        <f t="shared" si="30"/>
        <v>28</v>
      </c>
      <c r="AB77" s="302">
        <f>[1]ASRData!K76</f>
        <v>105</v>
      </c>
      <c r="AC77" s="298">
        <f t="shared" si="31"/>
        <v>35</v>
      </c>
      <c r="AD77" s="302">
        <f>[1]ASRData!L76</f>
        <v>19</v>
      </c>
      <c r="AE77" s="298">
        <f t="shared" si="32"/>
        <v>6.333333333333333</v>
      </c>
      <c r="AF77" s="303">
        <f>[1]ASRData!M76</f>
        <v>88</v>
      </c>
      <c r="AG77" s="298">
        <f t="shared" si="33"/>
        <v>29.333333333333332</v>
      </c>
      <c r="AH77" s="303">
        <f>[1]ASRData!N76</f>
        <v>111</v>
      </c>
      <c r="AI77" s="298">
        <f t="shared" si="34"/>
        <v>37</v>
      </c>
      <c r="AJ77" s="303">
        <f>[1]ASRData!O76</f>
        <v>22</v>
      </c>
      <c r="AK77" s="298">
        <f t="shared" si="35"/>
        <v>7.333333333333333</v>
      </c>
      <c r="AL77" s="303">
        <f>[1]ASRData!P76</f>
        <v>625</v>
      </c>
      <c r="AM77" s="298">
        <f t="shared" si="36"/>
        <v>208.33333333333334</v>
      </c>
      <c r="AN77" s="303">
        <f>[1]ASRData!Q76</f>
        <v>856</v>
      </c>
      <c r="AO77" s="298">
        <f t="shared" si="37"/>
        <v>285.33333333333331</v>
      </c>
      <c r="AP77" s="303">
        <f>[1]ASRData!R76</f>
        <v>1295</v>
      </c>
      <c r="AQ77" s="298">
        <f t="shared" si="38"/>
        <v>431.66666666666669</v>
      </c>
      <c r="AR77" s="303">
        <f>[1]ASRData!S76</f>
        <v>235</v>
      </c>
      <c r="AS77" s="298">
        <f t="shared" si="39"/>
        <v>78.333333333333329</v>
      </c>
    </row>
    <row r="78" spans="1:45" ht="13.5" customHeight="1" x14ac:dyDescent="0.3">
      <c r="A78" s="296" t="s">
        <v>315</v>
      </c>
      <c r="B78" s="297" t="str">
        <f>'[1]Incentive Goal'!B77</f>
        <v>PERQUIMANS</v>
      </c>
      <c r="C78" s="298">
        <f>'[1]Staffing Report'!J77</f>
        <v>0.5</v>
      </c>
      <c r="D78" s="298">
        <f>'[1]Staffing Report'!X77</f>
        <v>1.5</v>
      </c>
      <c r="E78" s="299">
        <f>'[1]Incentive Goal'!J77</f>
        <v>441</v>
      </c>
      <c r="F78" s="300">
        <f>+E78/'[1]Staffing Report'!J77</f>
        <v>882</v>
      </c>
      <c r="G78" s="299">
        <v>17</v>
      </c>
      <c r="H78" s="300">
        <f t="shared" si="40"/>
        <v>34</v>
      </c>
      <c r="I78" s="299">
        <v>12</v>
      </c>
      <c r="J78" s="300">
        <f t="shared" si="21"/>
        <v>24</v>
      </c>
      <c r="K78" s="301">
        <f>'[1]Incentive Goal'!C77</f>
        <v>1060690.8600000001</v>
      </c>
      <c r="L78" s="301">
        <f t="shared" si="22"/>
        <v>2121381.7200000002</v>
      </c>
      <c r="M78" s="301">
        <f t="shared" si="23"/>
        <v>707127.24000000011</v>
      </c>
      <c r="N78" s="305">
        <f>[1]ASRData!D77</f>
        <v>5308</v>
      </c>
      <c r="O78" s="298">
        <f t="shared" si="24"/>
        <v>10616</v>
      </c>
      <c r="P78" s="305">
        <f>[1]ASRData!E77</f>
        <v>10</v>
      </c>
      <c r="Q78" s="298">
        <f t="shared" si="25"/>
        <v>20</v>
      </c>
      <c r="R78" s="302">
        <f>[1]ASRData!F77</f>
        <v>253</v>
      </c>
      <c r="S78" s="298">
        <f t="shared" si="26"/>
        <v>506</v>
      </c>
      <c r="T78" s="302">
        <f>[1]ASRData!G77</f>
        <v>2</v>
      </c>
      <c r="U78" s="298">
        <f t="shared" si="27"/>
        <v>4</v>
      </c>
      <c r="V78" s="302">
        <f>[1]ASRData!H77</f>
        <v>0</v>
      </c>
      <c r="W78" s="298">
        <f t="shared" si="28"/>
        <v>0</v>
      </c>
      <c r="X78" s="302">
        <f>[1]ASRData!I77</f>
        <v>11</v>
      </c>
      <c r="Y78" s="298">
        <f t="shared" si="29"/>
        <v>22</v>
      </c>
      <c r="Z78" s="302">
        <f>[1]ASRData!J77</f>
        <v>0</v>
      </c>
      <c r="AA78" s="298">
        <f t="shared" si="30"/>
        <v>0</v>
      </c>
      <c r="AB78" s="302">
        <f>[1]ASRData!K77</f>
        <v>0</v>
      </c>
      <c r="AC78" s="298">
        <f t="shared" si="31"/>
        <v>0</v>
      </c>
      <c r="AD78" s="302">
        <f>[1]ASRData!L77</f>
        <v>0</v>
      </c>
      <c r="AE78" s="298">
        <f t="shared" si="32"/>
        <v>0</v>
      </c>
      <c r="AF78" s="303">
        <f>[1]ASRData!M77</f>
        <v>15</v>
      </c>
      <c r="AG78" s="298">
        <f t="shared" si="33"/>
        <v>30</v>
      </c>
      <c r="AH78" s="303">
        <f>[1]ASRData!N77</f>
        <v>39</v>
      </c>
      <c r="AI78" s="298">
        <f t="shared" si="34"/>
        <v>78</v>
      </c>
      <c r="AJ78" s="303">
        <f>[1]ASRData!O77</f>
        <v>3</v>
      </c>
      <c r="AK78" s="298">
        <f t="shared" si="35"/>
        <v>6</v>
      </c>
      <c r="AL78" s="303">
        <f>[1]ASRData!P77</f>
        <v>215</v>
      </c>
      <c r="AM78" s="298">
        <f t="shared" si="36"/>
        <v>430</v>
      </c>
      <c r="AN78" s="303">
        <f>[1]ASRData!Q77</f>
        <v>408</v>
      </c>
      <c r="AO78" s="298">
        <f t="shared" si="37"/>
        <v>816</v>
      </c>
      <c r="AP78" s="303">
        <f>[1]ASRData!R77</f>
        <v>419</v>
      </c>
      <c r="AQ78" s="298">
        <f t="shared" si="38"/>
        <v>838</v>
      </c>
      <c r="AR78" s="303">
        <f>[1]ASRData!S77</f>
        <v>118</v>
      </c>
      <c r="AS78" s="298">
        <f t="shared" si="39"/>
        <v>236</v>
      </c>
    </row>
    <row r="79" spans="1:45" ht="13.5" customHeight="1" x14ac:dyDescent="0.3">
      <c r="A79" s="296" t="s">
        <v>142</v>
      </c>
      <c r="B79" s="297" t="str">
        <f>'[1]Incentive Goal'!B78</f>
        <v>PERSON</v>
      </c>
      <c r="C79" s="298">
        <f>'[1]Staffing Report'!J78</f>
        <v>7</v>
      </c>
      <c r="D79" s="298">
        <f>'[1]Staffing Report'!X78</f>
        <v>10</v>
      </c>
      <c r="E79" s="299">
        <f>'[1]Incentive Goal'!J78</f>
        <v>1607</v>
      </c>
      <c r="F79" s="300">
        <f>+E79/'[1]Staffing Report'!J78</f>
        <v>229.57142857142858</v>
      </c>
      <c r="G79" s="299">
        <v>80</v>
      </c>
      <c r="H79" s="300">
        <f t="shared" si="40"/>
        <v>11.428571428571429</v>
      </c>
      <c r="I79" s="299">
        <v>75</v>
      </c>
      <c r="J79" s="300">
        <f t="shared" si="21"/>
        <v>10.714285714285714</v>
      </c>
      <c r="K79" s="301">
        <f>'[1]Incentive Goal'!C78</f>
        <v>3177738.34</v>
      </c>
      <c r="L79" s="301">
        <f t="shared" si="22"/>
        <v>453962.62</v>
      </c>
      <c r="M79" s="301">
        <f t="shared" si="23"/>
        <v>317773.83399999997</v>
      </c>
      <c r="N79" s="305">
        <f>[1]ASRData!D78</f>
        <v>32956</v>
      </c>
      <c r="O79" s="298">
        <f t="shared" si="24"/>
        <v>4708</v>
      </c>
      <c r="P79" s="305">
        <f>[1]ASRData!E78</f>
        <v>135</v>
      </c>
      <c r="Q79" s="298">
        <f t="shared" si="25"/>
        <v>19.285714285714285</v>
      </c>
      <c r="R79" s="302">
        <f>[1]ASRData!F78</f>
        <v>5768</v>
      </c>
      <c r="S79" s="298">
        <f t="shared" si="26"/>
        <v>824</v>
      </c>
      <c r="T79" s="302">
        <f>[1]ASRData!G78</f>
        <v>485</v>
      </c>
      <c r="U79" s="298">
        <f t="shared" si="27"/>
        <v>69.285714285714292</v>
      </c>
      <c r="V79" s="302">
        <f>[1]ASRData!H78</f>
        <v>53</v>
      </c>
      <c r="W79" s="298">
        <f t="shared" si="28"/>
        <v>7.5714285714285712</v>
      </c>
      <c r="X79" s="302">
        <f>[1]ASRData!I78</f>
        <v>87</v>
      </c>
      <c r="Y79" s="298">
        <f t="shared" si="29"/>
        <v>12.428571428571429</v>
      </c>
      <c r="Z79" s="302">
        <f>[1]ASRData!J78</f>
        <v>111</v>
      </c>
      <c r="AA79" s="298">
        <f t="shared" si="30"/>
        <v>15.857142857142858</v>
      </c>
      <c r="AB79" s="302">
        <f>[1]ASRData!K78</f>
        <v>62</v>
      </c>
      <c r="AC79" s="298">
        <f t="shared" si="31"/>
        <v>8.8571428571428577</v>
      </c>
      <c r="AD79" s="302">
        <f>[1]ASRData!L78</f>
        <v>6</v>
      </c>
      <c r="AE79" s="298">
        <f t="shared" si="32"/>
        <v>0.8571428571428571</v>
      </c>
      <c r="AF79" s="303">
        <f>[1]ASRData!M78</f>
        <v>68</v>
      </c>
      <c r="AG79" s="298">
        <f t="shared" si="33"/>
        <v>9.7142857142857135</v>
      </c>
      <c r="AH79" s="303">
        <f>[1]ASRData!N78</f>
        <v>75</v>
      </c>
      <c r="AI79" s="298">
        <f t="shared" si="34"/>
        <v>10.714285714285714</v>
      </c>
      <c r="AJ79" s="303">
        <f>[1]ASRData!O78</f>
        <v>7</v>
      </c>
      <c r="AK79" s="298">
        <f t="shared" si="35"/>
        <v>1</v>
      </c>
      <c r="AL79" s="303">
        <f>[1]ASRData!P78</f>
        <v>838</v>
      </c>
      <c r="AM79" s="298">
        <f t="shared" si="36"/>
        <v>119.71428571428571</v>
      </c>
      <c r="AN79" s="303">
        <f>[1]ASRData!Q78</f>
        <v>1245</v>
      </c>
      <c r="AO79" s="298">
        <f t="shared" si="37"/>
        <v>177.85714285714286</v>
      </c>
      <c r="AP79" s="303">
        <f>[1]ASRData!R78</f>
        <v>1400</v>
      </c>
      <c r="AQ79" s="298">
        <f t="shared" si="38"/>
        <v>200</v>
      </c>
      <c r="AR79" s="303">
        <f>[1]ASRData!S78</f>
        <v>1203</v>
      </c>
      <c r="AS79" s="298">
        <f t="shared" si="39"/>
        <v>171.85714285714286</v>
      </c>
    </row>
    <row r="80" spans="1:45" ht="13.5" customHeight="1" x14ac:dyDescent="0.3">
      <c r="A80" s="296" t="s">
        <v>242</v>
      </c>
      <c r="B80" s="297" t="str">
        <f>'[1]Incentive Goal'!B79</f>
        <v>PITT</v>
      </c>
      <c r="C80" s="298">
        <f>'[1]Staffing Report'!J79</f>
        <v>22</v>
      </c>
      <c r="D80" s="298">
        <f>'[1]Staffing Report'!X79</f>
        <v>31.8</v>
      </c>
      <c r="E80" s="299">
        <f>'[1]Incentive Goal'!J79</f>
        <v>8209</v>
      </c>
      <c r="F80" s="300">
        <f>+E80/'[1]Staffing Report'!J79</f>
        <v>373.13636363636363</v>
      </c>
      <c r="G80" s="299">
        <v>304</v>
      </c>
      <c r="H80" s="300">
        <f t="shared" si="40"/>
        <v>13.818181818181818</v>
      </c>
      <c r="I80" s="299">
        <v>381</v>
      </c>
      <c r="J80" s="300">
        <f t="shared" si="21"/>
        <v>17.318181818181817</v>
      </c>
      <c r="K80" s="301">
        <f>'[1]Incentive Goal'!C79</f>
        <v>14993089.42</v>
      </c>
      <c r="L80" s="301">
        <f t="shared" si="22"/>
        <v>681504.06454545457</v>
      </c>
      <c r="M80" s="301">
        <f t="shared" si="23"/>
        <v>471480.79937106918</v>
      </c>
      <c r="N80" s="305">
        <f>[1]ASRData!D79</f>
        <v>120580</v>
      </c>
      <c r="O80" s="298">
        <f t="shared" si="24"/>
        <v>5480.909090909091</v>
      </c>
      <c r="P80" s="305">
        <f>[1]ASRData!E79</f>
        <v>449</v>
      </c>
      <c r="Q80" s="298">
        <f t="shared" si="25"/>
        <v>20.40909090909091</v>
      </c>
      <c r="R80" s="302">
        <f>[1]ASRData!F79</f>
        <v>13301</v>
      </c>
      <c r="S80" s="298">
        <f t="shared" si="26"/>
        <v>604.59090909090912</v>
      </c>
      <c r="T80" s="302">
        <f>[1]ASRData!G79</f>
        <v>995</v>
      </c>
      <c r="U80" s="298">
        <f t="shared" si="27"/>
        <v>45.227272727272727</v>
      </c>
      <c r="V80" s="302">
        <f>[1]ASRData!H79</f>
        <v>882</v>
      </c>
      <c r="W80" s="298">
        <f t="shared" si="28"/>
        <v>40.090909090909093</v>
      </c>
      <c r="X80" s="302">
        <f>[1]ASRData!I79</f>
        <v>330</v>
      </c>
      <c r="Y80" s="298">
        <f t="shared" si="29"/>
        <v>15</v>
      </c>
      <c r="Z80" s="302">
        <f>[1]ASRData!J79</f>
        <v>1587</v>
      </c>
      <c r="AA80" s="298">
        <f t="shared" si="30"/>
        <v>72.13636363636364</v>
      </c>
      <c r="AB80" s="302">
        <f>[1]ASRData!K79</f>
        <v>321</v>
      </c>
      <c r="AC80" s="298">
        <f t="shared" si="31"/>
        <v>14.590909090909092</v>
      </c>
      <c r="AD80" s="302">
        <f>[1]ASRData!L79</f>
        <v>1175</v>
      </c>
      <c r="AE80" s="298">
        <f t="shared" si="32"/>
        <v>53.409090909090907</v>
      </c>
      <c r="AF80" s="303">
        <f>[1]ASRData!M79</f>
        <v>315</v>
      </c>
      <c r="AG80" s="298">
        <f t="shared" si="33"/>
        <v>14.318181818181818</v>
      </c>
      <c r="AH80" s="303">
        <f>[1]ASRData!N79</f>
        <v>416</v>
      </c>
      <c r="AI80" s="298">
        <f t="shared" si="34"/>
        <v>18.90909090909091</v>
      </c>
      <c r="AJ80" s="303">
        <f>[1]ASRData!O79</f>
        <v>138</v>
      </c>
      <c r="AK80" s="298">
        <f t="shared" si="35"/>
        <v>6.2727272727272725</v>
      </c>
      <c r="AL80" s="303">
        <f>[1]ASRData!P79</f>
        <v>4706</v>
      </c>
      <c r="AM80" s="298">
        <f t="shared" si="36"/>
        <v>213.90909090909091</v>
      </c>
      <c r="AN80" s="303">
        <f>[1]ASRData!Q79</f>
        <v>6488</v>
      </c>
      <c r="AO80" s="298">
        <f t="shared" si="37"/>
        <v>294.90909090909093</v>
      </c>
      <c r="AP80" s="303">
        <f>[1]ASRData!R79</f>
        <v>13664</v>
      </c>
      <c r="AQ80" s="298">
        <f t="shared" si="38"/>
        <v>621.09090909090912</v>
      </c>
      <c r="AR80" s="303">
        <f>[1]ASRData!S79</f>
        <v>1928</v>
      </c>
      <c r="AS80" s="298">
        <f t="shared" si="39"/>
        <v>87.63636363636364</v>
      </c>
    </row>
    <row r="81" spans="1:45" ht="13.5" customHeight="1" x14ac:dyDescent="0.3">
      <c r="A81" s="296" t="s">
        <v>255</v>
      </c>
      <c r="B81" s="297" t="str">
        <f>'[1]Incentive Goal'!B80</f>
        <v>POLK</v>
      </c>
      <c r="C81" s="298">
        <f>'[1]Staffing Report'!J80</f>
        <v>1</v>
      </c>
      <c r="D81" s="298">
        <f>'[1]Staffing Report'!X80</f>
        <v>1.1000000000000001</v>
      </c>
      <c r="E81" s="299">
        <f>'[1]Incentive Goal'!J80</f>
        <v>341</v>
      </c>
      <c r="F81" s="300">
        <f>+E81/'[1]Staffing Report'!J80</f>
        <v>341</v>
      </c>
      <c r="G81" s="299">
        <v>8</v>
      </c>
      <c r="H81" s="300">
        <f t="shared" si="40"/>
        <v>8</v>
      </c>
      <c r="I81" s="299">
        <v>24</v>
      </c>
      <c r="J81" s="300">
        <f t="shared" si="21"/>
        <v>24</v>
      </c>
      <c r="K81" s="301">
        <f>'[1]Incentive Goal'!C80</f>
        <v>694512.73</v>
      </c>
      <c r="L81" s="301">
        <f t="shared" si="22"/>
        <v>694512.73</v>
      </c>
      <c r="M81" s="301">
        <f t="shared" si="23"/>
        <v>631375.20909090899</v>
      </c>
      <c r="N81" s="305">
        <f>[1]ASRData!D80</f>
        <v>7241</v>
      </c>
      <c r="O81" s="298">
        <f t="shared" si="24"/>
        <v>7241</v>
      </c>
      <c r="P81" s="305">
        <f>[1]ASRData!E80</f>
        <v>42</v>
      </c>
      <c r="Q81" s="298">
        <f t="shared" si="25"/>
        <v>42</v>
      </c>
      <c r="R81" s="302">
        <f>[1]ASRData!F80</f>
        <v>583</v>
      </c>
      <c r="S81" s="298">
        <f t="shared" si="26"/>
        <v>583</v>
      </c>
      <c r="T81" s="302">
        <f>[1]ASRData!G80</f>
        <v>36</v>
      </c>
      <c r="U81" s="298">
        <f t="shared" si="27"/>
        <v>36</v>
      </c>
      <c r="V81" s="302">
        <f>[1]ASRData!H80</f>
        <v>1</v>
      </c>
      <c r="W81" s="298">
        <f t="shared" si="28"/>
        <v>1</v>
      </c>
      <c r="X81" s="302">
        <f>[1]ASRData!I80</f>
        <v>8</v>
      </c>
      <c r="Y81" s="298">
        <f t="shared" si="29"/>
        <v>8</v>
      </c>
      <c r="Z81" s="302">
        <f>[1]ASRData!J80</f>
        <v>35</v>
      </c>
      <c r="AA81" s="298">
        <f t="shared" si="30"/>
        <v>35</v>
      </c>
      <c r="AB81" s="302">
        <f>[1]ASRData!K80</f>
        <v>23</v>
      </c>
      <c r="AC81" s="298">
        <f t="shared" si="31"/>
        <v>23</v>
      </c>
      <c r="AD81" s="302">
        <f>[1]ASRData!L80</f>
        <v>0</v>
      </c>
      <c r="AE81" s="298">
        <f t="shared" si="32"/>
        <v>0</v>
      </c>
      <c r="AF81" s="303">
        <f>[1]ASRData!M80</f>
        <v>0</v>
      </c>
      <c r="AG81" s="298">
        <f t="shared" si="33"/>
        <v>0</v>
      </c>
      <c r="AH81" s="303">
        <f>[1]ASRData!N80</f>
        <v>70</v>
      </c>
      <c r="AI81" s="298">
        <f t="shared" si="34"/>
        <v>70</v>
      </c>
      <c r="AJ81" s="303">
        <f>[1]ASRData!O80</f>
        <v>7</v>
      </c>
      <c r="AK81" s="298">
        <f t="shared" si="35"/>
        <v>7</v>
      </c>
      <c r="AL81" s="303">
        <f>[1]ASRData!P80</f>
        <v>205</v>
      </c>
      <c r="AM81" s="298">
        <f t="shared" si="36"/>
        <v>205</v>
      </c>
      <c r="AN81" s="303">
        <f>[1]ASRData!Q80</f>
        <v>517</v>
      </c>
      <c r="AO81" s="298">
        <f t="shared" si="37"/>
        <v>517</v>
      </c>
      <c r="AP81" s="303">
        <f>[1]ASRData!R80</f>
        <v>980</v>
      </c>
      <c r="AQ81" s="298">
        <f t="shared" si="38"/>
        <v>980</v>
      </c>
      <c r="AR81" s="303">
        <f>[1]ASRData!S80</f>
        <v>324</v>
      </c>
      <c r="AS81" s="298">
        <f t="shared" si="39"/>
        <v>324</v>
      </c>
    </row>
    <row r="82" spans="1:45" ht="13.5" customHeight="1" x14ac:dyDescent="0.3">
      <c r="A82" s="296" t="s">
        <v>142</v>
      </c>
      <c r="B82" s="297" t="str">
        <f>'[1]Incentive Goal'!B81</f>
        <v>RANDOLPH</v>
      </c>
      <c r="C82" s="298">
        <f>'[1]Staffing Report'!J81</f>
        <v>12</v>
      </c>
      <c r="D82" s="298">
        <f>'[1]Staffing Report'!X81</f>
        <v>16.5</v>
      </c>
      <c r="E82" s="299">
        <f>'[1]Incentive Goal'!J81</f>
        <v>3676</v>
      </c>
      <c r="F82" s="300">
        <f>+E82/'[1]Staffing Report'!J81</f>
        <v>306.33333333333331</v>
      </c>
      <c r="G82" s="299">
        <v>193</v>
      </c>
      <c r="H82" s="300">
        <f t="shared" si="40"/>
        <v>16.083333333333332</v>
      </c>
      <c r="I82" s="299">
        <v>194</v>
      </c>
      <c r="J82" s="300">
        <f t="shared" si="21"/>
        <v>16.166666666666668</v>
      </c>
      <c r="K82" s="301">
        <f>'[1]Incentive Goal'!C81</f>
        <v>8408332.2699999996</v>
      </c>
      <c r="L82" s="301">
        <f t="shared" si="22"/>
        <v>700694.35583333333</v>
      </c>
      <c r="M82" s="301">
        <f t="shared" si="23"/>
        <v>509595.89515151514</v>
      </c>
      <c r="N82" s="305">
        <f>[1]ASRData!D81</f>
        <v>72568</v>
      </c>
      <c r="O82" s="298">
        <f t="shared" si="24"/>
        <v>6047.333333333333</v>
      </c>
      <c r="P82" s="305">
        <f>[1]ASRData!E81</f>
        <v>265</v>
      </c>
      <c r="Q82" s="298">
        <f t="shared" si="25"/>
        <v>22.083333333333332</v>
      </c>
      <c r="R82" s="302">
        <f>[1]ASRData!F81</f>
        <v>2348</v>
      </c>
      <c r="S82" s="298">
        <f t="shared" si="26"/>
        <v>195.66666666666666</v>
      </c>
      <c r="T82" s="302">
        <f>[1]ASRData!G81</f>
        <v>59</v>
      </c>
      <c r="U82" s="298">
        <f t="shared" si="27"/>
        <v>4.916666666666667</v>
      </c>
      <c r="V82" s="302">
        <f>[1]ASRData!H81</f>
        <v>134</v>
      </c>
      <c r="W82" s="298">
        <f t="shared" si="28"/>
        <v>11.166666666666666</v>
      </c>
      <c r="X82" s="302">
        <f>[1]ASRData!I81</f>
        <v>199</v>
      </c>
      <c r="Y82" s="298">
        <f t="shared" si="29"/>
        <v>16.583333333333332</v>
      </c>
      <c r="Z82" s="302">
        <f>[1]ASRData!J81</f>
        <v>406</v>
      </c>
      <c r="AA82" s="298">
        <f t="shared" si="30"/>
        <v>33.833333333333336</v>
      </c>
      <c r="AB82" s="302">
        <f>[1]ASRData!K81</f>
        <v>182</v>
      </c>
      <c r="AC82" s="298">
        <f t="shared" si="31"/>
        <v>15.166666666666666</v>
      </c>
      <c r="AD82" s="302">
        <f>[1]ASRData!L81</f>
        <v>30</v>
      </c>
      <c r="AE82" s="298">
        <f t="shared" si="32"/>
        <v>2.5</v>
      </c>
      <c r="AF82" s="303">
        <f>[1]ASRData!M81</f>
        <v>140</v>
      </c>
      <c r="AG82" s="298">
        <f t="shared" si="33"/>
        <v>11.666666666666666</v>
      </c>
      <c r="AH82" s="303">
        <f>[1]ASRData!N81</f>
        <v>274</v>
      </c>
      <c r="AI82" s="298">
        <f t="shared" si="34"/>
        <v>22.833333333333332</v>
      </c>
      <c r="AJ82" s="303">
        <f>[1]ASRData!O81</f>
        <v>40</v>
      </c>
      <c r="AK82" s="298">
        <f t="shared" si="35"/>
        <v>3.3333333333333335</v>
      </c>
      <c r="AL82" s="303">
        <f>[1]ASRData!P81</f>
        <v>1822</v>
      </c>
      <c r="AM82" s="298">
        <f t="shared" si="36"/>
        <v>151.83333333333334</v>
      </c>
      <c r="AN82" s="303">
        <f>[1]ASRData!Q81</f>
        <v>2415</v>
      </c>
      <c r="AO82" s="298">
        <f t="shared" si="37"/>
        <v>201.25</v>
      </c>
      <c r="AP82" s="303">
        <f>[1]ASRData!R81</f>
        <v>4335</v>
      </c>
      <c r="AQ82" s="298">
        <f t="shared" si="38"/>
        <v>361.25</v>
      </c>
      <c r="AR82" s="303">
        <f>[1]ASRData!S81</f>
        <v>1079</v>
      </c>
      <c r="AS82" s="298">
        <f t="shared" si="39"/>
        <v>89.916666666666671</v>
      </c>
    </row>
    <row r="83" spans="1:45" ht="13.5" customHeight="1" x14ac:dyDescent="0.3">
      <c r="A83" s="296" t="s">
        <v>153</v>
      </c>
      <c r="B83" s="297" t="str">
        <f>'[1]Incentive Goal'!B82</f>
        <v>RICHMOND</v>
      </c>
      <c r="C83" s="298">
        <f>'[1]Staffing Report'!J82</f>
        <v>8.75</v>
      </c>
      <c r="D83" s="298">
        <f>'[1]Staffing Report'!X82</f>
        <v>13</v>
      </c>
      <c r="E83" s="299">
        <f>'[1]Incentive Goal'!J82</f>
        <v>3678</v>
      </c>
      <c r="F83" s="300">
        <f>+E83/'[1]Staffing Report'!J82</f>
        <v>420.34285714285716</v>
      </c>
      <c r="G83" s="299">
        <v>100</v>
      </c>
      <c r="H83" s="300">
        <f t="shared" si="40"/>
        <v>11.428571428571429</v>
      </c>
      <c r="I83" s="299">
        <v>145</v>
      </c>
      <c r="J83" s="300">
        <f t="shared" si="21"/>
        <v>16.571428571428573</v>
      </c>
      <c r="K83" s="301">
        <f>'[1]Incentive Goal'!C82</f>
        <v>5633680.1500000004</v>
      </c>
      <c r="L83" s="301">
        <f t="shared" si="22"/>
        <v>643849.16</v>
      </c>
      <c r="M83" s="301">
        <f t="shared" si="23"/>
        <v>433360.01153846155</v>
      </c>
      <c r="N83" s="305">
        <f>[1]ASRData!D82</f>
        <v>88501</v>
      </c>
      <c r="O83" s="298">
        <f t="shared" si="24"/>
        <v>10114.4</v>
      </c>
      <c r="P83" s="305">
        <f>[1]ASRData!E82</f>
        <v>285</v>
      </c>
      <c r="Q83" s="298">
        <f t="shared" si="25"/>
        <v>32.571428571428569</v>
      </c>
      <c r="R83" s="302">
        <f>[1]ASRData!F82</f>
        <v>3828</v>
      </c>
      <c r="S83" s="298">
        <f t="shared" si="26"/>
        <v>437.48571428571427</v>
      </c>
      <c r="T83" s="302">
        <f>[1]ASRData!G82</f>
        <v>107</v>
      </c>
      <c r="U83" s="298">
        <f t="shared" si="27"/>
        <v>12.228571428571428</v>
      </c>
      <c r="V83" s="302">
        <f>[1]ASRData!H82</f>
        <v>96</v>
      </c>
      <c r="W83" s="298">
        <f t="shared" si="28"/>
        <v>10.971428571428572</v>
      </c>
      <c r="X83" s="302">
        <f>[1]ASRData!I82</f>
        <v>98</v>
      </c>
      <c r="Y83" s="298">
        <f t="shared" si="29"/>
        <v>11.2</v>
      </c>
      <c r="Z83" s="302">
        <f>[1]ASRData!J82</f>
        <v>211</v>
      </c>
      <c r="AA83" s="298">
        <f t="shared" si="30"/>
        <v>24.114285714285714</v>
      </c>
      <c r="AB83" s="302">
        <f>[1]ASRData!K82</f>
        <v>115</v>
      </c>
      <c r="AC83" s="298">
        <f t="shared" si="31"/>
        <v>13.142857142857142</v>
      </c>
      <c r="AD83" s="302">
        <f>[1]ASRData!L82</f>
        <v>11</v>
      </c>
      <c r="AE83" s="298">
        <f t="shared" si="32"/>
        <v>1.2571428571428571</v>
      </c>
      <c r="AF83" s="303">
        <f>[1]ASRData!M82</f>
        <v>132</v>
      </c>
      <c r="AG83" s="298">
        <f t="shared" si="33"/>
        <v>15.085714285714285</v>
      </c>
      <c r="AH83" s="303">
        <f>[1]ASRData!N82</f>
        <v>172</v>
      </c>
      <c r="AI83" s="298">
        <f t="shared" si="34"/>
        <v>19.657142857142858</v>
      </c>
      <c r="AJ83" s="303">
        <f>[1]ASRData!O82</f>
        <v>23</v>
      </c>
      <c r="AK83" s="298">
        <f t="shared" si="35"/>
        <v>2.6285714285714286</v>
      </c>
      <c r="AL83" s="303">
        <f>[1]ASRData!P82</f>
        <v>1814</v>
      </c>
      <c r="AM83" s="298">
        <f t="shared" si="36"/>
        <v>207.31428571428572</v>
      </c>
      <c r="AN83" s="303">
        <f>[1]ASRData!Q82</f>
        <v>3109</v>
      </c>
      <c r="AO83" s="298">
        <f t="shared" si="37"/>
        <v>355.31428571428569</v>
      </c>
      <c r="AP83" s="303">
        <f>[1]ASRData!R82</f>
        <v>13832</v>
      </c>
      <c r="AQ83" s="298">
        <f t="shared" si="38"/>
        <v>1580.8</v>
      </c>
      <c r="AR83" s="303">
        <f>[1]ASRData!S82</f>
        <v>928</v>
      </c>
      <c r="AS83" s="298">
        <f t="shared" si="39"/>
        <v>106.05714285714286</v>
      </c>
    </row>
    <row r="84" spans="1:45" ht="13.5" customHeight="1" x14ac:dyDescent="0.3">
      <c r="A84" s="296" t="s">
        <v>153</v>
      </c>
      <c r="B84" s="297" t="str">
        <f>'[1]Incentive Goal'!B83</f>
        <v>ROBESON</v>
      </c>
      <c r="C84" s="298">
        <f>'[1]Staffing Report'!J83</f>
        <v>25</v>
      </c>
      <c r="D84" s="298">
        <f>'[1]Staffing Report'!X83</f>
        <v>30</v>
      </c>
      <c r="E84" s="299">
        <f>'[1]Incentive Goal'!J83</f>
        <v>7350</v>
      </c>
      <c r="F84" s="300">
        <f>+E84/'[1]Staffing Report'!J83</f>
        <v>294</v>
      </c>
      <c r="G84" s="299">
        <v>345</v>
      </c>
      <c r="H84" s="300">
        <f t="shared" si="40"/>
        <v>13.8</v>
      </c>
      <c r="I84" s="299">
        <v>450</v>
      </c>
      <c r="J84" s="300">
        <f t="shared" si="21"/>
        <v>18</v>
      </c>
      <c r="K84" s="301">
        <f>'[1]Incentive Goal'!C83</f>
        <v>11894923.41</v>
      </c>
      <c r="L84" s="301">
        <f t="shared" si="22"/>
        <v>475796.93640000001</v>
      </c>
      <c r="M84" s="301">
        <f t="shared" si="23"/>
        <v>396497.44699999999</v>
      </c>
      <c r="N84" s="305">
        <f>[1]ASRData!D83</f>
        <v>167046</v>
      </c>
      <c r="O84" s="298">
        <f t="shared" si="24"/>
        <v>6681.84</v>
      </c>
      <c r="P84" s="305">
        <f>[1]ASRData!E83</f>
        <v>643</v>
      </c>
      <c r="Q84" s="298">
        <f t="shared" si="25"/>
        <v>25.72</v>
      </c>
      <c r="R84" s="302">
        <f>[1]ASRData!F83</f>
        <v>4337</v>
      </c>
      <c r="S84" s="298">
        <f t="shared" si="26"/>
        <v>173.48</v>
      </c>
      <c r="T84" s="302">
        <f>[1]ASRData!G83</f>
        <v>171</v>
      </c>
      <c r="U84" s="298">
        <f t="shared" si="27"/>
        <v>6.84</v>
      </c>
      <c r="V84" s="302">
        <f>[1]ASRData!H83</f>
        <v>121</v>
      </c>
      <c r="W84" s="298">
        <f t="shared" si="28"/>
        <v>4.84</v>
      </c>
      <c r="X84" s="302">
        <f>[1]ASRData!I83</f>
        <v>365</v>
      </c>
      <c r="Y84" s="298">
        <f t="shared" si="29"/>
        <v>14.6</v>
      </c>
      <c r="Z84" s="302">
        <f>[1]ASRData!J83</f>
        <v>337</v>
      </c>
      <c r="AA84" s="298">
        <f t="shared" si="30"/>
        <v>13.48</v>
      </c>
      <c r="AB84" s="302">
        <f>[1]ASRData!K83</f>
        <v>366</v>
      </c>
      <c r="AC84" s="298">
        <f t="shared" si="31"/>
        <v>14.64</v>
      </c>
      <c r="AD84" s="302">
        <f>[1]ASRData!L83</f>
        <v>345</v>
      </c>
      <c r="AE84" s="298">
        <f t="shared" si="32"/>
        <v>13.8</v>
      </c>
      <c r="AF84" s="303">
        <f>[1]ASRData!M83</f>
        <v>476</v>
      </c>
      <c r="AG84" s="298">
        <f t="shared" si="33"/>
        <v>19.04</v>
      </c>
      <c r="AH84" s="303">
        <f>[1]ASRData!N83</f>
        <v>658</v>
      </c>
      <c r="AI84" s="298">
        <f t="shared" si="34"/>
        <v>26.32</v>
      </c>
      <c r="AJ84" s="303">
        <f>[1]ASRData!O83</f>
        <v>51</v>
      </c>
      <c r="AK84" s="298">
        <f t="shared" si="35"/>
        <v>2.04</v>
      </c>
      <c r="AL84" s="303">
        <f>[1]ASRData!P83</f>
        <v>3213</v>
      </c>
      <c r="AM84" s="298">
        <f t="shared" si="36"/>
        <v>128.52000000000001</v>
      </c>
      <c r="AN84" s="303">
        <f>[1]ASRData!Q83</f>
        <v>3521</v>
      </c>
      <c r="AO84" s="298">
        <f t="shared" si="37"/>
        <v>140.84</v>
      </c>
      <c r="AP84" s="303">
        <f>[1]ASRData!R83</f>
        <v>7827</v>
      </c>
      <c r="AQ84" s="298">
        <f t="shared" si="38"/>
        <v>313.08</v>
      </c>
      <c r="AR84" s="303">
        <f>[1]ASRData!S83</f>
        <v>1930</v>
      </c>
      <c r="AS84" s="298">
        <f t="shared" si="39"/>
        <v>77.2</v>
      </c>
    </row>
    <row r="85" spans="1:45" ht="13.5" customHeight="1" x14ac:dyDescent="0.3">
      <c r="A85" s="296" t="s">
        <v>142</v>
      </c>
      <c r="B85" s="297" t="str">
        <f>'[1]Incentive Goal'!B84</f>
        <v>ROCKINGHAM</v>
      </c>
      <c r="C85" s="298">
        <f>'[1]Staffing Report'!J84</f>
        <v>8</v>
      </c>
      <c r="D85" s="298">
        <f>'[1]Staffing Report'!X84</f>
        <v>11</v>
      </c>
      <c r="E85" s="299">
        <f>'[1]Incentive Goal'!J84</f>
        <v>2926</v>
      </c>
      <c r="F85" s="300">
        <f>+E85/'[1]Staffing Report'!J84</f>
        <v>365.75</v>
      </c>
      <c r="G85" s="299">
        <v>159</v>
      </c>
      <c r="H85" s="300">
        <f t="shared" si="40"/>
        <v>19.875</v>
      </c>
      <c r="I85" s="299">
        <v>282</v>
      </c>
      <c r="J85" s="300">
        <f t="shared" si="21"/>
        <v>35.25</v>
      </c>
      <c r="K85" s="301">
        <f>'[1]Incentive Goal'!C84</f>
        <v>5845880.9299999997</v>
      </c>
      <c r="L85" s="301">
        <f t="shared" si="22"/>
        <v>730735.11624999996</v>
      </c>
      <c r="M85" s="301">
        <f t="shared" si="23"/>
        <v>531443.72090909083</v>
      </c>
      <c r="N85" s="305">
        <f>[1]ASRData!D84</f>
        <v>64344</v>
      </c>
      <c r="O85" s="298">
        <f t="shared" si="24"/>
        <v>8043</v>
      </c>
      <c r="P85" s="305">
        <f>[1]ASRData!E84</f>
        <v>369</v>
      </c>
      <c r="Q85" s="298">
        <f t="shared" si="25"/>
        <v>46.125</v>
      </c>
      <c r="R85" s="302">
        <f>[1]ASRData!F84</f>
        <v>507</v>
      </c>
      <c r="S85" s="298">
        <f t="shared" si="26"/>
        <v>63.375</v>
      </c>
      <c r="T85" s="302">
        <f>[1]ASRData!G84</f>
        <v>12</v>
      </c>
      <c r="U85" s="298">
        <f t="shared" si="27"/>
        <v>1.5</v>
      </c>
      <c r="V85" s="302">
        <f>[1]ASRData!H84</f>
        <v>208</v>
      </c>
      <c r="W85" s="298">
        <f t="shared" si="28"/>
        <v>26</v>
      </c>
      <c r="X85" s="302">
        <f>[1]ASRData!I84</f>
        <v>165</v>
      </c>
      <c r="Y85" s="298">
        <f t="shared" si="29"/>
        <v>20.625</v>
      </c>
      <c r="Z85" s="302">
        <f>[1]ASRData!J84</f>
        <v>722</v>
      </c>
      <c r="AA85" s="298">
        <f t="shared" si="30"/>
        <v>90.25</v>
      </c>
      <c r="AB85" s="302">
        <f>[1]ASRData!K84</f>
        <v>257</v>
      </c>
      <c r="AC85" s="298">
        <f t="shared" si="31"/>
        <v>32.125</v>
      </c>
      <c r="AD85" s="302">
        <f>[1]ASRData!L84</f>
        <v>4</v>
      </c>
      <c r="AE85" s="298">
        <f t="shared" si="32"/>
        <v>0.5</v>
      </c>
      <c r="AF85" s="303">
        <f>[1]ASRData!M84</f>
        <v>197</v>
      </c>
      <c r="AG85" s="298">
        <f t="shared" si="33"/>
        <v>24.625</v>
      </c>
      <c r="AH85" s="303">
        <f>[1]ASRData!N84</f>
        <v>439</v>
      </c>
      <c r="AI85" s="298">
        <f t="shared" si="34"/>
        <v>54.875</v>
      </c>
      <c r="AJ85" s="303">
        <f>[1]ASRData!O84</f>
        <v>35</v>
      </c>
      <c r="AK85" s="298">
        <f t="shared" si="35"/>
        <v>4.375</v>
      </c>
      <c r="AL85" s="303">
        <f>[1]ASRData!P84</f>
        <v>1742</v>
      </c>
      <c r="AM85" s="298">
        <f t="shared" si="36"/>
        <v>217.75</v>
      </c>
      <c r="AN85" s="303">
        <f>[1]ASRData!Q84</f>
        <v>2611</v>
      </c>
      <c r="AO85" s="298">
        <f t="shared" si="37"/>
        <v>326.375</v>
      </c>
      <c r="AP85" s="303">
        <f>[1]ASRData!R84</f>
        <v>3462</v>
      </c>
      <c r="AQ85" s="298">
        <f t="shared" si="38"/>
        <v>432.75</v>
      </c>
      <c r="AR85" s="303">
        <f>[1]ASRData!S84</f>
        <v>697</v>
      </c>
      <c r="AS85" s="298">
        <f t="shared" si="39"/>
        <v>87.125</v>
      </c>
    </row>
    <row r="86" spans="1:45" ht="13.5" customHeight="1" x14ac:dyDescent="0.3">
      <c r="A86" s="296" t="s">
        <v>153</v>
      </c>
      <c r="B86" s="297" t="str">
        <f>'[1]Incentive Goal'!B85</f>
        <v>ROWAN</v>
      </c>
      <c r="C86" s="298">
        <f>'[1]Staffing Report'!J85</f>
        <v>12.75</v>
      </c>
      <c r="D86" s="298">
        <f>'[1]Staffing Report'!X85</f>
        <v>20</v>
      </c>
      <c r="E86" s="299">
        <f>'[1]Incentive Goal'!J85</f>
        <v>4053</v>
      </c>
      <c r="F86" s="300">
        <f>+E86/'[1]Staffing Report'!J85</f>
        <v>317.88235294117646</v>
      </c>
      <c r="G86" s="299">
        <v>164</v>
      </c>
      <c r="H86" s="300">
        <f t="shared" si="40"/>
        <v>12.862745098039216</v>
      </c>
      <c r="I86" s="299">
        <v>225</v>
      </c>
      <c r="J86" s="300">
        <f t="shared" si="21"/>
        <v>17.647058823529413</v>
      </c>
      <c r="K86" s="301">
        <f>'[1]Incentive Goal'!C85</f>
        <v>9472021.1099999994</v>
      </c>
      <c r="L86" s="301">
        <f t="shared" si="22"/>
        <v>742903.61647058814</v>
      </c>
      <c r="M86" s="301">
        <f t="shared" si="23"/>
        <v>473601.05549999996</v>
      </c>
      <c r="N86" s="305">
        <f>[1]ASRData!D85</f>
        <v>78723</v>
      </c>
      <c r="O86" s="298">
        <f t="shared" si="24"/>
        <v>6174.3529411764703</v>
      </c>
      <c r="P86" s="305">
        <f>[1]ASRData!E85</f>
        <v>601</v>
      </c>
      <c r="Q86" s="298">
        <f t="shared" si="25"/>
        <v>47.137254901960787</v>
      </c>
      <c r="R86" s="302">
        <f>[1]ASRData!F85</f>
        <v>53842</v>
      </c>
      <c r="S86" s="298">
        <f t="shared" si="26"/>
        <v>4222.9019607843138</v>
      </c>
      <c r="T86" s="302">
        <f>[1]ASRData!G85</f>
        <v>25600</v>
      </c>
      <c r="U86" s="298">
        <f t="shared" si="27"/>
        <v>2007.8431372549019</v>
      </c>
      <c r="V86" s="302">
        <f>[1]ASRData!H85</f>
        <v>79</v>
      </c>
      <c r="W86" s="298">
        <f t="shared" si="28"/>
        <v>6.1960784313725492</v>
      </c>
      <c r="X86" s="302">
        <f>[1]ASRData!I85</f>
        <v>179</v>
      </c>
      <c r="Y86" s="298">
        <f t="shared" si="29"/>
        <v>14.03921568627451</v>
      </c>
      <c r="Z86" s="302">
        <f>[1]ASRData!J85</f>
        <v>215</v>
      </c>
      <c r="AA86" s="298">
        <f t="shared" si="30"/>
        <v>16.862745098039216</v>
      </c>
      <c r="AB86" s="302">
        <f>[1]ASRData!K85</f>
        <v>218</v>
      </c>
      <c r="AC86" s="298">
        <f t="shared" si="31"/>
        <v>17.098039215686274</v>
      </c>
      <c r="AD86" s="302">
        <f>[1]ASRData!L85</f>
        <v>16</v>
      </c>
      <c r="AE86" s="298">
        <f t="shared" si="32"/>
        <v>1.2549019607843137</v>
      </c>
      <c r="AF86" s="303">
        <f>[1]ASRData!M85</f>
        <v>160</v>
      </c>
      <c r="AG86" s="298">
        <f t="shared" si="33"/>
        <v>12.549019607843137</v>
      </c>
      <c r="AH86" s="303">
        <f>[1]ASRData!N85</f>
        <v>278</v>
      </c>
      <c r="AI86" s="298">
        <f t="shared" si="34"/>
        <v>21.803921568627452</v>
      </c>
      <c r="AJ86" s="303">
        <f>[1]ASRData!O85</f>
        <v>66</v>
      </c>
      <c r="AK86" s="298">
        <f t="shared" si="35"/>
        <v>5.1764705882352944</v>
      </c>
      <c r="AL86" s="303">
        <f>[1]ASRData!P85</f>
        <v>2348</v>
      </c>
      <c r="AM86" s="298">
        <f t="shared" si="36"/>
        <v>184.15686274509804</v>
      </c>
      <c r="AN86" s="303">
        <f>[1]ASRData!Q85</f>
        <v>4256</v>
      </c>
      <c r="AO86" s="298">
        <f t="shared" si="37"/>
        <v>333.80392156862746</v>
      </c>
      <c r="AP86" s="303">
        <f>[1]ASRData!R85</f>
        <v>3988</v>
      </c>
      <c r="AQ86" s="298">
        <f t="shared" si="38"/>
        <v>312.78431372549022</v>
      </c>
      <c r="AR86" s="303">
        <f>[1]ASRData!S85</f>
        <v>3101</v>
      </c>
      <c r="AS86" s="298">
        <f t="shared" si="39"/>
        <v>243.21568627450981</v>
      </c>
    </row>
    <row r="87" spans="1:45" ht="13.5" customHeight="1" x14ac:dyDescent="0.3">
      <c r="A87" s="296" t="s">
        <v>152</v>
      </c>
      <c r="B87" s="297" t="str">
        <f>'[1]Incentive Goal'!B86</f>
        <v>RUTHERFORD</v>
      </c>
      <c r="C87" s="298">
        <f>'[1]Staffing Report'!J86</f>
        <v>9</v>
      </c>
      <c r="D87" s="298">
        <f>'[1]Staffing Report'!X86</f>
        <v>10</v>
      </c>
      <c r="E87" s="299">
        <f>'[1]Incentive Goal'!J86</f>
        <v>3078</v>
      </c>
      <c r="F87" s="300">
        <f>+E87/'[1]Staffing Report'!J86</f>
        <v>342</v>
      </c>
      <c r="G87" s="299">
        <v>116</v>
      </c>
      <c r="H87" s="300">
        <f t="shared" si="40"/>
        <v>12.888888888888889</v>
      </c>
      <c r="I87" s="299">
        <v>142</v>
      </c>
      <c r="J87" s="300">
        <f t="shared" si="21"/>
        <v>15.777777777777779</v>
      </c>
      <c r="K87" s="301">
        <f>'[1]Incentive Goal'!C86</f>
        <v>4751553.97</v>
      </c>
      <c r="L87" s="301">
        <f t="shared" si="22"/>
        <v>527950.44111111108</v>
      </c>
      <c r="M87" s="301">
        <f t="shared" si="23"/>
        <v>475155.397</v>
      </c>
      <c r="N87" s="305">
        <f>[1]ASRData!D86</f>
        <v>58766</v>
      </c>
      <c r="O87" s="298">
        <f t="shared" si="24"/>
        <v>6529.5555555555557</v>
      </c>
      <c r="P87" s="305">
        <f>[1]ASRData!E86</f>
        <v>200</v>
      </c>
      <c r="Q87" s="298">
        <f t="shared" si="25"/>
        <v>22.222222222222221</v>
      </c>
      <c r="R87" s="302">
        <f>[1]ASRData!F86</f>
        <v>11192</v>
      </c>
      <c r="S87" s="298">
        <f t="shared" si="26"/>
        <v>1243.5555555555557</v>
      </c>
      <c r="T87" s="302">
        <f>[1]ASRData!G86</f>
        <v>356</v>
      </c>
      <c r="U87" s="298">
        <f t="shared" si="27"/>
        <v>39.555555555555557</v>
      </c>
      <c r="V87" s="302">
        <f>[1]ASRData!H86</f>
        <v>61</v>
      </c>
      <c r="W87" s="298">
        <f t="shared" si="28"/>
        <v>6.7777777777777777</v>
      </c>
      <c r="X87" s="302">
        <f>[1]ASRData!I86</f>
        <v>120</v>
      </c>
      <c r="Y87" s="298">
        <f t="shared" si="29"/>
        <v>13.333333333333334</v>
      </c>
      <c r="Z87" s="302">
        <f>[1]ASRData!J86</f>
        <v>308</v>
      </c>
      <c r="AA87" s="298">
        <f t="shared" si="30"/>
        <v>34.222222222222221</v>
      </c>
      <c r="AB87" s="302">
        <f>[1]ASRData!K86</f>
        <v>129</v>
      </c>
      <c r="AC87" s="298">
        <f t="shared" si="31"/>
        <v>14.333333333333334</v>
      </c>
      <c r="AD87" s="302">
        <f>[1]ASRData!L86</f>
        <v>6</v>
      </c>
      <c r="AE87" s="298">
        <f t="shared" si="32"/>
        <v>0.66666666666666663</v>
      </c>
      <c r="AF87" s="303">
        <f>[1]ASRData!M86</f>
        <v>72</v>
      </c>
      <c r="AG87" s="298">
        <f t="shared" si="33"/>
        <v>8</v>
      </c>
      <c r="AH87" s="303">
        <f>[1]ASRData!N86</f>
        <v>153</v>
      </c>
      <c r="AI87" s="298">
        <f t="shared" si="34"/>
        <v>17</v>
      </c>
      <c r="AJ87" s="303">
        <f>[1]ASRData!O86</f>
        <v>13</v>
      </c>
      <c r="AK87" s="298">
        <f t="shared" si="35"/>
        <v>1.4444444444444444</v>
      </c>
      <c r="AL87" s="303">
        <f>[1]ASRData!P86</f>
        <v>1551</v>
      </c>
      <c r="AM87" s="298">
        <f t="shared" si="36"/>
        <v>172.33333333333334</v>
      </c>
      <c r="AN87" s="303">
        <f>[1]ASRData!Q86</f>
        <v>1222</v>
      </c>
      <c r="AO87" s="298">
        <f t="shared" si="37"/>
        <v>135.77777777777777</v>
      </c>
      <c r="AP87" s="303">
        <f>[1]ASRData!R86</f>
        <v>1719</v>
      </c>
      <c r="AQ87" s="298">
        <f t="shared" si="38"/>
        <v>191</v>
      </c>
      <c r="AR87" s="303">
        <f>[1]ASRData!S86</f>
        <v>1184</v>
      </c>
      <c r="AS87" s="298">
        <f t="shared" si="39"/>
        <v>131.55555555555554</v>
      </c>
    </row>
    <row r="88" spans="1:45" ht="13.5" customHeight="1" x14ac:dyDescent="0.3">
      <c r="A88" s="296" t="s">
        <v>166</v>
      </c>
      <c r="B88" s="297" t="str">
        <f>'[1]Incentive Goal'!B87</f>
        <v>SAMPSON</v>
      </c>
      <c r="C88" s="298">
        <f>'[1]Staffing Report'!J87</f>
        <v>10</v>
      </c>
      <c r="D88" s="298">
        <f>'[1]Staffing Report'!X87</f>
        <v>13</v>
      </c>
      <c r="E88" s="299">
        <f>'[1]Incentive Goal'!J87</f>
        <v>2826</v>
      </c>
      <c r="F88" s="300">
        <f>+E88/'[1]Staffing Report'!J87</f>
        <v>282.60000000000002</v>
      </c>
      <c r="G88" s="299">
        <v>168</v>
      </c>
      <c r="H88" s="300">
        <f t="shared" si="40"/>
        <v>16.8</v>
      </c>
      <c r="I88" s="299">
        <v>149</v>
      </c>
      <c r="J88" s="300">
        <f t="shared" si="21"/>
        <v>14.9</v>
      </c>
      <c r="K88" s="301">
        <f>'[1]Incentive Goal'!C87</f>
        <v>6513191.1299999999</v>
      </c>
      <c r="L88" s="301">
        <f t="shared" si="22"/>
        <v>651319.11300000001</v>
      </c>
      <c r="M88" s="301">
        <f t="shared" si="23"/>
        <v>501014.70230769232</v>
      </c>
      <c r="N88" s="305">
        <f>[1]ASRData!D87</f>
        <v>54930</v>
      </c>
      <c r="O88" s="298">
        <f t="shared" si="24"/>
        <v>5493</v>
      </c>
      <c r="P88" s="305">
        <f>[1]ASRData!E87</f>
        <v>232</v>
      </c>
      <c r="Q88" s="298">
        <f t="shared" si="25"/>
        <v>23.2</v>
      </c>
      <c r="R88" s="302">
        <f>[1]ASRData!F87</f>
        <v>4037</v>
      </c>
      <c r="S88" s="298">
        <f t="shared" si="26"/>
        <v>403.7</v>
      </c>
      <c r="T88" s="302">
        <f>[1]ASRData!G87</f>
        <v>48</v>
      </c>
      <c r="U88" s="298">
        <f t="shared" si="27"/>
        <v>4.8</v>
      </c>
      <c r="V88" s="302">
        <f>[1]ASRData!H87</f>
        <v>47</v>
      </c>
      <c r="W88" s="298">
        <f t="shared" si="28"/>
        <v>4.7</v>
      </c>
      <c r="X88" s="302">
        <f>[1]ASRData!I87</f>
        <v>170</v>
      </c>
      <c r="Y88" s="298">
        <f t="shared" si="29"/>
        <v>17</v>
      </c>
      <c r="Z88" s="302">
        <f>[1]ASRData!J87</f>
        <v>150</v>
      </c>
      <c r="AA88" s="298">
        <f t="shared" si="30"/>
        <v>15</v>
      </c>
      <c r="AB88" s="302">
        <f>[1]ASRData!K87</f>
        <v>140</v>
      </c>
      <c r="AC88" s="298">
        <f t="shared" si="31"/>
        <v>14</v>
      </c>
      <c r="AD88" s="302">
        <f>[1]ASRData!L87</f>
        <v>15</v>
      </c>
      <c r="AE88" s="298">
        <f t="shared" si="32"/>
        <v>1.5</v>
      </c>
      <c r="AF88" s="303">
        <f>[1]ASRData!M87</f>
        <v>343</v>
      </c>
      <c r="AG88" s="298">
        <f t="shared" si="33"/>
        <v>34.299999999999997</v>
      </c>
      <c r="AH88" s="303">
        <f>[1]ASRData!N87</f>
        <v>217</v>
      </c>
      <c r="AI88" s="298">
        <f t="shared" si="34"/>
        <v>21.7</v>
      </c>
      <c r="AJ88" s="303">
        <f>[1]ASRData!O87</f>
        <v>31</v>
      </c>
      <c r="AK88" s="298">
        <f t="shared" si="35"/>
        <v>3.1</v>
      </c>
      <c r="AL88" s="303">
        <f>[1]ASRData!P87</f>
        <v>1632</v>
      </c>
      <c r="AM88" s="298">
        <f t="shared" si="36"/>
        <v>163.19999999999999</v>
      </c>
      <c r="AN88" s="303">
        <f>[1]ASRData!Q87</f>
        <v>2299</v>
      </c>
      <c r="AO88" s="298">
        <f t="shared" si="37"/>
        <v>229.9</v>
      </c>
      <c r="AP88" s="303">
        <f>[1]ASRData!R87</f>
        <v>3731</v>
      </c>
      <c r="AQ88" s="298">
        <f t="shared" si="38"/>
        <v>373.1</v>
      </c>
      <c r="AR88" s="303">
        <f>[1]ASRData!S87</f>
        <v>1349</v>
      </c>
      <c r="AS88" s="298">
        <f t="shared" si="39"/>
        <v>134.9</v>
      </c>
    </row>
    <row r="89" spans="1:45" ht="13.5" customHeight="1" x14ac:dyDescent="0.3">
      <c r="A89" s="296" t="s">
        <v>153</v>
      </c>
      <c r="B89" s="297" t="str">
        <f>'[1]Incentive Goal'!B88</f>
        <v>SCOTLAND</v>
      </c>
      <c r="C89" s="298">
        <f>'[1]Staffing Report'!J88</f>
        <v>11</v>
      </c>
      <c r="D89" s="298">
        <f>'[1]Staffing Report'!X88</f>
        <v>12</v>
      </c>
      <c r="E89" s="299">
        <f>'[1]Incentive Goal'!J88</f>
        <v>3207</v>
      </c>
      <c r="F89" s="300">
        <f>+E89/'[1]Staffing Report'!J88</f>
        <v>291.54545454545456</v>
      </c>
      <c r="G89" s="299">
        <v>123</v>
      </c>
      <c r="H89" s="300">
        <f t="shared" si="40"/>
        <v>11.181818181818182</v>
      </c>
      <c r="I89" s="299">
        <v>143</v>
      </c>
      <c r="J89" s="300">
        <f t="shared" si="21"/>
        <v>13</v>
      </c>
      <c r="K89" s="301">
        <f>'[1]Incentive Goal'!C88</f>
        <v>5091426.2699999996</v>
      </c>
      <c r="L89" s="301">
        <f t="shared" si="22"/>
        <v>462856.9336363636</v>
      </c>
      <c r="M89" s="301">
        <f t="shared" si="23"/>
        <v>424285.52249999996</v>
      </c>
      <c r="N89" s="305">
        <f>[1]ASRData!D88</f>
        <v>60772</v>
      </c>
      <c r="O89" s="298">
        <f t="shared" si="24"/>
        <v>5524.727272727273</v>
      </c>
      <c r="P89" s="305">
        <f>[1]ASRData!E88</f>
        <v>103</v>
      </c>
      <c r="Q89" s="298">
        <f t="shared" si="25"/>
        <v>9.3636363636363633</v>
      </c>
      <c r="R89" s="302">
        <f>[1]ASRData!F88</f>
        <v>2736</v>
      </c>
      <c r="S89" s="298">
        <f t="shared" si="26"/>
        <v>248.72727272727272</v>
      </c>
      <c r="T89" s="302">
        <f>[1]ASRData!G88</f>
        <v>27</v>
      </c>
      <c r="U89" s="298">
        <f t="shared" si="27"/>
        <v>2.4545454545454546</v>
      </c>
      <c r="V89" s="302">
        <f>[1]ASRData!H88</f>
        <v>139</v>
      </c>
      <c r="W89" s="298">
        <f t="shared" si="28"/>
        <v>12.636363636363637</v>
      </c>
      <c r="X89" s="302">
        <f>[1]ASRData!I88</f>
        <v>131</v>
      </c>
      <c r="Y89" s="298">
        <f t="shared" si="29"/>
        <v>11.909090909090908</v>
      </c>
      <c r="Z89" s="302">
        <f>[1]ASRData!J88</f>
        <v>205</v>
      </c>
      <c r="AA89" s="298">
        <f t="shared" si="30"/>
        <v>18.636363636363637</v>
      </c>
      <c r="AB89" s="302">
        <f>[1]ASRData!K88</f>
        <v>127</v>
      </c>
      <c r="AC89" s="298">
        <f t="shared" si="31"/>
        <v>11.545454545454545</v>
      </c>
      <c r="AD89" s="302">
        <f>[1]ASRData!L88</f>
        <v>180</v>
      </c>
      <c r="AE89" s="298">
        <f t="shared" si="32"/>
        <v>16.363636363636363</v>
      </c>
      <c r="AF89" s="303">
        <f>[1]ASRData!M88</f>
        <v>47</v>
      </c>
      <c r="AG89" s="298">
        <f t="shared" si="33"/>
        <v>4.2727272727272725</v>
      </c>
      <c r="AH89" s="303">
        <f>[1]ASRData!N88</f>
        <v>200</v>
      </c>
      <c r="AI89" s="298">
        <f t="shared" si="34"/>
        <v>18.181818181818183</v>
      </c>
      <c r="AJ89" s="303">
        <f>[1]ASRData!O88</f>
        <v>52</v>
      </c>
      <c r="AK89" s="298">
        <f t="shared" si="35"/>
        <v>4.7272727272727275</v>
      </c>
      <c r="AL89" s="303">
        <f>[1]ASRData!P88</f>
        <v>2076</v>
      </c>
      <c r="AM89" s="298">
        <f t="shared" si="36"/>
        <v>188.72727272727272</v>
      </c>
      <c r="AN89" s="303">
        <f>[1]ASRData!Q88</f>
        <v>1991</v>
      </c>
      <c r="AO89" s="298">
        <f t="shared" si="37"/>
        <v>181</v>
      </c>
      <c r="AP89" s="303">
        <f>[1]ASRData!R88</f>
        <v>15807</v>
      </c>
      <c r="AQ89" s="298">
        <f t="shared" si="38"/>
        <v>1437</v>
      </c>
      <c r="AR89" s="303">
        <f>[1]ASRData!S88</f>
        <v>394</v>
      </c>
      <c r="AS89" s="298">
        <f t="shared" si="39"/>
        <v>35.81818181818182</v>
      </c>
    </row>
    <row r="90" spans="1:45" ht="13.5" customHeight="1" x14ac:dyDescent="0.3">
      <c r="A90" s="296" t="s">
        <v>153</v>
      </c>
      <c r="B90" s="297" t="str">
        <f>'[1]Incentive Goal'!B89</f>
        <v>STANLY</v>
      </c>
      <c r="C90" s="298">
        <f>'[1]Staffing Report'!J89</f>
        <v>6.63</v>
      </c>
      <c r="D90" s="298">
        <f>'[1]Staffing Report'!X89</f>
        <v>10.629999999999999</v>
      </c>
      <c r="E90" s="299">
        <f>'[1]Incentive Goal'!J89</f>
        <v>1913</v>
      </c>
      <c r="F90" s="300">
        <f>+E90/'[1]Staffing Report'!J89</f>
        <v>288.53695324283558</v>
      </c>
      <c r="G90" s="299">
        <v>105</v>
      </c>
      <c r="H90" s="300">
        <f t="shared" si="40"/>
        <v>15.837104072398191</v>
      </c>
      <c r="I90" s="299">
        <v>89</v>
      </c>
      <c r="J90" s="300">
        <f t="shared" si="21"/>
        <v>13.423831070889895</v>
      </c>
      <c r="K90" s="301">
        <f>'[1]Incentive Goal'!C89</f>
        <v>3559461.61</v>
      </c>
      <c r="L90" s="301">
        <f t="shared" si="22"/>
        <v>536872.03770739061</v>
      </c>
      <c r="M90" s="301">
        <f t="shared" si="23"/>
        <v>334850.5747883349</v>
      </c>
      <c r="N90" s="305">
        <f>[1]ASRData!D89</f>
        <v>40113</v>
      </c>
      <c r="O90" s="298">
        <f t="shared" si="24"/>
        <v>6050.2262443438913</v>
      </c>
      <c r="P90" s="305">
        <f>[1]ASRData!E89</f>
        <v>224</v>
      </c>
      <c r="Q90" s="298">
        <f t="shared" si="25"/>
        <v>33.78582202111614</v>
      </c>
      <c r="R90" s="302">
        <f>[1]ASRData!F89</f>
        <v>1121</v>
      </c>
      <c r="S90" s="298">
        <f t="shared" si="26"/>
        <v>169.07993966817497</v>
      </c>
      <c r="T90" s="302">
        <f>[1]ASRData!G89</f>
        <v>51</v>
      </c>
      <c r="U90" s="298">
        <f t="shared" si="27"/>
        <v>7.6923076923076925</v>
      </c>
      <c r="V90" s="302">
        <f>[1]ASRData!H89</f>
        <v>20</v>
      </c>
      <c r="W90" s="298">
        <f t="shared" si="28"/>
        <v>3.0165912518853695</v>
      </c>
      <c r="X90" s="302">
        <f>[1]ASRData!I89</f>
        <v>109</v>
      </c>
      <c r="Y90" s="298">
        <f t="shared" si="29"/>
        <v>16.440422322775266</v>
      </c>
      <c r="Z90" s="302">
        <f>[1]ASRData!J89</f>
        <v>50</v>
      </c>
      <c r="AA90" s="298">
        <f t="shared" si="30"/>
        <v>7.5414781297134237</v>
      </c>
      <c r="AB90" s="302">
        <f>[1]ASRData!K89</f>
        <v>78</v>
      </c>
      <c r="AC90" s="298">
        <f t="shared" si="31"/>
        <v>11.764705882352942</v>
      </c>
      <c r="AD90" s="302">
        <f>[1]ASRData!L89</f>
        <v>12</v>
      </c>
      <c r="AE90" s="298">
        <f t="shared" si="32"/>
        <v>1.8099547511312217</v>
      </c>
      <c r="AF90" s="303">
        <f>[1]ASRData!M89</f>
        <v>53</v>
      </c>
      <c r="AG90" s="298">
        <f t="shared" si="33"/>
        <v>7.9939668174962293</v>
      </c>
      <c r="AH90" s="303">
        <f>[1]ASRData!N89</f>
        <v>136</v>
      </c>
      <c r="AI90" s="298">
        <f t="shared" si="34"/>
        <v>20.512820512820515</v>
      </c>
      <c r="AJ90" s="303">
        <f>[1]ASRData!O89</f>
        <v>42</v>
      </c>
      <c r="AK90" s="298">
        <f t="shared" si="35"/>
        <v>6.3348416289592757</v>
      </c>
      <c r="AL90" s="303">
        <f>[1]ASRData!P89</f>
        <v>855</v>
      </c>
      <c r="AM90" s="298">
        <f t="shared" si="36"/>
        <v>128.95927601809956</v>
      </c>
      <c r="AN90" s="303">
        <f>[1]ASRData!Q89</f>
        <v>1235</v>
      </c>
      <c r="AO90" s="298">
        <f t="shared" si="37"/>
        <v>186.27450980392157</v>
      </c>
      <c r="AP90" s="303">
        <f>[1]ASRData!R89</f>
        <v>431</v>
      </c>
      <c r="AQ90" s="298">
        <f t="shared" si="38"/>
        <v>65.00754147812971</v>
      </c>
      <c r="AR90" s="303">
        <f>[1]ASRData!S89</f>
        <v>311</v>
      </c>
      <c r="AS90" s="298">
        <f t="shared" si="39"/>
        <v>46.9079939668175</v>
      </c>
    </row>
    <row r="91" spans="1:45" ht="13.5" customHeight="1" x14ac:dyDescent="0.3">
      <c r="A91" s="296" t="s">
        <v>142</v>
      </c>
      <c r="B91" s="297" t="str">
        <f>'[1]Incentive Goal'!B90</f>
        <v>STOKES</v>
      </c>
      <c r="C91" s="298">
        <f>'[1]Staffing Report'!J90</f>
        <v>4</v>
      </c>
      <c r="D91" s="298">
        <f>'[1]Staffing Report'!X90</f>
        <v>6</v>
      </c>
      <c r="E91" s="299">
        <f>'[1]Incentive Goal'!J90</f>
        <v>986</v>
      </c>
      <c r="F91" s="300">
        <f>+E91/'[1]Staffing Report'!J90</f>
        <v>246.5</v>
      </c>
      <c r="G91" s="299">
        <v>52</v>
      </c>
      <c r="H91" s="300">
        <f t="shared" si="40"/>
        <v>13</v>
      </c>
      <c r="I91" s="299">
        <v>73</v>
      </c>
      <c r="J91" s="300">
        <f t="shared" si="21"/>
        <v>18.25</v>
      </c>
      <c r="K91" s="301">
        <f>'[1]Incentive Goal'!C90</f>
        <v>2132454.44</v>
      </c>
      <c r="L91" s="301">
        <f t="shared" si="22"/>
        <v>533113.61</v>
      </c>
      <c r="M91" s="301">
        <f t="shared" si="23"/>
        <v>355409.0733333333</v>
      </c>
      <c r="N91" s="305">
        <f>[1]ASRData!D90</f>
        <v>20096</v>
      </c>
      <c r="O91" s="298">
        <f t="shared" si="24"/>
        <v>5024</v>
      </c>
      <c r="P91" s="305">
        <f>[1]ASRData!E90</f>
        <v>144</v>
      </c>
      <c r="Q91" s="298">
        <f t="shared" si="25"/>
        <v>36</v>
      </c>
      <c r="R91" s="302">
        <f>[1]ASRData!F90</f>
        <v>310</v>
      </c>
      <c r="S91" s="298">
        <f t="shared" si="26"/>
        <v>77.5</v>
      </c>
      <c r="T91" s="302">
        <f>[1]ASRData!G90</f>
        <v>16</v>
      </c>
      <c r="U91" s="298">
        <f t="shared" si="27"/>
        <v>4</v>
      </c>
      <c r="V91" s="302">
        <f>[1]ASRData!H90</f>
        <v>11</v>
      </c>
      <c r="W91" s="298">
        <f t="shared" si="28"/>
        <v>2.75</v>
      </c>
      <c r="X91" s="302">
        <f>[1]ASRData!I90</f>
        <v>55</v>
      </c>
      <c r="Y91" s="298">
        <f t="shared" si="29"/>
        <v>13.75</v>
      </c>
      <c r="Z91" s="302">
        <f>[1]ASRData!J90</f>
        <v>123</v>
      </c>
      <c r="AA91" s="298">
        <f t="shared" si="30"/>
        <v>30.75</v>
      </c>
      <c r="AB91" s="302">
        <f>[1]ASRData!K90</f>
        <v>65</v>
      </c>
      <c r="AC91" s="298">
        <f t="shared" si="31"/>
        <v>16.25</v>
      </c>
      <c r="AD91" s="302">
        <f>[1]ASRData!L90</f>
        <v>2</v>
      </c>
      <c r="AE91" s="298">
        <f t="shared" si="32"/>
        <v>0.5</v>
      </c>
      <c r="AF91" s="303">
        <f>[1]ASRData!M90</f>
        <v>25</v>
      </c>
      <c r="AG91" s="298">
        <f t="shared" si="33"/>
        <v>6.25</v>
      </c>
      <c r="AH91" s="303">
        <f>[1]ASRData!N90</f>
        <v>109</v>
      </c>
      <c r="AI91" s="298">
        <f t="shared" si="34"/>
        <v>27.25</v>
      </c>
      <c r="AJ91" s="303">
        <f>[1]ASRData!O90</f>
        <v>5</v>
      </c>
      <c r="AK91" s="298">
        <f t="shared" si="35"/>
        <v>1.25</v>
      </c>
      <c r="AL91" s="303">
        <f>[1]ASRData!P90</f>
        <v>344</v>
      </c>
      <c r="AM91" s="298">
        <f t="shared" si="36"/>
        <v>86</v>
      </c>
      <c r="AN91" s="303">
        <f>[1]ASRData!Q90</f>
        <v>640</v>
      </c>
      <c r="AO91" s="298">
        <f t="shared" si="37"/>
        <v>160</v>
      </c>
      <c r="AP91" s="303">
        <f>[1]ASRData!R90</f>
        <v>524</v>
      </c>
      <c r="AQ91" s="298">
        <f t="shared" si="38"/>
        <v>131</v>
      </c>
      <c r="AR91" s="303">
        <f>[1]ASRData!S90</f>
        <v>122</v>
      </c>
      <c r="AS91" s="298">
        <f t="shared" si="39"/>
        <v>30.5</v>
      </c>
    </row>
    <row r="92" spans="1:45" ht="13.5" customHeight="1" x14ac:dyDescent="0.3">
      <c r="A92" s="296" t="s">
        <v>142</v>
      </c>
      <c r="B92" s="297" t="str">
        <f>'[1]Incentive Goal'!B91</f>
        <v>SURRY</v>
      </c>
      <c r="C92" s="298">
        <f>'[1]Staffing Report'!J91</f>
        <v>7</v>
      </c>
      <c r="D92" s="298">
        <f>'[1]Staffing Report'!X91</f>
        <v>10</v>
      </c>
      <c r="E92" s="299">
        <f>'[1]Incentive Goal'!J91</f>
        <v>1776</v>
      </c>
      <c r="F92" s="300">
        <f>+E92/'[1]Staffing Report'!J91</f>
        <v>253.71428571428572</v>
      </c>
      <c r="G92" s="299">
        <v>52</v>
      </c>
      <c r="H92" s="300">
        <f t="shared" si="40"/>
        <v>7.4285714285714288</v>
      </c>
      <c r="I92" s="299">
        <v>89</v>
      </c>
      <c r="J92" s="300">
        <f t="shared" si="21"/>
        <v>12.714285714285714</v>
      </c>
      <c r="K92" s="301">
        <f>'[1]Incentive Goal'!C91</f>
        <v>3141459.62</v>
      </c>
      <c r="L92" s="301">
        <f t="shared" si="22"/>
        <v>448779.94571428571</v>
      </c>
      <c r="M92" s="301">
        <f t="shared" si="23"/>
        <v>314145.962</v>
      </c>
      <c r="N92" s="305">
        <f>[1]ASRData!D91</f>
        <v>34808</v>
      </c>
      <c r="O92" s="298">
        <f t="shared" si="24"/>
        <v>4972.5714285714284</v>
      </c>
      <c r="P92" s="305">
        <f>[1]ASRData!E91</f>
        <v>159</v>
      </c>
      <c r="Q92" s="298">
        <f t="shared" si="25"/>
        <v>22.714285714285715</v>
      </c>
      <c r="R92" s="302">
        <f>[1]ASRData!F91</f>
        <v>1084</v>
      </c>
      <c r="S92" s="298">
        <f t="shared" si="26"/>
        <v>154.85714285714286</v>
      </c>
      <c r="T92" s="302">
        <f>[1]ASRData!G91</f>
        <v>20</v>
      </c>
      <c r="U92" s="298">
        <f t="shared" si="27"/>
        <v>2.8571428571428572</v>
      </c>
      <c r="V92" s="302">
        <f>[1]ASRData!H91</f>
        <v>12</v>
      </c>
      <c r="W92" s="298">
        <f t="shared" si="28"/>
        <v>1.7142857142857142</v>
      </c>
      <c r="X92" s="302">
        <f>[1]ASRData!I91</f>
        <v>58</v>
      </c>
      <c r="Y92" s="298">
        <f t="shared" si="29"/>
        <v>8.2857142857142865</v>
      </c>
      <c r="Z92" s="302">
        <f>[1]ASRData!J91</f>
        <v>100</v>
      </c>
      <c r="AA92" s="298">
        <f t="shared" si="30"/>
        <v>14.285714285714286</v>
      </c>
      <c r="AB92" s="302">
        <f>[1]ASRData!K91</f>
        <v>77</v>
      </c>
      <c r="AC92" s="298">
        <f t="shared" si="31"/>
        <v>11</v>
      </c>
      <c r="AD92" s="302">
        <f>[1]ASRData!L91</f>
        <v>8</v>
      </c>
      <c r="AE92" s="298">
        <f t="shared" si="32"/>
        <v>1.1428571428571428</v>
      </c>
      <c r="AF92" s="303">
        <f>[1]ASRData!M91</f>
        <v>42</v>
      </c>
      <c r="AG92" s="298">
        <f t="shared" si="33"/>
        <v>6</v>
      </c>
      <c r="AH92" s="303">
        <f>[1]ASRData!N91</f>
        <v>100</v>
      </c>
      <c r="AI92" s="298">
        <f t="shared" si="34"/>
        <v>14.285714285714286</v>
      </c>
      <c r="AJ92" s="303">
        <f>[1]ASRData!O91</f>
        <v>12</v>
      </c>
      <c r="AK92" s="298">
        <f t="shared" si="35"/>
        <v>1.7142857142857142</v>
      </c>
      <c r="AL92" s="303">
        <f>[1]ASRData!P91</f>
        <v>581</v>
      </c>
      <c r="AM92" s="298">
        <f t="shared" si="36"/>
        <v>83</v>
      </c>
      <c r="AN92" s="303">
        <f>[1]ASRData!Q91</f>
        <v>590</v>
      </c>
      <c r="AO92" s="298">
        <f t="shared" si="37"/>
        <v>84.285714285714292</v>
      </c>
      <c r="AP92" s="303">
        <f>[1]ASRData!R91</f>
        <v>3750</v>
      </c>
      <c r="AQ92" s="298">
        <f t="shared" si="38"/>
        <v>535.71428571428567</v>
      </c>
      <c r="AR92" s="303">
        <f>[1]ASRData!S91</f>
        <v>285</v>
      </c>
      <c r="AS92" s="298">
        <f t="shared" si="39"/>
        <v>40.714285714285715</v>
      </c>
    </row>
    <row r="93" spans="1:45" ht="13.5" customHeight="1" x14ac:dyDescent="0.3">
      <c r="A93" s="296" t="s">
        <v>255</v>
      </c>
      <c r="B93" s="297" t="str">
        <f>'[1]Incentive Goal'!B92</f>
        <v>SWAIN</v>
      </c>
      <c r="C93" s="298">
        <f>'[1]Staffing Report'!J92</f>
        <v>1</v>
      </c>
      <c r="D93" s="298">
        <f>'[1]Staffing Report'!X92</f>
        <v>1.35</v>
      </c>
      <c r="E93" s="299">
        <f>'[1]Incentive Goal'!J92</f>
        <v>310</v>
      </c>
      <c r="F93" s="300">
        <f>+E93/'[1]Staffing Report'!J92</f>
        <v>310</v>
      </c>
      <c r="G93" s="299">
        <v>12</v>
      </c>
      <c r="H93" s="300">
        <f t="shared" si="40"/>
        <v>12</v>
      </c>
      <c r="I93" s="299">
        <v>10</v>
      </c>
      <c r="J93" s="300">
        <f t="shared" si="21"/>
        <v>10</v>
      </c>
      <c r="K93" s="301">
        <f>'[1]Incentive Goal'!C92</f>
        <v>573484.91</v>
      </c>
      <c r="L93" s="301">
        <f t="shared" si="22"/>
        <v>573484.91</v>
      </c>
      <c r="M93" s="301">
        <f t="shared" si="23"/>
        <v>424803.63703703706</v>
      </c>
      <c r="N93" s="305">
        <f>[1]ASRData!D92</f>
        <v>5127</v>
      </c>
      <c r="O93" s="298">
        <f t="shared" si="24"/>
        <v>5127</v>
      </c>
      <c r="P93" s="305">
        <f>[1]ASRData!E92</f>
        <v>14</v>
      </c>
      <c r="Q93" s="298">
        <f t="shared" si="25"/>
        <v>14</v>
      </c>
      <c r="R93" s="302">
        <f>[1]ASRData!F92</f>
        <v>22</v>
      </c>
      <c r="S93" s="298">
        <f t="shared" si="26"/>
        <v>22</v>
      </c>
      <c r="T93" s="302">
        <f>[1]ASRData!G92</f>
        <v>0</v>
      </c>
      <c r="U93" s="298">
        <f t="shared" si="27"/>
        <v>0</v>
      </c>
      <c r="V93" s="302">
        <f>[1]ASRData!H92</f>
        <v>3</v>
      </c>
      <c r="W93" s="298">
        <f t="shared" si="28"/>
        <v>3</v>
      </c>
      <c r="X93" s="302">
        <f>[1]ASRData!I92</f>
        <v>13</v>
      </c>
      <c r="Y93" s="298">
        <f t="shared" si="29"/>
        <v>13</v>
      </c>
      <c r="Z93" s="302">
        <f>[1]ASRData!J92</f>
        <v>38</v>
      </c>
      <c r="AA93" s="298">
        <f t="shared" si="30"/>
        <v>38</v>
      </c>
      <c r="AB93" s="302">
        <f>[1]ASRData!K92</f>
        <v>12</v>
      </c>
      <c r="AC93" s="298">
        <f t="shared" si="31"/>
        <v>12</v>
      </c>
      <c r="AD93" s="302">
        <f>[1]ASRData!L92</f>
        <v>1</v>
      </c>
      <c r="AE93" s="298">
        <f t="shared" si="32"/>
        <v>1</v>
      </c>
      <c r="AF93" s="303">
        <f>[1]ASRData!M92</f>
        <v>8</v>
      </c>
      <c r="AG93" s="298">
        <f t="shared" si="33"/>
        <v>8</v>
      </c>
      <c r="AH93" s="303">
        <f>[1]ASRData!N92</f>
        <v>34</v>
      </c>
      <c r="AI93" s="298">
        <f t="shared" si="34"/>
        <v>34</v>
      </c>
      <c r="AJ93" s="303">
        <f>[1]ASRData!O92</f>
        <v>4</v>
      </c>
      <c r="AK93" s="298">
        <f t="shared" si="35"/>
        <v>4</v>
      </c>
      <c r="AL93" s="303">
        <f>[1]ASRData!P92</f>
        <v>32</v>
      </c>
      <c r="AM93" s="298">
        <f t="shared" si="36"/>
        <v>32</v>
      </c>
      <c r="AN93" s="303">
        <f>[1]ASRData!Q92</f>
        <v>103</v>
      </c>
      <c r="AO93" s="298">
        <f t="shared" si="37"/>
        <v>103</v>
      </c>
      <c r="AP93" s="303">
        <f>[1]ASRData!R92</f>
        <v>63</v>
      </c>
      <c r="AQ93" s="298">
        <f t="shared" si="38"/>
        <v>63</v>
      </c>
      <c r="AR93" s="303">
        <f>[1]ASRData!S92</f>
        <v>91</v>
      </c>
      <c r="AS93" s="298">
        <f t="shared" si="39"/>
        <v>91</v>
      </c>
    </row>
    <row r="94" spans="1:45" ht="13.5" customHeight="1" x14ac:dyDescent="0.3">
      <c r="A94" s="296" t="s">
        <v>255</v>
      </c>
      <c r="B94" s="297" t="str">
        <f>'[1]Incentive Goal'!B93</f>
        <v>TRANSYLVANIA</v>
      </c>
      <c r="C94" s="298">
        <f>'[1]Staffing Report'!J93</f>
        <v>2</v>
      </c>
      <c r="D94" s="298">
        <f>'[1]Staffing Report'!X93</f>
        <v>2.1</v>
      </c>
      <c r="E94" s="299">
        <f>'[1]Incentive Goal'!J93</f>
        <v>610</v>
      </c>
      <c r="F94" s="300">
        <f>+E94/'[1]Staffing Report'!J93</f>
        <v>305</v>
      </c>
      <c r="G94" s="299">
        <v>21</v>
      </c>
      <c r="H94" s="300">
        <f t="shared" si="40"/>
        <v>10.5</v>
      </c>
      <c r="I94" s="299">
        <v>28</v>
      </c>
      <c r="J94" s="300">
        <f t="shared" si="21"/>
        <v>14</v>
      </c>
      <c r="K94" s="301">
        <f>'[1]Incentive Goal'!C93</f>
        <v>1147134.3500000001</v>
      </c>
      <c r="L94" s="301">
        <f t="shared" si="22"/>
        <v>573567.17500000005</v>
      </c>
      <c r="M94" s="301">
        <f t="shared" si="23"/>
        <v>546254.45238095243</v>
      </c>
      <c r="N94" s="305">
        <f>[1]ASRData!D93</f>
        <v>12878</v>
      </c>
      <c r="O94" s="298">
        <f t="shared" si="24"/>
        <v>6439</v>
      </c>
      <c r="P94" s="305">
        <f>[1]ASRData!E93</f>
        <v>82</v>
      </c>
      <c r="Q94" s="298">
        <f t="shared" si="25"/>
        <v>41</v>
      </c>
      <c r="R94" s="302">
        <f>[1]ASRData!F93</f>
        <v>165</v>
      </c>
      <c r="S94" s="298">
        <f t="shared" si="26"/>
        <v>82.5</v>
      </c>
      <c r="T94" s="302">
        <f>[1]ASRData!G93</f>
        <v>12</v>
      </c>
      <c r="U94" s="298">
        <f t="shared" si="27"/>
        <v>6</v>
      </c>
      <c r="V94" s="302">
        <f>[1]ASRData!H93</f>
        <v>8</v>
      </c>
      <c r="W94" s="298">
        <f t="shared" si="28"/>
        <v>4</v>
      </c>
      <c r="X94" s="302">
        <f>[1]ASRData!I93</f>
        <v>22</v>
      </c>
      <c r="Y94" s="298">
        <f t="shared" si="29"/>
        <v>11</v>
      </c>
      <c r="Z94" s="302">
        <f>[1]ASRData!J93</f>
        <v>33</v>
      </c>
      <c r="AA94" s="298">
        <f t="shared" si="30"/>
        <v>16.5</v>
      </c>
      <c r="AB94" s="302">
        <f>[1]ASRData!K93</f>
        <v>27</v>
      </c>
      <c r="AC94" s="298">
        <f t="shared" si="31"/>
        <v>13.5</v>
      </c>
      <c r="AD94" s="302">
        <f>[1]ASRData!L93</f>
        <v>26</v>
      </c>
      <c r="AE94" s="298">
        <f t="shared" si="32"/>
        <v>13</v>
      </c>
      <c r="AF94" s="303">
        <f>[1]ASRData!M93</f>
        <v>28</v>
      </c>
      <c r="AG94" s="298">
        <f t="shared" si="33"/>
        <v>14</v>
      </c>
      <c r="AH94" s="303">
        <f>[1]ASRData!N93</f>
        <v>73</v>
      </c>
      <c r="AI94" s="298">
        <f t="shared" si="34"/>
        <v>36.5</v>
      </c>
      <c r="AJ94" s="303">
        <f>[1]ASRData!O93</f>
        <v>13</v>
      </c>
      <c r="AK94" s="298">
        <f t="shared" si="35"/>
        <v>6.5</v>
      </c>
      <c r="AL94" s="303">
        <f>[1]ASRData!P93</f>
        <v>272</v>
      </c>
      <c r="AM94" s="298">
        <f t="shared" si="36"/>
        <v>136</v>
      </c>
      <c r="AN94" s="303">
        <f>[1]ASRData!Q93</f>
        <v>755</v>
      </c>
      <c r="AO94" s="298">
        <f t="shared" si="37"/>
        <v>377.5</v>
      </c>
      <c r="AP94" s="303">
        <f>[1]ASRData!R93</f>
        <v>568</v>
      </c>
      <c r="AQ94" s="298">
        <f t="shared" si="38"/>
        <v>284</v>
      </c>
      <c r="AR94" s="303">
        <f>[1]ASRData!S93</f>
        <v>574</v>
      </c>
      <c r="AS94" s="298">
        <f t="shared" si="39"/>
        <v>287</v>
      </c>
    </row>
    <row r="95" spans="1:45" ht="13.5" customHeight="1" x14ac:dyDescent="0.3">
      <c r="A95" s="296" t="s">
        <v>155</v>
      </c>
      <c r="B95" s="297" t="s">
        <v>96</v>
      </c>
      <c r="C95" s="298"/>
      <c r="D95" s="298"/>
      <c r="E95" s="299"/>
      <c r="F95" s="300"/>
      <c r="G95" s="299"/>
      <c r="H95" s="300" t="s">
        <v>155</v>
      </c>
      <c r="I95" s="299"/>
      <c r="J95" s="300" t="s">
        <v>155</v>
      </c>
      <c r="K95" s="301">
        <f>'[1]Incentive Goal'!C94</f>
        <v>0</v>
      </c>
      <c r="L95" s="301" t="s">
        <v>155</v>
      </c>
      <c r="M95" s="301" t="s">
        <v>155</v>
      </c>
      <c r="N95" s="305">
        <f>[1]ASRData!D94</f>
        <v>1488</v>
      </c>
      <c r="O95" s="298" t="s">
        <v>155</v>
      </c>
      <c r="P95" s="305">
        <f>[1]ASRData!E94</f>
        <v>0</v>
      </c>
      <c r="Q95" s="298" t="s">
        <v>155</v>
      </c>
      <c r="R95" s="302">
        <f>[1]ASRData!F94</f>
        <v>8</v>
      </c>
      <c r="S95" s="298" t="s">
        <v>155</v>
      </c>
      <c r="T95" s="302">
        <f>[1]ASRData!G94</f>
        <v>0</v>
      </c>
      <c r="U95" s="298" t="s">
        <v>155</v>
      </c>
      <c r="V95" s="302">
        <f>[1]ASRData!H94</f>
        <v>0</v>
      </c>
      <c r="W95" s="298" t="s">
        <v>155</v>
      </c>
      <c r="X95" s="302">
        <f>[1]ASRData!I94</f>
        <v>0</v>
      </c>
      <c r="Y95" s="298" t="s">
        <v>155</v>
      </c>
      <c r="Z95" s="302">
        <f>[1]ASRData!J94</f>
        <v>0</v>
      </c>
      <c r="AA95" s="298" t="s">
        <v>155</v>
      </c>
      <c r="AB95" s="302">
        <f>[1]ASRData!K94</f>
        <v>0</v>
      </c>
      <c r="AC95" s="298" t="s">
        <v>155</v>
      </c>
      <c r="AD95" s="302">
        <f>[1]ASRData!L94</f>
        <v>0</v>
      </c>
      <c r="AE95" s="298" t="s">
        <v>155</v>
      </c>
      <c r="AF95" s="303">
        <f>[1]ASRData!M94</f>
        <v>0</v>
      </c>
      <c r="AG95" s="298" t="s">
        <v>155</v>
      </c>
      <c r="AH95" s="303">
        <f>[1]ASRData!N94</f>
        <v>0</v>
      </c>
      <c r="AI95" s="298" t="s">
        <v>155</v>
      </c>
      <c r="AJ95" s="303">
        <f>[1]ASRData!O94</f>
        <v>0</v>
      </c>
      <c r="AK95" s="298" t="s">
        <v>155</v>
      </c>
      <c r="AL95" s="303">
        <f>[1]ASRData!P94</f>
        <v>0</v>
      </c>
      <c r="AM95" s="298" t="s">
        <v>155</v>
      </c>
      <c r="AN95" s="303">
        <f>[1]ASRData!Q94</f>
        <v>0</v>
      </c>
      <c r="AO95" s="298" t="s">
        <v>155</v>
      </c>
      <c r="AP95" s="303">
        <f>[1]ASRData!R94</f>
        <v>0</v>
      </c>
      <c r="AQ95" s="298" t="s">
        <v>155</v>
      </c>
      <c r="AR95" s="303">
        <f>[1]ASRData!S94</f>
        <v>0</v>
      </c>
      <c r="AS95" s="298" t="s">
        <v>155</v>
      </c>
    </row>
    <row r="96" spans="1:45" ht="13.5" customHeight="1" x14ac:dyDescent="0.3">
      <c r="A96" s="296" t="s">
        <v>315</v>
      </c>
      <c r="B96" s="297" t="str">
        <f>'[1]Incentive Goal'!B95</f>
        <v>TYRRELL</v>
      </c>
      <c r="C96" s="298">
        <f>'[1]Staffing Report'!J94</f>
        <v>0.5</v>
      </c>
      <c r="D96" s="298">
        <f>'[1]Staffing Report'!X94</f>
        <v>0.75</v>
      </c>
      <c r="E96" s="299">
        <f>'[1]Incentive Goal'!J95</f>
        <v>139</v>
      </c>
      <c r="F96" s="300">
        <f>+E96/'[1]Staffing Report'!J94</f>
        <v>278</v>
      </c>
      <c r="G96" s="299">
        <v>4</v>
      </c>
      <c r="H96" s="300">
        <f t="shared" ref="H96:H107" si="41">+G96/C96</f>
        <v>8</v>
      </c>
      <c r="I96" s="299"/>
      <c r="J96" s="300">
        <f t="shared" ref="J96:J107" si="42">+I96/C96</f>
        <v>0</v>
      </c>
      <c r="K96" s="301">
        <f>'[1]Incentive Goal'!C95</f>
        <v>333141.28999999998</v>
      </c>
      <c r="L96" s="301">
        <f t="shared" ref="L96:L107" si="43">+K96/C96</f>
        <v>666282.57999999996</v>
      </c>
      <c r="M96" s="301">
        <f t="shared" ref="M96:M108" si="44">+K96/D96</f>
        <v>444188.38666666666</v>
      </c>
      <c r="N96" s="305">
        <f>[1]ASRData!D95</f>
        <v>0</v>
      </c>
      <c r="O96" s="298">
        <f t="shared" ref="O96:O107" si="45">+N96/C96</f>
        <v>0</v>
      </c>
      <c r="P96" s="305">
        <f>[1]ASRData!E95</f>
        <v>0</v>
      </c>
      <c r="Q96" s="298">
        <f t="shared" ref="Q96:Q107" si="46">+P96/C96</f>
        <v>0</v>
      </c>
      <c r="R96" s="302">
        <f>[1]ASRData!F95</f>
        <v>0</v>
      </c>
      <c r="S96" s="298">
        <f t="shared" ref="S96:S107" si="47">+R96/C96</f>
        <v>0</v>
      </c>
      <c r="T96" s="302">
        <f>[1]ASRData!G95</f>
        <v>0</v>
      </c>
      <c r="U96" s="298">
        <f t="shared" ref="U96:U107" si="48">+T96/C96</f>
        <v>0</v>
      </c>
      <c r="V96" s="302">
        <f>[1]ASRData!H95</f>
        <v>1</v>
      </c>
      <c r="W96" s="298">
        <f t="shared" ref="W96:W107" si="49">+V96/C96</f>
        <v>2</v>
      </c>
      <c r="X96" s="302">
        <f>[1]ASRData!I95</f>
        <v>0</v>
      </c>
      <c r="Y96" s="298">
        <f t="shared" ref="Y96:Y107" si="50">+X96/C96</f>
        <v>0</v>
      </c>
      <c r="Z96" s="302">
        <f>[1]ASRData!J95</f>
        <v>0</v>
      </c>
      <c r="AA96" s="298">
        <f t="shared" ref="AA96:AA107" si="51">+Z96/C96</f>
        <v>0</v>
      </c>
      <c r="AB96" s="302">
        <f>[1]ASRData!K95</f>
        <v>0</v>
      </c>
      <c r="AC96" s="298">
        <f t="shared" ref="AC96:AC107" si="52">+AB96/C96</f>
        <v>0</v>
      </c>
      <c r="AD96" s="302">
        <f>[1]ASRData!L95</f>
        <v>0</v>
      </c>
      <c r="AE96" s="298">
        <f t="shared" ref="AE96:AE107" si="53">+AD96/C96</f>
        <v>0</v>
      </c>
      <c r="AF96" s="303">
        <f>[1]ASRData!M95</f>
        <v>0</v>
      </c>
      <c r="AG96" s="298">
        <f t="shared" ref="AG96:AG107" si="54">+AF96/C96</f>
        <v>0</v>
      </c>
      <c r="AH96" s="303">
        <f>[1]ASRData!N95</f>
        <v>0</v>
      </c>
      <c r="AI96" s="298">
        <f t="shared" ref="AI96:AI107" si="55">+AH96/C96</f>
        <v>0</v>
      </c>
      <c r="AJ96" s="303">
        <f>[1]ASRData!O95</f>
        <v>0</v>
      </c>
      <c r="AK96" s="298">
        <f t="shared" ref="AK96:AK107" si="56">+AJ96/C96</f>
        <v>0</v>
      </c>
      <c r="AL96" s="303">
        <f>[1]ASRData!P95</f>
        <v>75</v>
      </c>
      <c r="AM96" s="298">
        <f t="shared" ref="AM96:AM107" si="57">+AL96/C96</f>
        <v>150</v>
      </c>
      <c r="AN96" s="303">
        <f>[1]ASRData!Q95</f>
        <v>0</v>
      </c>
      <c r="AO96" s="298">
        <f t="shared" ref="AO96:AO107" si="58">+AN96/C96</f>
        <v>0</v>
      </c>
      <c r="AP96" s="303">
        <f>[1]ASRData!R95</f>
        <v>0</v>
      </c>
      <c r="AQ96" s="298">
        <f t="shared" ref="AQ96:AQ107" si="59">+AP96/C96</f>
        <v>0</v>
      </c>
      <c r="AR96" s="303">
        <f>[1]ASRData!S95</f>
        <v>38</v>
      </c>
      <c r="AS96" s="298">
        <f t="shared" ref="AS96:AS107" si="60">+AR96/C96</f>
        <v>76</v>
      </c>
    </row>
    <row r="97" spans="1:45" ht="13.5" customHeight="1" x14ac:dyDescent="0.3">
      <c r="A97" s="296" t="s">
        <v>153</v>
      </c>
      <c r="B97" s="297" t="str">
        <f>'[1]Incentive Goal'!B96</f>
        <v>UNION</v>
      </c>
      <c r="C97" s="298">
        <f>'[1]Staffing Report'!J95</f>
        <v>9</v>
      </c>
      <c r="D97" s="298">
        <f>'[1]Staffing Report'!X95</f>
        <v>14</v>
      </c>
      <c r="E97" s="299">
        <f>'[1]Incentive Goal'!J96</f>
        <v>4341</v>
      </c>
      <c r="F97" s="300">
        <f>+E97/'[1]Staffing Report'!J95</f>
        <v>482.33333333333331</v>
      </c>
      <c r="G97" s="299">
        <v>288</v>
      </c>
      <c r="H97" s="300">
        <f t="shared" si="41"/>
        <v>32</v>
      </c>
      <c r="I97" s="299">
        <v>265</v>
      </c>
      <c r="J97" s="300">
        <f t="shared" si="42"/>
        <v>29.444444444444443</v>
      </c>
      <c r="K97" s="301">
        <f>'[1]Incentive Goal'!C96</f>
        <v>10075056.67</v>
      </c>
      <c r="L97" s="301">
        <f t="shared" si="43"/>
        <v>1119450.7411111111</v>
      </c>
      <c r="M97" s="301">
        <f t="shared" si="44"/>
        <v>719646.90500000003</v>
      </c>
      <c r="N97" s="305">
        <f>[1]ASRData!D96</f>
        <v>76619</v>
      </c>
      <c r="O97" s="298">
        <f t="shared" si="45"/>
        <v>8513.2222222222226</v>
      </c>
      <c r="P97" s="305">
        <f>[1]ASRData!E96</f>
        <v>539</v>
      </c>
      <c r="Q97" s="298">
        <f t="shared" si="46"/>
        <v>59.888888888888886</v>
      </c>
      <c r="R97" s="302">
        <f>[1]ASRData!F96</f>
        <v>1176</v>
      </c>
      <c r="S97" s="298">
        <f t="shared" si="47"/>
        <v>130.66666666666666</v>
      </c>
      <c r="T97" s="302">
        <f>[1]ASRData!G96</f>
        <v>94</v>
      </c>
      <c r="U97" s="298">
        <f t="shared" si="48"/>
        <v>10.444444444444445</v>
      </c>
      <c r="V97" s="302">
        <f>[1]ASRData!H96</f>
        <v>72</v>
      </c>
      <c r="W97" s="298">
        <f t="shared" si="49"/>
        <v>8</v>
      </c>
      <c r="X97" s="302">
        <f>[1]ASRData!I96</f>
        <v>291</v>
      </c>
      <c r="Y97" s="298">
        <f t="shared" si="50"/>
        <v>32.333333333333336</v>
      </c>
      <c r="Z97" s="302">
        <f>[1]ASRData!J96</f>
        <v>311</v>
      </c>
      <c r="AA97" s="298">
        <f t="shared" si="51"/>
        <v>34.555555555555557</v>
      </c>
      <c r="AB97" s="302">
        <f>[1]ASRData!K96</f>
        <v>249</v>
      </c>
      <c r="AC97" s="298">
        <f t="shared" si="52"/>
        <v>27.666666666666668</v>
      </c>
      <c r="AD97" s="302">
        <f>[1]ASRData!L96</f>
        <v>6</v>
      </c>
      <c r="AE97" s="298">
        <f t="shared" si="53"/>
        <v>0.66666666666666663</v>
      </c>
      <c r="AF97" s="303">
        <f>[1]ASRData!M96</f>
        <v>107</v>
      </c>
      <c r="AG97" s="298">
        <f t="shared" si="54"/>
        <v>11.888888888888889</v>
      </c>
      <c r="AH97" s="303">
        <f>[1]ASRData!N96</f>
        <v>280</v>
      </c>
      <c r="AI97" s="298">
        <f t="shared" si="55"/>
        <v>31.111111111111111</v>
      </c>
      <c r="AJ97" s="303">
        <f>[1]ASRData!O96</f>
        <v>132</v>
      </c>
      <c r="AK97" s="298">
        <f t="shared" si="56"/>
        <v>14.666666666666666</v>
      </c>
      <c r="AL97" s="303">
        <f>[1]ASRData!P96</f>
        <v>1764</v>
      </c>
      <c r="AM97" s="298">
        <f t="shared" si="57"/>
        <v>196</v>
      </c>
      <c r="AN97" s="303">
        <f>[1]ASRData!Q96</f>
        <v>905</v>
      </c>
      <c r="AO97" s="298">
        <f t="shared" si="58"/>
        <v>100.55555555555556</v>
      </c>
      <c r="AP97" s="303">
        <f>[1]ASRData!R96</f>
        <v>4012</v>
      </c>
      <c r="AQ97" s="298">
        <f t="shared" si="59"/>
        <v>445.77777777777777</v>
      </c>
      <c r="AR97" s="303">
        <f>[1]ASRData!S96</f>
        <v>532</v>
      </c>
      <c r="AS97" s="298">
        <f t="shared" si="60"/>
        <v>59.111111111111114</v>
      </c>
    </row>
    <row r="98" spans="1:45" ht="13.5" customHeight="1" x14ac:dyDescent="0.3">
      <c r="A98" s="296" t="s">
        <v>242</v>
      </c>
      <c r="B98" s="297" t="str">
        <f>'[1]Incentive Goal'!B97</f>
        <v>VANCE</v>
      </c>
      <c r="C98" s="298">
        <f>'[1]Staffing Report'!J96</f>
        <v>9</v>
      </c>
      <c r="D98" s="298">
        <f>'[1]Staffing Report'!X96</f>
        <v>10.5</v>
      </c>
      <c r="E98" s="299">
        <f>'[1]Incentive Goal'!J97</f>
        <v>2618</v>
      </c>
      <c r="F98" s="300">
        <f>+E98/'[1]Staffing Report'!J96</f>
        <v>290.88888888888891</v>
      </c>
      <c r="G98" s="299">
        <v>150</v>
      </c>
      <c r="H98" s="300">
        <f t="shared" si="41"/>
        <v>16.666666666666668</v>
      </c>
      <c r="I98" s="299">
        <v>152</v>
      </c>
      <c r="J98" s="300">
        <f t="shared" si="42"/>
        <v>16.888888888888889</v>
      </c>
      <c r="K98" s="301">
        <f>'[1]Incentive Goal'!C97</f>
        <v>4559250.07</v>
      </c>
      <c r="L98" s="301">
        <f t="shared" si="43"/>
        <v>506583.34111111116</v>
      </c>
      <c r="M98" s="301">
        <f t="shared" si="44"/>
        <v>434214.29238095239</v>
      </c>
      <c r="N98" s="305">
        <f>[1]ASRData!D97</f>
        <v>51903</v>
      </c>
      <c r="O98" s="298">
        <f t="shared" si="45"/>
        <v>5767</v>
      </c>
      <c r="P98" s="305">
        <f>[1]ASRData!E97</f>
        <v>129</v>
      </c>
      <c r="Q98" s="298">
        <f t="shared" si="46"/>
        <v>14.333333333333334</v>
      </c>
      <c r="R98" s="302">
        <f>[1]ASRData!F97</f>
        <v>1833</v>
      </c>
      <c r="S98" s="298">
        <f t="shared" si="47"/>
        <v>203.66666666666666</v>
      </c>
      <c r="T98" s="302">
        <f>[1]ASRData!G97</f>
        <v>103</v>
      </c>
      <c r="U98" s="298">
        <f t="shared" si="48"/>
        <v>11.444444444444445</v>
      </c>
      <c r="V98" s="302">
        <f>[1]ASRData!H97</f>
        <v>81</v>
      </c>
      <c r="W98" s="298">
        <f t="shared" si="49"/>
        <v>9</v>
      </c>
      <c r="X98" s="302">
        <f>[1]ASRData!I97</f>
        <v>205</v>
      </c>
      <c r="Y98" s="298">
        <f t="shared" si="50"/>
        <v>22.777777777777779</v>
      </c>
      <c r="Z98" s="302">
        <f>[1]ASRData!J97</f>
        <v>180</v>
      </c>
      <c r="AA98" s="298">
        <f t="shared" si="51"/>
        <v>20</v>
      </c>
      <c r="AB98" s="302">
        <f>[1]ASRData!K97</f>
        <v>136</v>
      </c>
      <c r="AC98" s="298">
        <f t="shared" si="52"/>
        <v>15.111111111111111</v>
      </c>
      <c r="AD98" s="302">
        <f>[1]ASRData!L97</f>
        <v>11</v>
      </c>
      <c r="AE98" s="298">
        <f t="shared" si="53"/>
        <v>1.2222222222222223</v>
      </c>
      <c r="AF98" s="303">
        <f>[1]ASRData!M97</f>
        <v>63</v>
      </c>
      <c r="AG98" s="298">
        <f t="shared" si="54"/>
        <v>7</v>
      </c>
      <c r="AH98" s="303">
        <f>[1]ASRData!N97</f>
        <v>184</v>
      </c>
      <c r="AI98" s="298">
        <f t="shared" si="55"/>
        <v>20.444444444444443</v>
      </c>
      <c r="AJ98" s="303">
        <f>[1]ASRData!O97</f>
        <v>3</v>
      </c>
      <c r="AK98" s="298">
        <f t="shared" si="56"/>
        <v>0.33333333333333331</v>
      </c>
      <c r="AL98" s="303">
        <f>[1]ASRData!P97</f>
        <v>1689</v>
      </c>
      <c r="AM98" s="298">
        <f t="shared" si="57"/>
        <v>187.66666666666666</v>
      </c>
      <c r="AN98" s="303">
        <f>[1]ASRData!Q97</f>
        <v>1217</v>
      </c>
      <c r="AO98" s="298">
        <f t="shared" si="58"/>
        <v>135.22222222222223</v>
      </c>
      <c r="AP98" s="303">
        <f>[1]ASRData!R97</f>
        <v>8257</v>
      </c>
      <c r="AQ98" s="298">
        <f t="shared" si="59"/>
        <v>917.44444444444446</v>
      </c>
      <c r="AR98" s="303">
        <f>[1]ASRData!S97</f>
        <v>506</v>
      </c>
      <c r="AS98" s="298">
        <f t="shared" si="60"/>
        <v>56.222222222222221</v>
      </c>
    </row>
    <row r="99" spans="1:45" ht="13.5" customHeight="1" x14ac:dyDescent="0.3">
      <c r="A99" s="296" t="s">
        <v>242</v>
      </c>
      <c r="B99" s="297" t="str">
        <f>'[1]Incentive Goal'!B98</f>
        <v>WAKE</v>
      </c>
      <c r="C99" s="298">
        <f>'[1]Staffing Report'!J97</f>
        <v>47</v>
      </c>
      <c r="D99" s="298">
        <f>'[1]Staffing Report'!X97</f>
        <v>80</v>
      </c>
      <c r="E99" s="299">
        <f>'[1]Incentive Goal'!J98</f>
        <v>17452</v>
      </c>
      <c r="F99" s="300">
        <f>+E99/'[1]Staffing Report'!J97</f>
        <v>371.31914893617022</v>
      </c>
      <c r="G99" s="299">
        <v>1003</v>
      </c>
      <c r="H99" s="300">
        <f t="shared" si="41"/>
        <v>21.340425531914892</v>
      </c>
      <c r="I99" s="299">
        <v>915</v>
      </c>
      <c r="J99" s="300">
        <f t="shared" si="42"/>
        <v>19.468085106382979</v>
      </c>
      <c r="K99" s="301">
        <f>'[1]Incentive Goal'!C98</f>
        <v>43701735.359999999</v>
      </c>
      <c r="L99" s="301">
        <f t="shared" si="43"/>
        <v>929824.15659574466</v>
      </c>
      <c r="M99" s="301">
        <f t="shared" si="44"/>
        <v>546271.69200000004</v>
      </c>
      <c r="N99" s="305">
        <f>[1]ASRData!D98</f>
        <v>284657</v>
      </c>
      <c r="O99" s="298">
        <f t="shared" si="45"/>
        <v>6056.5319148936169</v>
      </c>
      <c r="P99" s="305">
        <f>[1]ASRData!E98</f>
        <v>1677</v>
      </c>
      <c r="Q99" s="298">
        <f t="shared" si="46"/>
        <v>35.680851063829785</v>
      </c>
      <c r="R99" s="302">
        <f>[1]ASRData!F98</f>
        <v>7284</v>
      </c>
      <c r="S99" s="298">
        <f t="shared" si="47"/>
        <v>154.97872340425531</v>
      </c>
      <c r="T99" s="302">
        <f>[1]ASRData!G98</f>
        <v>217</v>
      </c>
      <c r="U99" s="298">
        <f t="shared" si="48"/>
        <v>4.6170212765957448</v>
      </c>
      <c r="V99" s="302">
        <f>[1]ASRData!H98</f>
        <v>627</v>
      </c>
      <c r="W99" s="298">
        <f t="shared" si="49"/>
        <v>13.340425531914894</v>
      </c>
      <c r="X99" s="302">
        <f>[1]ASRData!I98</f>
        <v>1072</v>
      </c>
      <c r="Y99" s="298">
        <f t="shared" si="50"/>
        <v>22.808510638297872</v>
      </c>
      <c r="Z99" s="302">
        <f>[1]ASRData!J98</f>
        <v>1469</v>
      </c>
      <c r="AA99" s="298">
        <f t="shared" si="51"/>
        <v>31.25531914893617</v>
      </c>
      <c r="AB99" s="302">
        <f>[1]ASRData!K98</f>
        <v>897</v>
      </c>
      <c r="AC99" s="298">
        <f t="shared" si="52"/>
        <v>19.085106382978722</v>
      </c>
      <c r="AD99" s="302">
        <f>[1]ASRData!L98</f>
        <v>37</v>
      </c>
      <c r="AE99" s="298">
        <f t="shared" si="53"/>
        <v>0.78723404255319152</v>
      </c>
      <c r="AF99" s="303">
        <f>[1]ASRData!M98</f>
        <v>755</v>
      </c>
      <c r="AG99" s="298">
        <f t="shared" si="54"/>
        <v>16.063829787234042</v>
      </c>
      <c r="AH99" s="303">
        <f>[1]ASRData!N98</f>
        <v>1124</v>
      </c>
      <c r="AI99" s="298">
        <f t="shared" si="55"/>
        <v>23.914893617021278</v>
      </c>
      <c r="AJ99" s="303">
        <f>[1]ASRData!O98</f>
        <v>133</v>
      </c>
      <c r="AK99" s="298">
        <f t="shared" si="56"/>
        <v>2.8297872340425534</v>
      </c>
      <c r="AL99" s="303">
        <f>[1]ASRData!P98</f>
        <v>8382</v>
      </c>
      <c r="AM99" s="298">
        <f t="shared" si="57"/>
        <v>178.34042553191489</v>
      </c>
      <c r="AN99" s="303">
        <f>[1]ASRData!Q98</f>
        <v>4149</v>
      </c>
      <c r="AO99" s="298">
        <f t="shared" si="58"/>
        <v>88.276595744680847</v>
      </c>
      <c r="AP99" s="303">
        <f>[1]ASRData!R98</f>
        <v>18101</v>
      </c>
      <c r="AQ99" s="298">
        <f t="shared" si="59"/>
        <v>385.12765957446811</v>
      </c>
      <c r="AR99" s="303">
        <f>[1]ASRData!S98</f>
        <v>846</v>
      </c>
      <c r="AS99" s="298">
        <f t="shared" si="60"/>
        <v>18</v>
      </c>
    </row>
    <row r="100" spans="1:45" ht="13.5" customHeight="1" x14ac:dyDescent="0.3">
      <c r="A100" s="296" t="s">
        <v>242</v>
      </c>
      <c r="B100" s="297" t="str">
        <f>'[1]Incentive Goal'!B99</f>
        <v>WARREN</v>
      </c>
      <c r="C100" s="298">
        <f>'[1]Staffing Report'!J98</f>
        <v>4</v>
      </c>
      <c r="D100" s="298">
        <f>'[1]Staffing Report'!X98</f>
        <v>6</v>
      </c>
      <c r="E100" s="299">
        <f>'[1]Incentive Goal'!J99</f>
        <v>940</v>
      </c>
      <c r="F100" s="300">
        <f>+E100/'[1]Staffing Report'!J98</f>
        <v>235</v>
      </c>
      <c r="G100" s="299">
        <v>23</v>
      </c>
      <c r="H100" s="300">
        <f t="shared" si="41"/>
        <v>5.75</v>
      </c>
      <c r="I100" s="299">
        <v>31</v>
      </c>
      <c r="J100" s="300">
        <f t="shared" si="42"/>
        <v>7.75</v>
      </c>
      <c r="K100" s="301">
        <f>'[1]Incentive Goal'!C99</f>
        <v>1847742.33</v>
      </c>
      <c r="L100" s="301">
        <f t="shared" si="43"/>
        <v>461935.58250000002</v>
      </c>
      <c r="M100" s="301">
        <f t="shared" si="44"/>
        <v>307957.05499999999</v>
      </c>
      <c r="N100" s="305">
        <f>[1]ASRData!D99</f>
        <v>17925</v>
      </c>
      <c r="O100" s="298">
        <f t="shared" si="45"/>
        <v>4481.25</v>
      </c>
      <c r="P100" s="305">
        <f>[1]ASRData!E99</f>
        <v>56</v>
      </c>
      <c r="Q100" s="298">
        <f t="shared" si="46"/>
        <v>14</v>
      </c>
      <c r="R100" s="302">
        <f>[1]ASRData!F99</f>
        <v>1638</v>
      </c>
      <c r="S100" s="298">
        <f t="shared" si="47"/>
        <v>409.5</v>
      </c>
      <c r="T100" s="302">
        <f>[1]ASRData!G99</f>
        <v>6</v>
      </c>
      <c r="U100" s="298">
        <f t="shared" si="48"/>
        <v>1.5</v>
      </c>
      <c r="V100" s="302">
        <f>[1]ASRData!H99</f>
        <v>17</v>
      </c>
      <c r="W100" s="298">
        <f t="shared" si="49"/>
        <v>4.25</v>
      </c>
      <c r="X100" s="302">
        <f>[1]ASRData!I99</f>
        <v>23</v>
      </c>
      <c r="Y100" s="298">
        <f t="shared" si="50"/>
        <v>5.75</v>
      </c>
      <c r="Z100" s="302">
        <f>[1]ASRData!J99</f>
        <v>46</v>
      </c>
      <c r="AA100" s="298">
        <f t="shared" si="51"/>
        <v>11.5</v>
      </c>
      <c r="AB100" s="302">
        <f>[1]ASRData!K99</f>
        <v>26</v>
      </c>
      <c r="AC100" s="298">
        <f t="shared" si="52"/>
        <v>6.5</v>
      </c>
      <c r="AD100" s="302">
        <f>[1]ASRData!L99</f>
        <v>55</v>
      </c>
      <c r="AE100" s="298">
        <f t="shared" si="53"/>
        <v>13.75</v>
      </c>
      <c r="AF100" s="303">
        <f>[1]ASRData!M99</f>
        <v>42</v>
      </c>
      <c r="AG100" s="298">
        <f t="shared" si="54"/>
        <v>10.5</v>
      </c>
      <c r="AH100" s="303">
        <f>[1]ASRData!N99</f>
        <v>89</v>
      </c>
      <c r="AI100" s="298">
        <f t="shared" si="55"/>
        <v>22.25</v>
      </c>
      <c r="AJ100" s="303">
        <f>[1]ASRData!O99</f>
        <v>7</v>
      </c>
      <c r="AK100" s="298">
        <f t="shared" si="56"/>
        <v>1.75</v>
      </c>
      <c r="AL100" s="303">
        <f>[1]ASRData!P99</f>
        <v>603</v>
      </c>
      <c r="AM100" s="298">
        <f t="shared" si="57"/>
        <v>150.75</v>
      </c>
      <c r="AN100" s="303">
        <f>[1]ASRData!Q99</f>
        <v>534</v>
      </c>
      <c r="AO100" s="298">
        <f t="shared" si="58"/>
        <v>133.5</v>
      </c>
      <c r="AP100" s="303">
        <f>[1]ASRData!R99</f>
        <v>3377</v>
      </c>
      <c r="AQ100" s="298">
        <f t="shared" si="59"/>
        <v>844.25</v>
      </c>
      <c r="AR100" s="303">
        <f>[1]ASRData!S99</f>
        <v>231</v>
      </c>
      <c r="AS100" s="298">
        <f t="shared" si="60"/>
        <v>57.75</v>
      </c>
    </row>
    <row r="101" spans="1:45" ht="13.5" customHeight="1" x14ac:dyDescent="0.3">
      <c r="A101" s="296" t="s">
        <v>315</v>
      </c>
      <c r="B101" s="297" t="str">
        <f>'[1]Incentive Goal'!B100</f>
        <v>WASHINGTON</v>
      </c>
      <c r="C101" s="298">
        <f>'[1]Staffing Report'!J99</f>
        <v>3.5</v>
      </c>
      <c r="D101" s="298">
        <f>'[1]Staffing Report'!X99</f>
        <v>4.25</v>
      </c>
      <c r="E101" s="299">
        <f>'[1]Incentive Goal'!J100</f>
        <v>767</v>
      </c>
      <c r="F101" s="300">
        <f>+E101/'[1]Staffing Report'!J99</f>
        <v>219.14285714285714</v>
      </c>
      <c r="G101" s="299">
        <v>36</v>
      </c>
      <c r="H101" s="300">
        <f t="shared" si="41"/>
        <v>10.285714285714286</v>
      </c>
      <c r="I101" s="299">
        <v>41</v>
      </c>
      <c r="J101" s="300">
        <f t="shared" si="42"/>
        <v>11.714285714285714</v>
      </c>
      <c r="K101" s="301">
        <f>'[1]Incentive Goal'!C100</f>
        <v>1219520.0900000001</v>
      </c>
      <c r="L101" s="301">
        <f t="shared" si="43"/>
        <v>348434.31142857147</v>
      </c>
      <c r="M101" s="301">
        <f t="shared" si="44"/>
        <v>286945.90352941176</v>
      </c>
      <c r="N101" s="305">
        <f>[1]ASRData!D100</f>
        <v>14891</v>
      </c>
      <c r="O101" s="298">
        <f t="shared" si="45"/>
        <v>4254.5714285714284</v>
      </c>
      <c r="P101" s="305">
        <f>[1]ASRData!E100</f>
        <v>15</v>
      </c>
      <c r="Q101" s="298">
        <f t="shared" si="46"/>
        <v>4.2857142857142856</v>
      </c>
      <c r="R101" s="302">
        <f>[1]ASRData!F100</f>
        <v>917</v>
      </c>
      <c r="S101" s="298">
        <f t="shared" si="47"/>
        <v>262</v>
      </c>
      <c r="T101" s="302">
        <f>[1]ASRData!G100</f>
        <v>3</v>
      </c>
      <c r="U101" s="298">
        <f t="shared" si="48"/>
        <v>0.8571428571428571</v>
      </c>
      <c r="V101" s="302">
        <f>[1]ASRData!H100</f>
        <v>1</v>
      </c>
      <c r="W101" s="298">
        <f t="shared" si="49"/>
        <v>0.2857142857142857</v>
      </c>
      <c r="X101" s="302">
        <f>[1]ASRData!I100</f>
        <v>14</v>
      </c>
      <c r="Y101" s="298">
        <f t="shared" si="50"/>
        <v>4</v>
      </c>
      <c r="Z101" s="302">
        <f>[1]ASRData!J100</f>
        <v>5</v>
      </c>
      <c r="AA101" s="298">
        <f t="shared" si="51"/>
        <v>1.4285714285714286</v>
      </c>
      <c r="AB101" s="302">
        <f>[1]ASRData!K100</f>
        <v>2</v>
      </c>
      <c r="AC101" s="298">
        <f t="shared" si="52"/>
        <v>0.5714285714285714</v>
      </c>
      <c r="AD101" s="302">
        <f>[1]ASRData!L100</f>
        <v>1</v>
      </c>
      <c r="AE101" s="298">
        <f t="shared" si="53"/>
        <v>0.2857142857142857</v>
      </c>
      <c r="AF101" s="303">
        <f>[1]ASRData!M100</f>
        <v>37</v>
      </c>
      <c r="AG101" s="298">
        <f t="shared" si="54"/>
        <v>10.571428571428571</v>
      </c>
      <c r="AH101" s="303">
        <f>[1]ASRData!N100</f>
        <v>57</v>
      </c>
      <c r="AI101" s="298">
        <f t="shared" si="55"/>
        <v>16.285714285714285</v>
      </c>
      <c r="AJ101" s="303">
        <f>[1]ASRData!O100</f>
        <v>10</v>
      </c>
      <c r="AK101" s="298">
        <f t="shared" si="56"/>
        <v>2.8571428571428572</v>
      </c>
      <c r="AL101" s="303">
        <f>[1]ASRData!P100</f>
        <v>487</v>
      </c>
      <c r="AM101" s="298">
        <f t="shared" si="57"/>
        <v>139.14285714285714</v>
      </c>
      <c r="AN101" s="303">
        <f>[1]ASRData!Q100</f>
        <v>502</v>
      </c>
      <c r="AO101" s="298">
        <f t="shared" si="58"/>
        <v>143.42857142857142</v>
      </c>
      <c r="AP101" s="303">
        <f>[1]ASRData!R100</f>
        <v>247</v>
      </c>
      <c r="AQ101" s="298">
        <f t="shared" si="59"/>
        <v>70.571428571428569</v>
      </c>
      <c r="AR101" s="303">
        <f>[1]ASRData!S100</f>
        <v>184</v>
      </c>
      <c r="AS101" s="298">
        <f t="shared" si="60"/>
        <v>52.571428571428569</v>
      </c>
    </row>
    <row r="102" spans="1:45" ht="13.5" customHeight="1" x14ac:dyDescent="0.3">
      <c r="A102" s="296" t="s">
        <v>152</v>
      </c>
      <c r="B102" s="297" t="str">
        <f>'[1]Incentive Goal'!B101</f>
        <v>WATAUGA</v>
      </c>
      <c r="C102" s="298">
        <f>'[1]Staffing Report'!J100</f>
        <v>1</v>
      </c>
      <c r="D102" s="298">
        <f>'[1]Staffing Report'!X100</f>
        <v>2</v>
      </c>
      <c r="E102" s="299">
        <f>'[1]Incentive Goal'!J101</f>
        <v>439</v>
      </c>
      <c r="F102" s="300">
        <f>+E102/'[1]Staffing Report'!J100</f>
        <v>439</v>
      </c>
      <c r="G102" s="299">
        <v>2</v>
      </c>
      <c r="H102" s="300">
        <f t="shared" si="41"/>
        <v>2</v>
      </c>
      <c r="I102" s="299">
        <v>13</v>
      </c>
      <c r="J102" s="300">
        <f t="shared" si="42"/>
        <v>13</v>
      </c>
      <c r="K102" s="301">
        <f>'[1]Incentive Goal'!C101</f>
        <v>1508101.66</v>
      </c>
      <c r="L102" s="301">
        <f t="shared" si="43"/>
        <v>1508101.66</v>
      </c>
      <c r="M102" s="301">
        <f t="shared" si="44"/>
        <v>754050.83</v>
      </c>
      <c r="N102" s="305">
        <f>[1]ASRData!D101</f>
        <v>7321</v>
      </c>
      <c r="O102" s="298">
        <f t="shared" si="45"/>
        <v>7321</v>
      </c>
      <c r="P102" s="305">
        <f>[1]ASRData!E101</f>
        <v>39</v>
      </c>
      <c r="Q102" s="298">
        <f t="shared" si="46"/>
        <v>39</v>
      </c>
      <c r="R102" s="302">
        <f>[1]ASRData!F101</f>
        <v>69</v>
      </c>
      <c r="S102" s="298">
        <f t="shared" si="47"/>
        <v>69</v>
      </c>
      <c r="T102" s="302">
        <f>[1]ASRData!G101</f>
        <v>1</v>
      </c>
      <c r="U102" s="298">
        <f t="shared" si="48"/>
        <v>1</v>
      </c>
      <c r="V102" s="302">
        <f>[1]ASRData!H101</f>
        <v>0</v>
      </c>
      <c r="W102" s="298">
        <f t="shared" si="49"/>
        <v>0</v>
      </c>
      <c r="X102" s="302">
        <f>[1]ASRData!I101</f>
        <v>1</v>
      </c>
      <c r="Y102" s="298">
        <f t="shared" si="50"/>
        <v>1</v>
      </c>
      <c r="Z102" s="302">
        <f>[1]ASRData!J101</f>
        <v>25</v>
      </c>
      <c r="AA102" s="298">
        <f t="shared" si="51"/>
        <v>25</v>
      </c>
      <c r="AB102" s="302">
        <f>[1]ASRData!K101</f>
        <v>14</v>
      </c>
      <c r="AC102" s="298">
        <f t="shared" si="52"/>
        <v>14</v>
      </c>
      <c r="AD102" s="302">
        <f>[1]ASRData!L101</f>
        <v>0</v>
      </c>
      <c r="AE102" s="298">
        <f t="shared" si="53"/>
        <v>0</v>
      </c>
      <c r="AF102" s="303">
        <f>[1]ASRData!M101</f>
        <v>11</v>
      </c>
      <c r="AG102" s="298">
        <f t="shared" si="54"/>
        <v>11</v>
      </c>
      <c r="AH102" s="303">
        <f>[1]ASRData!N101</f>
        <v>64</v>
      </c>
      <c r="AI102" s="298">
        <f t="shared" si="55"/>
        <v>64</v>
      </c>
      <c r="AJ102" s="303">
        <f>[1]ASRData!O101</f>
        <v>9</v>
      </c>
      <c r="AK102" s="298">
        <f t="shared" si="56"/>
        <v>9</v>
      </c>
      <c r="AL102" s="303">
        <f>[1]ASRData!P101</f>
        <v>122</v>
      </c>
      <c r="AM102" s="298">
        <f t="shared" si="57"/>
        <v>122</v>
      </c>
      <c r="AN102" s="303">
        <f>[1]ASRData!Q101</f>
        <v>644</v>
      </c>
      <c r="AO102" s="298">
        <f t="shared" si="58"/>
        <v>644</v>
      </c>
      <c r="AP102" s="303">
        <f>[1]ASRData!R101</f>
        <v>186</v>
      </c>
      <c r="AQ102" s="298">
        <f t="shared" si="59"/>
        <v>186</v>
      </c>
      <c r="AR102" s="303">
        <f>[1]ASRData!S101</f>
        <v>153</v>
      </c>
      <c r="AS102" s="298">
        <f t="shared" si="60"/>
        <v>153</v>
      </c>
    </row>
    <row r="103" spans="1:45" ht="13.5" customHeight="1" x14ac:dyDescent="0.3">
      <c r="A103" s="296" t="s">
        <v>242</v>
      </c>
      <c r="B103" s="297" t="str">
        <f>'[1]Incentive Goal'!B102</f>
        <v>WAYNE</v>
      </c>
      <c r="C103" s="298">
        <f>'[1]Staffing Report'!J101</f>
        <v>10</v>
      </c>
      <c r="D103" s="298">
        <f>'[1]Staffing Report'!X101</f>
        <v>18</v>
      </c>
      <c r="E103" s="299">
        <f>'[1]Incentive Goal'!J102</f>
        <v>6191</v>
      </c>
      <c r="F103" s="300">
        <f>+E103/'[1]Staffing Report'!J101</f>
        <v>619.1</v>
      </c>
      <c r="G103" s="299">
        <v>1066</v>
      </c>
      <c r="H103" s="300">
        <f t="shared" si="41"/>
        <v>106.6</v>
      </c>
      <c r="I103" s="299">
        <v>245</v>
      </c>
      <c r="J103" s="300">
        <f t="shared" si="42"/>
        <v>24.5</v>
      </c>
      <c r="K103" s="301">
        <f>'[1]Incentive Goal'!C102</f>
        <v>11064749.9</v>
      </c>
      <c r="L103" s="301">
        <f t="shared" si="43"/>
        <v>1106474.99</v>
      </c>
      <c r="M103" s="301">
        <f t="shared" si="44"/>
        <v>614708.3277777778</v>
      </c>
      <c r="N103" s="305">
        <f>[1]ASRData!D102</f>
        <v>135371</v>
      </c>
      <c r="O103" s="298">
        <f t="shared" si="45"/>
        <v>13537.1</v>
      </c>
      <c r="P103" s="305">
        <f>[1]ASRData!E102</f>
        <v>464</v>
      </c>
      <c r="Q103" s="298">
        <f t="shared" si="46"/>
        <v>46.4</v>
      </c>
      <c r="R103" s="302">
        <f>[1]ASRData!F102</f>
        <v>3019</v>
      </c>
      <c r="S103" s="298">
        <f t="shared" si="47"/>
        <v>301.89999999999998</v>
      </c>
      <c r="T103" s="302">
        <f>[1]ASRData!G102</f>
        <v>224</v>
      </c>
      <c r="U103" s="298">
        <f t="shared" si="48"/>
        <v>22.4</v>
      </c>
      <c r="V103" s="302">
        <f>[1]ASRData!H102</f>
        <v>205</v>
      </c>
      <c r="W103" s="298">
        <f t="shared" si="49"/>
        <v>20.5</v>
      </c>
      <c r="X103" s="302">
        <f>[1]ASRData!I102</f>
        <v>1058</v>
      </c>
      <c r="Y103" s="298">
        <f t="shared" si="50"/>
        <v>105.8</v>
      </c>
      <c r="Z103" s="302">
        <f>[1]ASRData!J102</f>
        <v>448</v>
      </c>
      <c r="AA103" s="298">
        <f t="shared" si="51"/>
        <v>44.8</v>
      </c>
      <c r="AB103" s="302">
        <f>[1]ASRData!K102</f>
        <v>184</v>
      </c>
      <c r="AC103" s="298">
        <f t="shared" si="52"/>
        <v>18.399999999999999</v>
      </c>
      <c r="AD103" s="302">
        <f>[1]ASRData!L102</f>
        <v>46</v>
      </c>
      <c r="AE103" s="298">
        <f t="shared" si="53"/>
        <v>4.5999999999999996</v>
      </c>
      <c r="AF103" s="303">
        <f>[1]ASRData!M102</f>
        <v>383</v>
      </c>
      <c r="AG103" s="298">
        <f t="shared" si="54"/>
        <v>38.299999999999997</v>
      </c>
      <c r="AH103" s="303">
        <f>[1]ASRData!N102</f>
        <v>399</v>
      </c>
      <c r="AI103" s="298">
        <f t="shared" si="55"/>
        <v>39.9</v>
      </c>
      <c r="AJ103" s="303">
        <f>[1]ASRData!O102</f>
        <v>94</v>
      </c>
      <c r="AK103" s="298">
        <f t="shared" si="56"/>
        <v>9.4</v>
      </c>
      <c r="AL103" s="303">
        <f>[1]ASRData!P102</f>
        <v>2766</v>
      </c>
      <c r="AM103" s="298">
        <f t="shared" si="57"/>
        <v>276.60000000000002</v>
      </c>
      <c r="AN103" s="303">
        <f>[1]ASRData!Q102</f>
        <v>2334</v>
      </c>
      <c r="AO103" s="298">
        <f t="shared" si="58"/>
        <v>233.4</v>
      </c>
      <c r="AP103" s="303">
        <f>[1]ASRData!R102</f>
        <v>4533</v>
      </c>
      <c r="AQ103" s="298">
        <f t="shared" si="59"/>
        <v>453.3</v>
      </c>
      <c r="AR103" s="303">
        <f>[1]ASRData!S102</f>
        <v>668</v>
      </c>
      <c r="AS103" s="298">
        <f t="shared" si="60"/>
        <v>66.8</v>
      </c>
    </row>
    <row r="104" spans="1:45" ht="13.5" customHeight="1" x14ac:dyDescent="0.3">
      <c r="A104" s="296" t="s">
        <v>152</v>
      </c>
      <c r="B104" s="297" t="str">
        <f>'[1]Incentive Goal'!B103</f>
        <v>WILKES</v>
      </c>
      <c r="C104" s="298">
        <f>'[1]Staffing Report'!J102</f>
        <v>6</v>
      </c>
      <c r="D104" s="298">
        <f>'[1]Staffing Report'!X102</f>
        <v>8</v>
      </c>
      <c r="E104" s="299">
        <f>'[1]Incentive Goal'!J103</f>
        <v>2488</v>
      </c>
      <c r="F104" s="300">
        <f>+E104/'[1]Staffing Report'!J102</f>
        <v>414.66666666666669</v>
      </c>
      <c r="G104" s="299">
        <v>109</v>
      </c>
      <c r="H104" s="300">
        <f t="shared" si="41"/>
        <v>18.166666666666668</v>
      </c>
      <c r="I104" s="299">
        <v>172</v>
      </c>
      <c r="J104" s="300">
        <f t="shared" si="42"/>
        <v>28.666666666666668</v>
      </c>
      <c r="K104" s="301">
        <f>'[1]Incentive Goal'!C103</f>
        <v>3541159.53</v>
      </c>
      <c r="L104" s="301">
        <f t="shared" si="43"/>
        <v>590193.255</v>
      </c>
      <c r="M104" s="301">
        <f t="shared" si="44"/>
        <v>442644.94124999997</v>
      </c>
      <c r="N104" s="305">
        <f>[1]ASRData!D103</f>
        <v>53168</v>
      </c>
      <c r="O104" s="298">
        <f t="shared" si="45"/>
        <v>8861.3333333333339</v>
      </c>
      <c r="P104" s="305">
        <f>[1]ASRData!E103</f>
        <v>291</v>
      </c>
      <c r="Q104" s="298">
        <f t="shared" si="46"/>
        <v>48.5</v>
      </c>
      <c r="R104" s="302">
        <f>[1]ASRData!F103</f>
        <v>424</v>
      </c>
      <c r="S104" s="298">
        <f t="shared" si="47"/>
        <v>70.666666666666671</v>
      </c>
      <c r="T104" s="302">
        <f>[1]ASRData!G103</f>
        <v>17</v>
      </c>
      <c r="U104" s="298">
        <f t="shared" si="48"/>
        <v>2.8333333333333335</v>
      </c>
      <c r="V104" s="302">
        <f>[1]ASRData!H103</f>
        <v>78</v>
      </c>
      <c r="W104" s="298">
        <f t="shared" si="49"/>
        <v>13</v>
      </c>
      <c r="X104" s="302">
        <f>[1]ASRData!I103</f>
        <v>122</v>
      </c>
      <c r="Y104" s="298">
        <f t="shared" si="50"/>
        <v>20.333333333333332</v>
      </c>
      <c r="Z104" s="302">
        <f>[1]ASRData!J103</f>
        <v>242</v>
      </c>
      <c r="AA104" s="298">
        <f t="shared" si="51"/>
        <v>40.333333333333336</v>
      </c>
      <c r="AB104" s="302">
        <f>[1]ASRData!K103</f>
        <v>178</v>
      </c>
      <c r="AC104" s="298">
        <f t="shared" si="52"/>
        <v>29.666666666666668</v>
      </c>
      <c r="AD104" s="302">
        <f>[1]ASRData!L103</f>
        <v>12</v>
      </c>
      <c r="AE104" s="298">
        <f t="shared" si="53"/>
        <v>2</v>
      </c>
      <c r="AF104" s="303">
        <f>[1]ASRData!M103</f>
        <v>29</v>
      </c>
      <c r="AG104" s="298">
        <f t="shared" si="54"/>
        <v>4.833333333333333</v>
      </c>
      <c r="AH104" s="303">
        <f>[1]ASRData!N103</f>
        <v>118</v>
      </c>
      <c r="AI104" s="298">
        <f t="shared" si="55"/>
        <v>19.666666666666668</v>
      </c>
      <c r="AJ104" s="303">
        <f>[1]ASRData!O103</f>
        <v>19</v>
      </c>
      <c r="AK104" s="298">
        <f t="shared" si="56"/>
        <v>3.1666666666666665</v>
      </c>
      <c r="AL104" s="303">
        <f>[1]ASRData!P103</f>
        <v>1279</v>
      </c>
      <c r="AM104" s="298">
        <f t="shared" si="57"/>
        <v>213.16666666666666</v>
      </c>
      <c r="AN104" s="303">
        <f>[1]ASRData!Q103</f>
        <v>2226</v>
      </c>
      <c r="AO104" s="298">
        <f t="shared" si="58"/>
        <v>371</v>
      </c>
      <c r="AP104" s="303">
        <f>[1]ASRData!R103</f>
        <v>11022</v>
      </c>
      <c r="AQ104" s="298">
        <f t="shared" si="59"/>
        <v>1837</v>
      </c>
      <c r="AR104" s="303">
        <f>[1]ASRData!S103</f>
        <v>1678</v>
      </c>
      <c r="AS104" s="298">
        <f t="shared" si="60"/>
        <v>279.66666666666669</v>
      </c>
    </row>
    <row r="105" spans="1:45" ht="13.5" customHeight="1" x14ac:dyDescent="0.3">
      <c r="A105" s="296" t="s">
        <v>242</v>
      </c>
      <c r="B105" s="297" t="str">
        <f>'[1]Incentive Goal'!B104</f>
        <v>WILSON</v>
      </c>
      <c r="C105" s="298">
        <f>'[1]Staffing Report'!J103</f>
        <v>13</v>
      </c>
      <c r="D105" s="298">
        <f>'[1]Staffing Report'!X103</f>
        <v>19</v>
      </c>
      <c r="E105" s="299">
        <f>'[1]Incentive Goal'!J104</f>
        <v>4655</v>
      </c>
      <c r="F105" s="300">
        <f>+E105/'[1]Staffing Report'!J103</f>
        <v>358.07692307692309</v>
      </c>
      <c r="G105" s="299">
        <v>209</v>
      </c>
      <c r="H105" s="300">
        <f t="shared" si="41"/>
        <v>16.076923076923077</v>
      </c>
      <c r="I105" s="299">
        <v>191</v>
      </c>
      <c r="J105" s="300">
        <f t="shared" si="42"/>
        <v>14.692307692307692</v>
      </c>
      <c r="K105" s="301">
        <f>'[1]Incentive Goal'!C104</f>
        <v>8325406.0199999996</v>
      </c>
      <c r="L105" s="301">
        <f t="shared" si="43"/>
        <v>640415.84769230767</v>
      </c>
      <c r="M105" s="301">
        <f t="shared" si="44"/>
        <v>438179.26421052631</v>
      </c>
      <c r="N105" s="305">
        <f>[1]ASRData!D104</f>
        <v>112057</v>
      </c>
      <c r="O105" s="298">
        <f t="shared" si="45"/>
        <v>8619.7692307692305</v>
      </c>
      <c r="P105" s="305">
        <f>[1]ASRData!E104</f>
        <v>636</v>
      </c>
      <c r="Q105" s="298">
        <f t="shared" si="46"/>
        <v>48.92307692307692</v>
      </c>
      <c r="R105" s="302">
        <f>[1]ASRData!F104</f>
        <v>4920</v>
      </c>
      <c r="S105" s="298">
        <f t="shared" si="47"/>
        <v>378.46153846153845</v>
      </c>
      <c r="T105" s="302">
        <f>[1]ASRData!G104</f>
        <v>428</v>
      </c>
      <c r="U105" s="298">
        <f t="shared" si="48"/>
        <v>32.92307692307692</v>
      </c>
      <c r="V105" s="302">
        <f>[1]ASRData!H104</f>
        <v>174</v>
      </c>
      <c r="W105" s="298">
        <f t="shared" si="49"/>
        <v>13.384615384615385</v>
      </c>
      <c r="X105" s="302">
        <f>[1]ASRData!I104</f>
        <v>222</v>
      </c>
      <c r="Y105" s="298">
        <f t="shared" si="50"/>
        <v>17.076923076923077</v>
      </c>
      <c r="Z105" s="302">
        <f>[1]ASRData!J104</f>
        <v>452</v>
      </c>
      <c r="AA105" s="298">
        <f t="shared" si="51"/>
        <v>34.769230769230766</v>
      </c>
      <c r="AB105" s="302">
        <f>[1]ASRData!K104</f>
        <v>168</v>
      </c>
      <c r="AC105" s="298">
        <f t="shared" si="52"/>
        <v>12.923076923076923</v>
      </c>
      <c r="AD105" s="302">
        <f>[1]ASRData!L104</f>
        <v>202</v>
      </c>
      <c r="AE105" s="298">
        <f t="shared" si="53"/>
        <v>15.538461538461538</v>
      </c>
      <c r="AF105" s="303">
        <f>[1]ASRData!M104</f>
        <v>122</v>
      </c>
      <c r="AG105" s="298">
        <f t="shared" si="54"/>
        <v>9.384615384615385</v>
      </c>
      <c r="AH105" s="303">
        <f>[1]ASRData!N104</f>
        <v>260</v>
      </c>
      <c r="AI105" s="298">
        <f t="shared" si="55"/>
        <v>20</v>
      </c>
      <c r="AJ105" s="303">
        <f>[1]ASRData!O104</f>
        <v>49</v>
      </c>
      <c r="AK105" s="298">
        <f t="shared" si="56"/>
        <v>3.7692307692307692</v>
      </c>
      <c r="AL105" s="303">
        <f>[1]ASRData!P104</f>
        <v>2725</v>
      </c>
      <c r="AM105" s="298">
        <f t="shared" si="57"/>
        <v>209.61538461538461</v>
      </c>
      <c r="AN105" s="303">
        <f>[1]ASRData!Q104</f>
        <v>1828</v>
      </c>
      <c r="AO105" s="298">
        <f t="shared" si="58"/>
        <v>140.61538461538461</v>
      </c>
      <c r="AP105" s="303">
        <f>[1]ASRData!R104</f>
        <v>2826</v>
      </c>
      <c r="AQ105" s="298">
        <f t="shared" si="59"/>
        <v>217.38461538461539</v>
      </c>
      <c r="AR105" s="303">
        <f>[1]ASRData!S104</f>
        <v>972</v>
      </c>
      <c r="AS105" s="298">
        <f t="shared" si="60"/>
        <v>74.769230769230774</v>
      </c>
    </row>
    <row r="106" spans="1:45" ht="13.5" customHeight="1" x14ac:dyDescent="0.3">
      <c r="A106" s="296" t="s">
        <v>142</v>
      </c>
      <c r="B106" s="297" t="str">
        <f>'[1]Incentive Goal'!B105</f>
        <v>YADKIN</v>
      </c>
      <c r="C106" s="298">
        <f>'[1]Staffing Report'!J104</f>
        <v>3.5</v>
      </c>
      <c r="D106" s="298">
        <f>'[1]Staffing Report'!X104</f>
        <v>5</v>
      </c>
      <c r="E106" s="299">
        <f>'[1]Incentive Goal'!J105</f>
        <v>900</v>
      </c>
      <c r="F106" s="300">
        <f>+E106/'[1]Staffing Report'!J104</f>
        <v>257.14285714285717</v>
      </c>
      <c r="G106" s="299">
        <v>41</v>
      </c>
      <c r="H106" s="300">
        <f t="shared" si="41"/>
        <v>11.714285714285714</v>
      </c>
      <c r="I106" s="299">
        <v>54</v>
      </c>
      <c r="J106" s="300">
        <f t="shared" si="42"/>
        <v>15.428571428571429</v>
      </c>
      <c r="K106" s="301">
        <f>'[1]Incentive Goal'!C105</f>
        <v>1969698.86</v>
      </c>
      <c r="L106" s="301">
        <f t="shared" si="43"/>
        <v>562771.10285714292</v>
      </c>
      <c r="M106" s="301">
        <f t="shared" si="44"/>
        <v>393939.772</v>
      </c>
      <c r="N106" s="305">
        <f>[1]ASRData!D105</f>
        <v>16558</v>
      </c>
      <c r="O106" s="298">
        <f t="shared" si="45"/>
        <v>4730.8571428571431</v>
      </c>
      <c r="P106" s="305">
        <f>[1]ASRData!E105</f>
        <v>78</v>
      </c>
      <c r="Q106" s="298">
        <f t="shared" si="46"/>
        <v>22.285714285714285</v>
      </c>
      <c r="R106" s="302">
        <f>[1]ASRData!F105</f>
        <v>332</v>
      </c>
      <c r="S106" s="298">
        <f t="shared" si="47"/>
        <v>94.857142857142861</v>
      </c>
      <c r="T106" s="302">
        <f>[1]ASRData!G105</f>
        <v>6</v>
      </c>
      <c r="U106" s="298">
        <f t="shared" si="48"/>
        <v>1.7142857142857142</v>
      </c>
      <c r="V106" s="302">
        <f>[1]ASRData!H105</f>
        <v>6</v>
      </c>
      <c r="W106" s="298">
        <f t="shared" si="49"/>
        <v>1.7142857142857142</v>
      </c>
      <c r="X106" s="302">
        <f>[1]ASRData!I105</f>
        <v>51</v>
      </c>
      <c r="Y106" s="298">
        <f t="shared" si="50"/>
        <v>14.571428571428571</v>
      </c>
      <c r="Z106" s="302">
        <f>[1]ASRData!J105</f>
        <v>62</v>
      </c>
      <c r="AA106" s="298">
        <f t="shared" si="51"/>
        <v>17.714285714285715</v>
      </c>
      <c r="AB106" s="302">
        <f>[1]ASRData!K105</f>
        <v>55</v>
      </c>
      <c r="AC106" s="298">
        <f t="shared" si="52"/>
        <v>15.714285714285714</v>
      </c>
      <c r="AD106" s="302">
        <f>[1]ASRData!L105</f>
        <v>5</v>
      </c>
      <c r="AE106" s="298">
        <f t="shared" si="53"/>
        <v>1.4285714285714286</v>
      </c>
      <c r="AF106" s="303">
        <f>[1]ASRData!M105</f>
        <v>24</v>
      </c>
      <c r="AG106" s="298">
        <f t="shared" si="54"/>
        <v>6.8571428571428568</v>
      </c>
      <c r="AH106" s="303">
        <f>[1]ASRData!N105</f>
        <v>40</v>
      </c>
      <c r="AI106" s="298">
        <f t="shared" si="55"/>
        <v>11.428571428571429</v>
      </c>
      <c r="AJ106" s="303">
        <f>[1]ASRData!O105</f>
        <v>11</v>
      </c>
      <c r="AK106" s="298">
        <f t="shared" si="56"/>
        <v>3.1428571428571428</v>
      </c>
      <c r="AL106" s="303">
        <f>[1]ASRData!P105</f>
        <v>442</v>
      </c>
      <c r="AM106" s="298">
        <f t="shared" si="57"/>
        <v>126.28571428571429</v>
      </c>
      <c r="AN106" s="303">
        <f>[1]ASRData!Q105</f>
        <v>433</v>
      </c>
      <c r="AO106" s="298">
        <f t="shared" si="58"/>
        <v>123.71428571428571</v>
      </c>
      <c r="AP106" s="303">
        <f>[1]ASRData!R105</f>
        <v>1033</v>
      </c>
      <c r="AQ106" s="298">
        <f t="shared" si="59"/>
        <v>295.14285714285717</v>
      </c>
      <c r="AR106" s="303">
        <f>[1]ASRData!S105</f>
        <v>335</v>
      </c>
      <c r="AS106" s="298">
        <f t="shared" si="60"/>
        <v>95.714285714285708</v>
      </c>
    </row>
    <row r="107" spans="1:45" ht="13.5" customHeight="1" x14ac:dyDescent="0.3">
      <c r="A107" s="296" t="s">
        <v>255</v>
      </c>
      <c r="B107" s="297" t="str">
        <f>'[1]Incentive Goal'!B106</f>
        <v>YANCEY</v>
      </c>
      <c r="C107" s="298">
        <f>'[1]Staffing Report'!J105</f>
        <v>0.75</v>
      </c>
      <c r="D107" s="298">
        <f>'[1]Staffing Report'!X105</f>
        <v>1.05</v>
      </c>
      <c r="E107" s="299">
        <f>'[1]Incentive Goal'!J106</f>
        <v>312</v>
      </c>
      <c r="F107" s="300">
        <f>+E107/'[1]Staffing Report'!J105</f>
        <v>416</v>
      </c>
      <c r="G107" s="299">
        <v>26</v>
      </c>
      <c r="H107" s="300">
        <f t="shared" si="41"/>
        <v>34.666666666666664</v>
      </c>
      <c r="I107" s="299">
        <v>13</v>
      </c>
      <c r="J107" s="300">
        <f t="shared" si="42"/>
        <v>17.333333333333332</v>
      </c>
      <c r="K107" s="301">
        <f>'[1]Incentive Goal'!C106</f>
        <v>663301.03</v>
      </c>
      <c r="L107" s="301">
        <f t="shared" si="43"/>
        <v>884401.37333333341</v>
      </c>
      <c r="M107" s="301">
        <f t="shared" si="44"/>
        <v>631715.26666666672</v>
      </c>
      <c r="N107" s="305">
        <f>[1]ASRData!D106</f>
        <v>5296</v>
      </c>
      <c r="O107" s="298">
        <f t="shared" si="45"/>
        <v>7061.333333333333</v>
      </c>
      <c r="P107" s="305">
        <f>[1]ASRData!E106</f>
        <v>35</v>
      </c>
      <c r="Q107" s="298">
        <f t="shared" si="46"/>
        <v>46.666666666666664</v>
      </c>
      <c r="R107" s="302">
        <f>[1]ASRData!F106</f>
        <v>70</v>
      </c>
      <c r="S107" s="298">
        <f t="shared" si="47"/>
        <v>93.333333333333329</v>
      </c>
      <c r="T107" s="302">
        <f>[1]ASRData!G106</f>
        <v>3</v>
      </c>
      <c r="U107" s="298">
        <f t="shared" si="48"/>
        <v>4</v>
      </c>
      <c r="V107" s="302">
        <f>[1]ASRData!H106</f>
        <v>3</v>
      </c>
      <c r="W107" s="298">
        <f t="shared" si="49"/>
        <v>4</v>
      </c>
      <c r="X107" s="302">
        <f>[1]ASRData!I106</f>
        <v>31</v>
      </c>
      <c r="Y107" s="298">
        <f t="shared" si="50"/>
        <v>41.333333333333336</v>
      </c>
      <c r="Z107" s="302">
        <f>[1]ASRData!J106</f>
        <v>18</v>
      </c>
      <c r="AA107" s="298">
        <f t="shared" si="51"/>
        <v>24</v>
      </c>
      <c r="AB107" s="302">
        <f>[1]ASRData!K106</f>
        <v>15</v>
      </c>
      <c r="AC107" s="298">
        <f t="shared" si="52"/>
        <v>20</v>
      </c>
      <c r="AD107" s="302">
        <f>[1]ASRData!L106</f>
        <v>0</v>
      </c>
      <c r="AE107" s="298">
        <f t="shared" si="53"/>
        <v>0</v>
      </c>
      <c r="AF107" s="303">
        <f>[1]ASRData!M106</f>
        <v>5</v>
      </c>
      <c r="AG107" s="298">
        <f t="shared" si="54"/>
        <v>6.666666666666667</v>
      </c>
      <c r="AH107" s="303">
        <f>[1]ASRData!N106</f>
        <v>14</v>
      </c>
      <c r="AI107" s="298">
        <f t="shared" si="55"/>
        <v>18.666666666666668</v>
      </c>
      <c r="AJ107" s="303">
        <f>[1]ASRData!O106</f>
        <v>14</v>
      </c>
      <c r="AK107" s="298">
        <f t="shared" si="56"/>
        <v>18.666666666666668</v>
      </c>
      <c r="AL107" s="303">
        <f>[1]ASRData!P106</f>
        <v>70</v>
      </c>
      <c r="AM107" s="298">
        <f t="shared" si="57"/>
        <v>93.333333333333329</v>
      </c>
      <c r="AN107" s="303">
        <f>[1]ASRData!Q106</f>
        <v>92</v>
      </c>
      <c r="AO107" s="298">
        <f t="shared" si="58"/>
        <v>122.66666666666667</v>
      </c>
      <c r="AP107" s="303">
        <f>[1]ASRData!R106</f>
        <v>97</v>
      </c>
      <c r="AQ107" s="298">
        <f t="shared" si="59"/>
        <v>129.33333333333334</v>
      </c>
      <c r="AR107" s="303">
        <f>[1]ASRData!S106</f>
        <v>26</v>
      </c>
      <c r="AS107" s="298">
        <f t="shared" si="60"/>
        <v>34.666666666666664</v>
      </c>
    </row>
    <row r="108" spans="1:45" ht="13" x14ac:dyDescent="0.3">
      <c r="A108" s="296"/>
      <c r="B108" s="296" t="s">
        <v>217</v>
      </c>
      <c r="C108" s="307">
        <f>SUBTOTAL(109,C4:C107)</f>
        <v>927.38</v>
      </c>
      <c r="D108" s="307">
        <f>SUBTOTAL(109,D4:D107)</f>
        <v>1387.3899999999999</v>
      </c>
      <c r="E108" s="299">
        <f>SUM(E4:E107)</f>
        <v>305393</v>
      </c>
      <c r="F108" s="308">
        <f>+E108/'[1]Staffing Report'!J106</f>
        <v>329.30729582264013</v>
      </c>
      <c r="G108" s="304">
        <v>15826</v>
      </c>
      <c r="H108" s="308">
        <f>+G108/$C$108</f>
        <v>17.065280683215079</v>
      </c>
      <c r="I108" s="304">
        <f>SUBTOTAL(109,I4:I107)</f>
        <v>15618</v>
      </c>
      <c r="J108" s="308">
        <f>+I108/$C$108</f>
        <v>16.840992904742393</v>
      </c>
      <c r="K108" s="309">
        <f>SUBTOTAL(109,K4:K107)</f>
        <v>636111181.93999994</v>
      </c>
      <c r="L108" s="309">
        <f>+K108/$C$108</f>
        <v>685922.90316806477</v>
      </c>
      <c r="M108" s="309">
        <f t="shared" si="44"/>
        <v>458494.8586482532</v>
      </c>
      <c r="N108" s="310">
        <f>SUBTOTAL(109,N4:N107)</f>
        <v>6271698</v>
      </c>
      <c r="O108" s="307">
        <f>+N108/$C$108</f>
        <v>6762.8135176518799</v>
      </c>
      <c r="P108" s="310">
        <f>SUBTOTAL(109,P4:P107)</f>
        <v>31845</v>
      </c>
      <c r="Q108" s="307">
        <f>+P108/$C$108</f>
        <v>34.33867454549376</v>
      </c>
      <c r="R108" s="310">
        <f>SUBTOTAL(109,R4:R107)</f>
        <v>435240</v>
      </c>
      <c r="S108" s="307">
        <f>+R108/$C$108</f>
        <v>469.32217645409651</v>
      </c>
      <c r="T108" s="310">
        <f>SUBTOTAL(109,T4:T107)</f>
        <v>40887</v>
      </c>
      <c r="U108" s="307">
        <f>+T108/$C$108</f>
        <v>44.088723069291987</v>
      </c>
      <c r="V108" s="310">
        <f>SUBTOTAL(109,V4:V107)</f>
        <v>8715</v>
      </c>
      <c r="W108" s="307">
        <f>+V108/$C$108</f>
        <v>9.3974422566801099</v>
      </c>
      <c r="X108" s="310">
        <f>SUBTOTAL(109,X4:X107)</f>
        <v>16546</v>
      </c>
      <c r="Y108" s="307">
        <f>+X108/$C$108</f>
        <v>17.841661454851302</v>
      </c>
      <c r="Z108" s="310">
        <f>SUBTOTAL(109,Z4:Z107)</f>
        <v>23589</v>
      </c>
      <c r="AA108" s="307">
        <f>+Z108/$C$108</f>
        <v>25.436175030731739</v>
      </c>
      <c r="AB108" s="310">
        <f>SUBTOTAL(109,AB4:AB107)</f>
        <v>14329</v>
      </c>
      <c r="AC108" s="307">
        <f>+AB108/$C$108</f>
        <v>15.4510556621881</v>
      </c>
      <c r="AD108" s="310">
        <f>SUBTOTAL(109,AD4:AD107)</f>
        <v>13721</v>
      </c>
      <c r="AE108" s="307">
        <f>+AD108/$C$108</f>
        <v>14.795445232806401</v>
      </c>
      <c r="AF108" s="311">
        <f>SUBTOTAL(109,AF4:AF107)</f>
        <v>12215</v>
      </c>
      <c r="AG108" s="307">
        <f>+AF108/$C$108</f>
        <v>13.171515452133969</v>
      </c>
      <c r="AH108" s="311">
        <f>SUBTOTAL(109,AH4:AH107)</f>
        <v>20103</v>
      </c>
      <c r="AI108" s="307">
        <f>+AH108/$C$108</f>
        <v>21.677198128059697</v>
      </c>
      <c r="AJ108" s="311">
        <f>SUBTOTAL(109,AJ4:AJ107)</f>
        <v>3995</v>
      </c>
      <c r="AK108" s="307">
        <f>+AJ108/$C$108</f>
        <v>4.307834975953762</v>
      </c>
      <c r="AL108" s="311">
        <f>SUBTOTAL(109,AL4:AL107)</f>
        <v>157588</v>
      </c>
      <c r="AM108" s="307">
        <f>+AL108/$C$108</f>
        <v>169.92818477862366</v>
      </c>
      <c r="AN108" s="311">
        <f>SUBTOTAL(109,AN4:AN107)</f>
        <v>160880</v>
      </c>
      <c r="AO108" s="307">
        <f>+AN108/$C$108</f>
        <v>173.47797019560483</v>
      </c>
      <c r="AP108" s="311">
        <f>SUBTOTAL(109,AP4:AP107)</f>
        <v>449341</v>
      </c>
      <c r="AQ108" s="307">
        <f>+AP108/$C$108</f>
        <v>484.52737820526647</v>
      </c>
      <c r="AR108" s="311">
        <f>SUBTOTAL(109,AR4:AR107)</f>
        <v>66543</v>
      </c>
      <c r="AS108" s="307">
        <f>+AR108/$C$108</f>
        <v>71.753757898596049</v>
      </c>
    </row>
    <row r="109" spans="1:45" ht="13" x14ac:dyDescent="0.3">
      <c r="A109" s="224"/>
      <c r="B109" s="224"/>
      <c r="C109" s="225"/>
      <c r="D109" s="225"/>
      <c r="E109" s="260"/>
      <c r="F109" s="226"/>
      <c r="G109" s="227"/>
      <c r="H109" s="226"/>
      <c r="I109" s="227"/>
      <c r="J109" s="226"/>
      <c r="K109" s="251"/>
      <c r="L109" s="251"/>
      <c r="M109" s="251"/>
      <c r="N109" s="261"/>
      <c r="O109" s="225"/>
      <c r="P109" s="261"/>
      <c r="Q109" s="225"/>
      <c r="R109" s="261"/>
      <c r="S109" s="225"/>
      <c r="T109" s="261"/>
      <c r="U109" s="225"/>
      <c r="V109" s="261"/>
      <c r="W109" s="225"/>
      <c r="X109" s="261"/>
      <c r="Y109" s="225"/>
      <c r="Z109" s="261"/>
      <c r="AA109" s="225"/>
      <c r="AB109" s="261"/>
      <c r="AC109" s="225"/>
      <c r="AD109" s="261"/>
      <c r="AE109" s="225"/>
      <c r="AF109" s="252"/>
      <c r="AG109" s="225"/>
      <c r="AH109" s="252"/>
      <c r="AI109" s="225"/>
      <c r="AJ109" s="252"/>
      <c r="AK109" s="225"/>
      <c r="AL109" s="252"/>
      <c r="AM109" s="225"/>
      <c r="AN109" s="252"/>
      <c r="AO109" s="225"/>
      <c r="AP109" s="252"/>
      <c r="AQ109" s="225"/>
      <c r="AR109" s="252"/>
      <c r="AS109" s="225"/>
    </row>
    <row r="110" spans="1:45" s="122" customFormat="1" ht="13" x14ac:dyDescent="0.3">
      <c r="A110" s="323" t="s">
        <v>3</v>
      </c>
      <c r="B110" s="324"/>
      <c r="C110" s="115">
        <f>+C108</f>
        <v>927.38</v>
      </c>
      <c r="D110" s="116">
        <f t="shared" ref="D110:AS110" si="61">+D108</f>
        <v>1387.3899999999999</v>
      </c>
      <c r="E110" s="258">
        <f t="shared" si="61"/>
        <v>305393</v>
      </c>
      <c r="F110" s="259">
        <f t="shared" si="61"/>
        <v>329.30729582264013</v>
      </c>
      <c r="G110" s="258">
        <v>15826</v>
      </c>
      <c r="H110" s="115">
        <f>+G110/C110</f>
        <v>17.065280683215079</v>
      </c>
      <c r="I110" s="258">
        <f t="shared" si="61"/>
        <v>15618</v>
      </c>
      <c r="J110" s="116">
        <f>+I110/C110</f>
        <v>16.840992904742393</v>
      </c>
      <c r="K110" s="118">
        <f>'[1]Incentive Goal'!C108</f>
        <v>636111181.93999994</v>
      </c>
      <c r="L110" s="119">
        <f t="shared" si="61"/>
        <v>685922.90316806477</v>
      </c>
      <c r="M110" s="120">
        <f t="shared" si="61"/>
        <v>458494.8586482532</v>
      </c>
      <c r="N110" s="258">
        <f t="shared" si="61"/>
        <v>6271698</v>
      </c>
      <c r="O110" s="121">
        <f t="shared" si="61"/>
        <v>6762.8135176518799</v>
      </c>
      <c r="P110" s="258">
        <f t="shared" si="61"/>
        <v>31845</v>
      </c>
      <c r="Q110" s="116">
        <f t="shared" si="61"/>
        <v>34.33867454549376</v>
      </c>
      <c r="R110" s="258">
        <f t="shared" si="61"/>
        <v>435240</v>
      </c>
      <c r="S110" s="121">
        <f t="shared" si="61"/>
        <v>469.32217645409651</v>
      </c>
      <c r="T110" s="258">
        <f t="shared" si="61"/>
        <v>40887</v>
      </c>
      <c r="U110" s="116">
        <f t="shared" si="61"/>
        <v>44.088723069291987</v>
      </c>
      <c r="V110" s="258">
        <f t="shared" si="61"/>
        <v>8715</v>
      </c>
      <c r="W110" s="121">
        <f t="shared" si="61"/>
        <v>9.3974422566801099</v>
      </c>
      <c r="X110" s="258">
        <f t="shared" si="61"/>
        <v>16546</v>
      </c>
      <c r="Y110" s="116">
        <f t="shared" si="61"/>
        <v>17.841661454851302</v>
      </c>
      <c r="Z110" s="258">
        <f t="shared" si="61"/>
        <v>23589</v>
      </c>
      <c r="AA110" s="121">
        <f t="shared" si="61"/>
        <v>25.436175030731739</v>
      </c>
      <c r="AB110" s="258">
        <f t="shared" si="61"/>
        <v>14329</v>
      </c>
      <c r="AC110" s="116">
        <f t="shared" si="61"/>
        <v>15.4510556621881</v>
      </c>
      <c r="AD110" s="258">
        <f t="shared" si="61"/>
        <v>13721</v>
      </c>
      <c r="AE110" s="115">
        <f t="shared" si="61"/>
        <v>14.795445232806401</v>
      </c>
      <c r="AF110" s="117">
        <f t="shared" si="61"/>
        <v>12215</v>
      </c>
      <c r="AG110" s="116">
        <f t="shared" si="61"/>
        <v>13.171515452133969</v>
      </c>
      <c r="AH110" s="117">
        <f t="shared" si="61"/>
        <v>20103</v>
      </c>
      <c r="AI110" s="116">
        <f t="shared" si="61"/>
        <v>21.677198128059697</v>
      </c>
      <c r="AJ110" s="117">
        <f t="shared" si="61"/>
        <v>3995</v>
      </c>
      <c r="AK110" s="116">
        <f t="shared" si="61"/>
        <v>4.307834975953762</v>
      </c>
      <c r="AL110" s="117">
        <f t="shared" si="61"/>
        <v>157588</v>
      </c>
      <c r="AM110" s="116">
        <f t="shared" si="61"/>
        <v>169.92818477862366</v>
      </c>
      <c r="AN110" s="117">
        <f t="shared" si="61"/>
        <v>160880</v>
      </c>
      <c r="AO110" s="121">
        <f t="shared" si="61"/>
        <v>173.47797019560483</v>
      </c>
      <c r="AP110" s="117">
        <f t="shared" si="61"/>
        <v>449341</v>
      </c>
      <c r="AQ110" s="116">
        <f t="shared" si="61"/>
        <v>484.52737820526647</v>
      </c>
      <c r="AR110" s="117">
        <f t="shared" si="61"/>
        <v>66543</v>
      </c>
      <c r="AS110" s="116">
        <f t="shared" si="61"/>
        <v>71.753757898596049</v>
      </c>
    </row>
    <row r="111" spans="1:45" s="123" customFormat="1" ht="13" x14ac:dyDescent="0.3">
      <c r="A111" s="296" t="s">
        <v>242</v>
      </c>
      <c r="B111" s="296" t="s">
        <v>240</v>
      </c>
      <c r="C111" s="307">
        <f>+C36+C37</f>
        <v>16</v>
      </c>
      <c r="D111" s="307">
        <f>+D36+D37</f>
        <v>22</v>
      </c>
      <c r="E111" s="304">
        <f>+E36+E37</f>
        <v>4173</v>
      </c>
      <c r="F111" s="308">
        <f>+E111/C111</f>
        <v>260.8125</v>
      </c>
      <c r="G111" s="304">
        <f>+G36+G37</f>
        <v>98</v>
      </c>
      <c r="H111" s="308">
        <f>+G111/C111</f>
        <v>6.125</v>
      </c>
      <c r="I111" s="312">
        <f>+I36+I37</f>
        <v>31</v>
      </c>
      <c r="J111" s="308">
        <f>+I111/C111</f>
        <v>1.9375</v>
      </c>
      <c r="K111" s="309">
        <f>'[1]Incentive Goal'!C110</f>
        <v>4704130.91</v>
      </c>
      <c r="L111" s="301">
        <f>+K111/C111</f>
        <v>294008.18187500001</v>
      </c>
      <c r="M111" s="301">
        <f>+K111/D111</f>
        <v>213824.13227272729</v>
      </c>
      <c r="N111" s="310">
        <f>+N36+N37</f>
        <v>86263</v>
      </c>
      <c r="O111" s="307">
        <f>+N111/C111</f>
        <v>5391.4375</v>
      </c>
      <c r="P111" s="310">
        <f>+P36+P37</f>
        <v>395</v>
      </c>
      <c r="Q111" s="307">
        <f>+P111/C111</f>
        <v>24.6875</v>
      </c>
      <c r="R111" s="310">
        <f>+R36+R37</f>
        <v>10679</v>
      </c>
      <c r="S111" s="307">
        <f>+R111/C111</f>
        <v>667.4375</v>
      </c>
      <c r="T111" s="310">
        <f>+T36+T37</f>
        <v>253</v>
      </c>
      <c r="U111" s="307">
        <f>+T111/C111</f>
        <v>15.8125</v>
      </c>
      <c r="V111" s="310">
        <f>+V36+V37</f>
        <v>37</v>
      </c>
      <c r="W111" s="307">
        <f>+V111/C111</f>
        <v>2.3125</v>
      </c>
      <c r="X111" s="310">
        <f>+X36+X37</f>
        <v>96</v>
      </c>
      <c r="Y111" s="307">
        <f>+X111/C111</f>
        <v>6</v>
      </c>
      <c r="Z111" s="310">
        <f>+Z36+Z37</f>
        <v>91</v>
      </c>
      <c r="AA111" s="307">
        <f>+Z111/C111</f>
        <v>5.6875</v>
      </c>
      <c r="AB111" s="310">
        <f>+AB36+AB37</f>
        <v>27</v>
      </c>
      <c r="AC111" s="307">
        <f>+AB111/C111</f>
        <v>1.6875</v>
      </c>
      <c r="AD111" s="310">
        <f>+AD36+AD37</f>
        <v>99</v>
      </c>
      <c r="AE111" s="307">
        <f>+AD111/C111</f>
        <v>6.1875</v>
      </c>
      <c r="AF111" s="311">
        <f>+AF36+AF37</f>
        <v>141</v>
      </c>
      <c r="AG111" s="307">
        <f>+AF111/C111</f>
        <v>8.8125</v>
      </c>
      <c r="AH111" s="311">
        <f>+AH36+AH37</f>
        <v>229</v>
      </c>
      <c r="AI111" s="307">
        <f>+AH111/C111</f>
        <v>14.3125</v>
      </c>
      <c r="AJ111" s="311">
        <f>+AJ36+AJ37</f>
        <v>52</v>
      </c>
      <c r="AK111" s="307">
        <f>+AJ111/C111</f>
        <v>3.25</v>
      </c>
      <c r="AL111" s="311">
        <f>+AL36+AL37</f>
        <v>1151</v>
      </c>
      <c r="AM111" s="307">
        <f>+AL111/C111</f>
        <v>71.9375</v>
      </c>
      <c r="AN111" s="311">
        <f>+AN36+AN37</f>
        <v>2575</v>
      </c>
      <c r="AO111" s="307">
        <f>+AN111/C111</f>
        <v>160.9375</v>
      </c>
      <c r="AP111" s="311">
        <f>+AP36+AP37</f>
        <v>1983</v>
      </c>
      <c r="AQ111" s="307">
        <f>+AP111/C111</f>
        <v>123.9375</v>
      </c>
      <c r="AR111" s="311">
        <f>+AR36+AR37</f>
        <v>616</v>
      </c>
      <c r="AS111" s="307">
        <f>+AR111/C111</f>
        <v>38.5</v>
      </c>
    </row>
    <row r="112" spans="1:45" s="123" customFormat="1" ht="13" x14ac:dyDescent="0.3">
      <c r="A112" s="296" t="s">
        <v>142</v>
      </c>
      <c r="B112" s="296" t="s">
        <v>241</v>
      </c>
      <c r="C112" s="307">
        <f>+C45+C46</f>
        <v>45</v>
      </c>
      <c r="D112" s="307">
        <f>+D45+D46</f>
        <v>94</v>
      </c>
      <c r="E112" s="304">
        <f>+E45+E46</f>
        <v>16408</v>
      </c>
      <c r="F112" s="308">
        <f>+E112/C112</f>
        <v>364.62222222222221</v>
      </c>
      <c r="G112" s="304">
        <f>+G45+G46</f>
        <v>718</v>
      </c>
      <c r="H112" s="308">
        <f>+G112/C112</f>
        <v>15.955555555555556</v>
      </c>
      <c r="I112" s="312">
        <f>+I45+I46</f>
        <v>747</v>
      </c>
      <c r="J112" s="308">
        <f>+I112/C112</f>
        <v>16.600000000000001</v>
      </c>
      <c r="K112" s="309">
        <f>'[1]Incentive Goal'!C111</f>
        <v>32685498.920000002</v>
      </c>
      <c r="L112" s="301">
        <f>+K112/C112</f>
        <v>726344.42044444452</v>
      </c>
      <c r="M112" s="301">
        <f>+K112/D112</f>
        <v>347718.07361702132</v>
      </c>
      <c r="N112" s="310">
        <f>+N45+N46</f>
        <v>317458</v>
      </c>
      <c r="O112" s="307">
        <f>+N112/C112</f>
        <v>7054.6222222222223</v>
      </c>
      <c r="P112" s="310">
        <f>+P45+P46</f>
        <v>1791</v>
      </c>
      <c r="Q112" s="307">
        <f>+P112/C112</f>
        <v>39.799999999999997</v>
      </c>
      <c r="R112" s="310">
        <f>+R45+R46</f>
        <v>12597</v>
      </c>
      <c r="S112" s="307">
        <f>+R112/C112</f>
        <v>279.93333333333334</v>
      </c>
      <c r="T112" s="310">
        <f>+T45+T46</f>
        <v>430</v>
      </c>
      <c r="U112" s="307">
        <f>+T112/C112</f>
        <v>9.5555555555555554</v>
      </c>
      <c r="V112" s="310">
        <f>+V45+V46</f>
        <v>543</v>
      </c>
      <c r="W112" s="307">
        <f>+V112/C112</f>
        <v>12.066666666666666</v>
      </c>
      <c r="X112" s="310">
        <f>+X45+X46</f>
        <v>729</v>
      </c>
      <c r="Y112" s="307">
        <f>+X112/C112</f>
        <v>16.2</v>
      </c>
      <c r="Z112" s="310">
        <f>+Z45+Z46</f>
        <v>1329</v>
      </c>
      <c r="AA112" s="307">
        <f>+Z112/C112</f>
        <v>29.533333333333335</v>
      </c>
      <c r="AB112" s="310">
        <f>+AB45+AB46</f>
        <v>691</v>
      </c>
      <c r="AC112" s="307">
        <f>+AB112/C112</f>
        <v>15.355555555555556</v>
      </c>
      <c r="AD112" s="310">
        <f>+AD45+AD46</f>
        <v>2966</v>
      </c>
      <c r="AE112" s="307">
        <f>+AD112/C112</f>
        <v>65.911111111111111</v>
      </c>
      <c r="AF112" s="311">
        <f>+AF45+AF46</f>
        <v>617</v>
      </c>
      <c r="AG112" s="307">
        <f>+AF112/C112</f>
        <v>13.71111111111111</v>
      </c>
      <c r="AH112" s="311">
        <f>+AH45+AH46</f>
        <v>963</v>
      </c>
      <c r="AI112" s="307">
        <f>+AH112/C112</f>
        <v>21.4</v>
      </c>
      <c r="AJ112" s="311">
        <f>+AJ45+AJ46</f>
        <v>257</v>
      </c>
      <c r="AK112" s="307">
        <f>+AJ112/C112</f>
        <v>5.7111111111111112</v>
      </c>
      <c r="AL112" s="311">
        <f>+AL45+AL46</f>
        <v>8098</v>
      </c>
      <c r="AM112" s="307">
        <f>+AL112/C112</f>
        <v>179.95555555555555</v>
      </c>
      <c r="AN112" s="311">
        <f>+AN45+AN46</f>
        <v>6247</v>
      </c>
      <c r="AO112" s="307">
        <f>+AN112/C112</f>
        <v>138.82222222222222</v>
      </c>
      <c r="AP112" s="311">
        <f>+AP45+AP46</f>
        <v>51267</v>
      </c>
      <c r="AQ112" s="307">
        <f>+AP112/C112</f>
        <v>1139.2666666666667</v>
      </c>
      <c r="AR112" s="311">
        <f>+AR45+AR46</f>
        <v>1484</v>
      </c>
      <c r="AS112" s="307">
        <f>+AR112/C112</f>
        <v>32.977777777777774</v>
      </c>
    </row>
    <row r="113" spans="1:45" ht="18" customHeight="1" x14ac:dyDescent="0.3">
      <c r="A113" s="124" t="s">
        <v>218</v>
      </c>
      <c r="B113" s="125"/>
      <c r="C113" s="126"/>
      <c r="D113" s="127"/>
      <c r="E113" s="128"/>
      <c r="F113" s="129"/>
      <c r="G113" s="128"/>
      <c r="H113" s="130"/>
      <c r="I113" s="128"/>
      <c r="J113" s="129"/>
      <c r="K113" s="131"/>
      <c r="L113" s="132"/>
      <c r="M113" s="133"/>
      <c r="N113" s="130"/>
      <c r="O113" s="134"/>
      <c r="P113" s="130"/>
      <c r="Q113" s="129"/>
      <c r="R113" s="128"/>
      <c r="S113" s="134"/>
      <c r="T113" s="130"/>
      <c r="U113" s="129"/>
      <c r="V113" s="128"/>
      <c r="W113" s="134"/>
      <c r="X113" s="130"/>
      <c r="Y113" s="129"/>
      <c r="Z113" s="128"/>
      <c r="AA113" s="134"/>
      <c r="AB113" s="130"/>
      <c r="AC113" s="129"/>
      <c r="AD113" s="130"/>
      <c r="AE113" s="130"/>
      <c r="AF113" s="128"/>
      <c r="AG113" s="129"/>
      <c r="AH113" s="130"/>
      <c r="AI113" s="129"/>
      <c r="AJ113" s="128"/>
      <c r="AK113" s="129"/>
      <c r="AL113" s="128"/>
      <c r="AM113" s="129"/>
      <c r="AN113" s="128"/>
      <c r="AO113" s="134"/>
      <c r="AP113" s="130"/>
      <c r="AQ113" s="129"/>
      <c r="AR113" s="128"/>
      <c r="AS113" s="129"/>
    </row>
    <row r="114" spans="1:45" ht="18" customHeight="1" x14ac:dyDescent="0.25">
      <c r="A114" s="316" t="s">
        <v>323</v>
      </c>
      <c r="B114" s="317"/>
    </row>
    <row r="116" spans="1:45" ht="13" x14ac:dyDescent="0.3">
      <c r="A116" s="144"/>
      <c r="B116" s="144"/>
      <c r="N116" s="139"/>
    </row>
    <row r="117" spans="1:45" x14ac:dyDescent="0.25">
      <c r="N117" s="139"/>
    </row>
    <row r="118" spans="1:45" x14ac:dyDescent="0.25">
      <c r="N118" s="139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5">
    <mergeCell ref="AF1:AG1"/>
    <mergeCell ref="A1:B2"/>
    <mergeCell ref="C1:D1"/>
    <mergeCell ref="E1:F1"/>
    <mergeCell ref="G1:H1"/>
    <mergeCell ref="I1:J1"/>
    <mergeCell ref="K1:M1"/>
    <mergeCell ref="N1:Q1"/>
    <mergeCell ref="R1:U1"/>
    <mergeCell ref="V1:Y1"/>
    <mergeCell ref="Z1:AC1"/>
    <mergeCell ref="AD1:AE1"/>
    <mergeCell ref="AH1:AI1"/>
    <mergeCell ref="AJ1:AK1"/>
    <mergeCell ref="AL1:AM1"/>
    <mergeCell ref="AN1:AQ1"/>
    <mergeCell ref="AR1:AS1"/>
    <mergeCell ref="AR2:AS2"/>
    <mergeCell ref="A110:B110"/>
    <mergeCell ref="N2:Q2"/>
    <mergeCell ref="R2:U2"/>
    <mergeCell ref="V2:Y2"/>
    <mergeCell ref="Z2:AC2"/>
    <mergeCell ref="AD2:AE2"/>
    <mergeCell ref="AF2:AG2"/>
    <mergeCell ref="C2:D2"/>
    <mergeCell ref="E2:F2"/>
    <mergeCell ref="G2:H2"/>
    <mergeCell ref="I2:J2"/>
    <mergeCell ref="K2:M2"/>
    <mergeCell ref="A114:B114"/>
    <mergeCell ref="AH2:AI2"/>
    <mergeCell ref="AJ2:AK2"/>
    <mergeCell ref="AL2:AM2"/>
    <mergeCell ref="AN2:AQ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H119" sqref="H119"/>
    </sheetView>
  </sheetViews>
  <sheetFormatPr defaultColWidth="8.6328125" defaultRowHeight="12.5" x14ac:dyDescent="0.25"/>
  <cols>
    <col min="1" max="1" width="14.6328125" style="2" bestFit="1" customWidth="1"/>
    <col min="2" max="2" width="25.453125" style="2" customWidth="1"/>
    <col min="3" max="3" width="16" style="2" customWidth="1"/>
    <col min="4" max="4" width="15.6328125" style="2" customWidth="1"/>
    <col min="5" max="11" width="16" style="2" customWidth="1"/>
    <col min="12" max="12" width="4.6328125" style="2" customWidth="1"/>
    <col min="13" max="16384" width="8.6328125" style="2"/>
  </cols>
  <sheetData>
    <row r="1" spans="1:11" s="1" customFormat="1" ht="38.25" customHeight="1" x14ac:dyDescent="0.25">
      <c r="A1" s="346" t="s">
        <v>326</v>
      </c>
      <c r="B1" s="347"/>
      <c r="C1" s="41" t="s">
        <v>243</v>
      </c>
      <c r="D1" s="42" t="s">
        <v>244</v>
      </c>
      <c r="E1" s="42" t="s">
        <v>245</v>
      </c>
      <c r="F1" s="42" t="s">
        <v>246</v>
      </c>
      <c r="G1" s="42" t="s">
        <v>247</v>
      </c>
      <c r="H1" s="42" t="s">
        <v>248</v>
      </c>
      <c r="I1" s="42" t="s">
        <v>161</v>
      </c>
      <c r="J1" s="42" t="s">
        <v>249</v>
      </c>
      <c r="K1" s="42" t="s">
        <v>250</v>
      </c>
    </row>
    <row r="2" spans="1:11" s="1" customFormat="1" ht="38.25" customHeight="1" x14ac:dyDescent="0.25">
      <c r="A2" s="228"/>
      <c r="B2" s="231"/>
      <c r="C2" s="41" t="s">
        <v>251</v>
      </c>
      <c r="D2" s="229" t="s">
        <v>251</v>
      </c>
      <c r="E2" s="229" t="s">
        <v>251</v>
      </c>
      <c r="F2" s="229" t="s">
        <v>251</v>
      </c>
      <c r="G2" s="229" t="s">
        <v>251</v>
      </c>
      <c r="H2" s="229" t="s">
        <v>251</v>
      </c>
      <c r="I2" s="229" t="s">
        <v>251</v>
      </c>
      <c r="J2" s="42" t="s">
        <v>251</v>
      </c>
      <c r="K2" s="230" t="s">
        <v>251</v>
      </c>
    </row>
    <row r="3" spans="1:11" s="1" customFormat="1" ht="15.5" x14ac:dyDescent="0.25">
      <c r="A3" s="205"/>
      <c r="B3" s="206" t="s">
        <v>0</v>
      </c>
      <c r="C3" s="233">
        <v>90</v>
      </c>
      <c r="D3" s="236">
        <v>75</v>
      </c>
      <c r="E3" s="236">
        <v>75</v>
      </c>
      <c r="F3" s="236">
        <v>90</v>
      </c>
      <c r="G3" s="236">
        <v>75</v>
      </c>
      <c r="H3" s="236">
        <v>75</v>
      </c>
      <c r="I3" s="236">
        <v>75</v>
      </c>
      <c r="J3" s="237">
        <v>75</v>
      </c>
      <c r="K3" s="238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98.887250301649004</v>
      </c>
      <c r="D4" s="36">
        <v>80.544021346983797</v>
      </c>
      <c r="E4" s="36">
        <v>72.762325844429597</v>
      </c>
      <c r="F4" s="36">
        <v>94.414607948442494</v>
      </c>
      <c r="G4" s="36">
        <v>84.134514020661996</v>
      </c>
      <c r="H4" s="36">
        <v>82.068761114404296</v>
      </c>
      <c r="I4" s="36">
        <v>88.663035641379807</v>
      </c>
      <c r="J4" s="36">
        <v>99.046662091951802</v>
      </c>
      <c r="K4" s="36">
        <v>91.548989789267907</v>
      </c>
    </row>
    <row r="5" spans="1:11" s="1" customFormat="1" ht="17.25" customHeight="1" x14ac:dyDescent="0.3">
      <c r="A5" s="37" t="s">
        <v>142</v>
      </c>
      <c r="B5" s="38" t="s">
        <v>5</v>
      </c>
      <c r="C5" s="234">
        <v>99</v>
      </c>
      <c r="D5" s="232">
        <v>70.604301809491304</v>
      </c>
      <c r="E5" s="239">
        <v>73.124147339699903</v>
      </c>
      <c r="F5" s="232">
        <v>91.631799163179906</v>
      </c>
      <c r="G5" s="239">
        <v>87.866108786610894</v>
      </c>
      <c r="H5" s="232">
        <v>74.358974358974393</v>
      </c>
      <c r="I5" s="239">
        <v>87.221464301955393</v>
      </c>
      <c r="J5" s="232">
        <v>99.294781382228507</v>
      </c>
      <c r="K5" s="239">
        <v>91.525423728813607</v>
      </c>
    </row>
    <row r="6" spans="1:11" s="1" customFormat="1" ht="17.25" customHeight="1" x14ac:dyDescent="0.3">
      <c r="A6" s="43" t="s">
        <v>152</v>
      </c>
      <c r="B6" s="44" t="s">
        <v>6</v>
      </c>
      <c r="C6" s="235">
        <v>97.3333333333333</v>
      </c>
      <c r="D6" s="223">
        <v>84.065934065934101</v>
      </c>
      <c r="E6" s="240">
        <v>57.317073170731703</v>
      </c>
      <c r="F6" s="223">
        <v>87.5</v>
      </c>
      <c r="G6" s="240">
        <v>77.7777777777778</v>
      </c>
      <c r="H6" s="223">
        <v>52.941176470588204</v>
      </c>
      <c r="I6" s="240">
        <v>89.340101522842602</v>
      </c>
      <c r="J6" s="223">
        <v>99.295774647887299</v>
      </c>
      <c r="K6" s="240">
        <v>83.3333333333333</v>
      </c>
    </row>
    <row r="7" spans="1:11" s="1" customFormat="1" ht="17.25" customHeight="1" x14ac:dyDescent="0.3">
      <c r="A7" s="43" t="s">
        <v>152</v>
      </c>
      <c r="B7" s="44" t="s">
        <v>7</v>
      </c>
      <c r="C7" s="235">
        <v>100</v>
      </c>
      <c r="D7" s="223">
        <v>91.851851851851805</v>
      </c>
      <c r="E7" s="240">
        <v>73.170731707317103</v>
      </c>
      <c r="F7" s="223" t="s">
        <v>155</v>
      </c>
      <c r="G7" s="240" t="s">
        <v>155</v>
      </c>
      <c r="H7" s="223">
        <v>73.3333333333333</v>
      </c>
      <c r="I7" s="240">
        <v>94.117647058823493</v>
      </c>
      <c r="J7" s="223">
        <v>96.153846153846203</v>
      </c>
      <c r="K7" s="240">
        <v>83.3333333333333</v>
      </c>
    </row>
    <row r="8" spans="1:11" s="1" customFormat="1" ht="17.25" customHeight="1" x14ac:dyDescent="0.3">
      <c r="A8" s="43" t="s">
        <v>153</v>
      </c>
      <c r="B8" s="44" t="s">
        <v>8</v>
      </c>
      <c r="C8" s="235">
        <v>90</v>
      </c>
      <c r="D8" s="223">
        <v>83.8469713071201</v>
      </c>
      <c r="E8" s="240">
        <v>73.75</v>
      </c>
      <c r="F8" s="223">
        <v>92.307692307692307</v>
      </c>
      <c r="G8" s="240">
        <v>61.1111111111111</v>
      </c>
      <c r="H8" s="223">
        <v>81.818181818181799</v>
      </c>
      <c r="I8" s="240">
        <v>82.147315855181006</v>
      </c>
      <c r="J8" s="223">
        <v>99.014778325123203</v>
      </c>
      <c r="K8" s="240">
        <v>90</v>
      </c>
    </row>
    <row r="9" spans="1:11" s="1" customFormat="1" ht="17.25" customHeight="1" x14ac:dyDescent="0.3">
      <c r="A9" s="43" t="s">
        <v>152</v>
      </c>
      <c r="B9" s="44" t="s">
        <v>9</v>
      </c>
      <c r="C9" s="235">
        <v>100</v>
      </c>
      <c r="D9" s="223">
        <v>82.592592592592595</v>
      </c>
      <c r="E9" s="240">
        <v>95.238095238095198</v>
      </c>
      <c r="F9" s="223">
        <v>100</v>
      </c>
      <c r="G9" s="240">
        <v>100</v>
      </c>
      <c r="H9" s="223">
        <v>100</v>
      </c>
      <c r="I9" s="240">
        <v>90.690690690690701</v>
      </c>
      <c r="J9" s="223">
        <v>100</v>
      </c>
      <c r="K9" s="240">
        <v>100</v>
      </c>
    </row>
    <row r="10" spans="1:11" s="1" customFormat="1" ht="17.25" customHeight="1" x14ac:dyDescent="0.3">
      <c r="A10" s="43" t="s">
        <v>152</v>
      </c>
      <c r="B10" s="44" t="s">
        <v>10</v>
      </c>
      <c r="C10" s="235">
        <v>85.714285714285694</v>
      </c>
      <c r="D10" s="223">
        <v>66</v>
      </c>
      <c r="E10" s="240">
        <v>95.652173913043498</v>
      </c>
      <c r="F10" s="223">
        <v>100</v>
      </c>
      <c r="G10" s="240">
        <v>100</v>
      </c>
      <c r="H10" s="223">
        <v>77.7777777777778</v>
      </c>
      <c r="I10" s="240">
        <v>81.927710843373504</v>
      </c>
      <c r="J10" s="223">
        <v>100</v>
      </c>
      <c r="K10" s="240">
        <v>100</v>
      </c>
    </row>
    <row r="11" spans="1:11" s="1" customFormat="1" ht="17.25" customHeight="1" x14ac:dyDescent="0.3">
      <c r="A11" s="43" t="s">
        <v>315</v>
      </c>
      <c r="B11" s="44" t="s">
        <v>11</v>
      </c>
      <c r="C11" s="235">
        <v>98.620689655172399</v>
      </c>
      <c r="D11" s="223">
        <v>80.1762114537445</v>
      </c>
      <c r="E11" s="240">
        <v>85.167464114832498</v>
      </c>
      <c r="F11" s="223">
        <v>100</v>
      </c>
      <c r="G11" s="240">
        <v>97.402597402597394</v>
      </c>
      <c r="H11" s="223">
        <v>76</v>
      </c>
      <c r="I11" s="240">
        <v>83.556012332990804</v>
      </c>
      <c r="J11" s="223">
        <v>99.6941896024465</v>
      </c>
      <c r="K11" s="240">
        <v>96.551724137931004</v>
      </c>
    </row>
    <row r="12" spans="1:11" s="1" customFormat="1" ht="17.25" customHeight="1" x14ac:dyDescent="0.3">
      <c r="A12" s="43" t="s">
        <v>315</v>
      </c>
      <c r="B12" s="44" t="s">
        <v>12</v>
      </c>
      <c r="C12" s="235">
        <v>100</v>
      </c>
      <c r="D12" s="223">
        <v>75.958188153310104</v>
      </c>
      <c r="E12" s="240">
        <v>78.431372549019599</v>
      </c>
      <c r="F12" s="223">
        <v>100</v>
      </c>
      <c r="G12" s="240">
        <v>78.571428571428598</v>
      </c>
      <c r="H12" s="223">
        <v>78.571428571428598</v>
      </c>
      <c r="I12" s="240">
        <v>88.539325842696599</v>
      </c>
      <c r="J12" s="223">
        <v>99.310344827586206</v>
      </c>
      <c r="K12" s="240">
        <v>95.238095238095198</v>
      </c>
    </row>
    <row r="13" spans="1:11" s="1" customFormat="1" ht="17.25" customHeight="1" x14ac:dyDescent="0.3">
      <c r="A13" s="43" t="s">
        <v>166</v>
      </c>
      <c r="B13" s="44" t="s">
        <v>13</v>
      </c>
      <c r="C13" s="235">
        <v>100</v>
      </c>
      <c r="D13" s="223">
        <v>84.827586206896598</v>
      </c>
      <c r="E13" s="240">
        <v>88.717948717948701</v>
      </c>
      <c r="F13" s="223">
        <v>89.473684210526301</v>
      </c>
      <c r="G13" s="240">
        <v>78.947368421052602</v>
      </c>
      <c r="H13" s="223">
        <v>82.352941176470594</v>
      </c>
      <c r="I13" s="240">
        <v>91.581108829568805</v>
      </c>
      <c r="J13" s="223">
        <v>96.9072164948454</v>
      </c>
      <c r="K13" s="240">
        <v>74.285714285714306</v>
      </c>
    </row>
    <row r="14" spans="1:11" s="1" customFormat="1" ht="17.25" customHeight="1" x14ac:dyDescent="0.3">
      <c r="A14" s="43" t="s">
        <v>166</v>
      </c>
      <c r="B14" s="44" t="s">
        <v>14</v>
      </c>
      <c r="C14" s="235">
        <v>98.224852071005898</v>
      </c>
      <c r="D14" s="223">
        <v>84.329563812600995</v>
      </c>
      <c r="E14" s="240">
        <v>91.777188328912501</v>
      </c>
      <c r="F14" s="223">
        <v>98.630136986301395</v>
      </c>
      <c r="G14" s="240">
        <v>95.862068965517196</v>
      </c>
      <c r="H14" s="223">
        <v>84.146341463414601</v>
      </c>
      <c r="I14" s="240">
        <v>98.215465961665601</v>
      </c>
      <c r="J14" s="223">
        <v>99.208443271767806</v>
      </c>
      <c r="K14" s="240">
        <v>91.6666666666667</v>
      </c>
    </row>
    <row r="15" spans="1:11" s="1" customFormat="1" ht="17.25" customHeight="1" x14ac:dyDescent="0.3">
      <c r="A15" s="43" t="s">
        <v>255</v>
      </c>
      <c r="B15" s="44" t="s">
        <v>15</v>
      </c>
      <c r="C15" s="235">
        <v>100</v>
      </c>
      <c r="D15" s="223">
        <v>83.239982766049096</v>
      </c>
      <c r="E15" s="240">
        <v>95.755968169761303</v>
      </c>
      <c r="F15" s="223">
        <v>96.376811594202906</v>
      </c>
      <c r="G15" s="240">
        <v>81.395348837209298</v>
      </c>
      <c r="H15" s="223">
        <v>69.230769230769198</v>
      </c>
      <c r="I15" s="240">
        <v>92.953929539295402</v>
      </c>
      <c r="J15" s="223">
        <v>99.321573948439607</v>
      </c>
      <c r="K15" s="240">
        <v>94.897959183673507</v>
      </c>
    </row>
    <row r="16" spans="1:11" s="1" customFormat="1" ht="17.25" customHeight="1" x14ac:dyDescent="0.3">
      <c r="A16" s="43" t="s">
        <v>152</v>
      </c>
      <c r="B16" s="44" t="s">
        <v>16</v>
      </c>
      <c r="C16" s="235">
        <v>100</v>
      </c>
      <c r="D16" s="223">
        <v>80.758017492711403</v>
      </c>
      <c r="E16" s="240">
        <v>95.4861111111111</v>
      </c>
      <c r="F16" s="223">
        <v>93.0555555555556</v>
      </c>
      <c r="G16" s="240">
        <v>93.0555555555556</v>
      </c>
      <c r="H16" s="223">
        <v>90.476190476190496</v>
      </c>
      <c r="I16" s="240">
        <v>96.822033898305094</v>
      </c>
      <c r="J16" s="223">
        <v>99.074074074074105</v>
      </c>
      <c r="K16" s="240">
        <v>95.522388059701498</v>
      </c>
    </row>
    <row r="17" spans="1:11" s="1" customFormat="1" ht="17.25" customHeight="1" x14ac:dyDescent="0.3">
      <c r="A17" s="43" t="s">
        <v>153</v>
      </c>
      <c r="B17" s="44" t="s">
        <v>17</v>
      </c>
      <c r="C17" s="235">
        <v>98.9051094890511</v>
      </c>
      <c r="D17" s="223">
        <v>94.072164948453604</v>
      </c>
      <c r="E17" s="240">
        <v>88.349514563106794</v>
      </c>
      <c r="F17" s="223">
        <v>96.774193548387103</v>
      </c>
      <c r="G17" s="240">
        <v>92.763157894736906</v>
      </c>
      <c r="H17" s="223">
        <v>86.075949367088597</v>
      </c>
      <c r="I17" s="240">
        <v>98.973774230330704</v>
      </c>
      <c r="J17" s="223">
        <v>99.852724594992594</v>
      </c>
      <c r="K17" s="240">
        <v>99.367088607594894</v>
      </c>
    </row>
    <row r="18" spans="1:11" s="1" customFormat="1" ht="17.25" customHeight="1" x14ac:dyDescent="0.3">
      <c r="A18" s="43" t="s">
        <v>152</v>
      </c>
      <c r="B18" s="44" t="s">
        <v>18</v>
      </c>
      <c r="C18" s="235">
        <v>97.297297297297305</v>
      </c>
      <c r="D18" s="223">
        <v>84.990791896869197</v>
      </c>
      <c r="E18" s="240">
        <v>95.112781954887197</v>
      </c>
      <c r="F18" s="223">
        <v>95.384615384615401</v>
      </c>
      <c r="G18" s="240">
        <v>93.846153846153797</v>
      </c>
      <c r="H18" s="223">
        <v>95.918367346938794</v>
      </c>
      <c r="I18" s="240">
        <v>94.142614601018707</v>
      </c>
      <c r="J18" s="223">
        <v>98.673740053050395</v>
      </c>
      <c r="K18" s="240">
        <v>90</v>
      </c>
    </row>
    <row r="19" spans="1:11" s="1" customFormat="1" ht="17.25" customHeight="1" x14ac:dyDescent="0.3">
      <c r="A19" s="43" t="s">
        <v>315</v>
      </c>
      <c r="B19" s="44" t="s">
        <v>19</v>
      </c>
      <c r="C19" s="235">
        <v>100</v>
      </c>
      <c r="D19" s="223">
        <v>86.956521739130395</v>
      </c>
      <c r="E19" s="240">
        <v>100</v>
      </c>
      <c r="F19" s="223">
        <v>100</v>
      </c>
      <c r="G19" s="240">
        <v>100</v>
      </c>
      <c r="H19" s="223">
        <v>75</v>
      </c>
      <c r="I19" s="240">
        <v>83.928571428571402</v>
      </c>
      <c r="J19" s="223">
        <v>100</v>
      </c>
      <c r="K19" s="240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35">
        <v>100</v>
      </c>
      <c r="D20" s="223">
        <v>59.853121175030601</v>
      </c>
      <c r="E20" s="240">
        <v>25.8720930232558</v>
      </c>
      <c r="F20" s="223">
        <v>88.235294117647101</v>
      </c>
      <c r="G20" s="240">
        <v>72.2222222222222</v>
      </c>
      <c r="H20" s="223">
        <v>69.565217391304301</v>
      </c>
      <c r="I20" s="240">
        <v>74.896265560166</v>
      </c>
      <c r="J20" s="223">
        <v>96.694214876033101</v>
      </c>
      <c r="K20" s="240">
        <v>20</v>
      </c>
    </row>
    <row r="21" spans="1:11" s="1" customFormat="1" ht="17.25" customHeight="1" x14ac:dyDescent="0.3">
      <c r="A21" s="45" t="s">
        <v>142</v>
      </c>
      <c r="B21" s="44" t="s">
        <v>21</v>
      </c>
      <c r="C21" s="235">
        <v>100</v>
      </c>
      <c r="D21" s="223">
        <v>79.422382671480094</v>
      </c>
      <c r="E21" s="240">
        <v>92.1875</v>
      </c>
      <c r="F21" s="223">
        <v>100</v>
      </c>
      <c r="G21" s="240">
        <v>100</v>
      </c>
      <c r="H21" s="223">
        <v>84</v>
      </c>
      <c r="I21" s="240">
        <v>87.591240875912405</v>
      </c>
      <c r="J21" s="223">
        <v>100</v>
      </c>
      <c r="K21" s="240">
        <v>100</v>
      </c>
    </row>
    <row r="22" spans="1:11" s="1" customFormat="1" ht="17.25" customHeight="1" x14ac:dyDescent="0.3">
      <c r="A22" s="45" t="s">
        <v>152</v>
      </c>
      <c r="B22" s="44" t="s">
        <v>22</v>
      </c>
      <c r="C22" s="235">
        <v>100</v>
      </c>
      <c r="D22" s="223">
        <v>83.174603174603206</v>
      </c>
      <c r="E22" s="240">
        <v>95.567867036011094</v>
      </c>
      <c r="F22" s="223">
        <v>93.589743589743605</v>
      </c>
      <c r="G22" s="240">
        <v>86.754966887417197</v>
      </c>
      <c r="H22" s="223">
        <v>77.272727272727295</v>
      </c>
      <c r="I22" s="240">
        <v>92.489919354838705</v>
      </c>
      <c r="J22" s="223">
        <v>99.851190476190496</v>
      </c>
      <c r="K22" s="240">
        <v>98.412698412698404</v>
      </c>
    </row>
    <row r="23" spans="1:11" s="1" customFormat="1" ht="17.25" customHeight="1" x14ac:dyDescent="0.3">
      <c r="A23" s="43" t="s">
        <v>142</v>
      </c>
      <c r="B23" s="44" t="s">
        <v>23</v>
      </c>
      <c r="C23" s="235">
        <v>100</v>
      </c>
      <c r="D23" s="223">
        <v>83.919597989949807</v>
      </c>
      <c r="E23" s="240">
        <v>81.034482758620697</v>
      </c>
      <c r="F23" s="223">
        <v>95.348837209302303</v>
      </c>
      <c r="G23" s="240">
        <v>88.3720930232558</v>
      </c>
      <c r="H23" s="223">
        <v>96.875</v>
      </c>
      <c r="I23" s="240">
        <v>91.254752851711004</v>
      </c>
      <c r="J23" s="223">
        <v>98.3783783783784</v>
      </c>
      <c r="K23" s="240">
        <v>85.714285714285694</v>
      </c>
    </row>
    <row r="24" spans="1:11" s="1" customFormat="1" ht="17.25" customHeight="1" x14ac:dyDescent="0.3">
      <c r="A24" s="43" t="s">
        <v>255</v>
      </c>
      <c r="B24" s="44" t="s">
        <v>24</v>
      </c>
      <c r="C24" s="235">
        <v>100</v>
      </c>
      <c r="D24" s="223">
        <v>81.4070351758794</v>
      </c>
      <c r="E24" s="240">
        <v>89.130434782608702</v>
      </c>
      <c r="F24" s="223">
        <v>100</v>
      </c>
      <c r="G24" s="240">
        <v>87.5</v>
      </c>
      <c r="H24" s="223">
        <v>82.978723404255305</v>
      </c>
      <c r="I24" s="240">
        <v>86.075949367088597</v>
      </c>
      <c r="J24" s="223">
        <v>98.591549295774698</v>
      </c>
      <c r="K24" s="240">
        <v>75</v>
      </c>
    </row>
    <row r="25" spans="1:11" s="1" customFormat="1" ht="17.25" customHeight="1" x14ac:dyDescent="0.3">
      <c r="A25" s="43" t="s">
        <v>315</v>
      </c>
      <c r="B25" s="44" t="s">
        <v>25</v>
      </c>
      <c r="C25" s="235">
        <v>100</v>
      </c>
      <c r="D25" s="223">
        <v>78.911564625850303</v>
      </c>
      <c r="E25" s="240">
        <v>83.606557377049199</v>
      </c>
      <c r="F25" s="223">
        <v>100</v>
      </c>
      <c r="G25" s="240">
        <v>85.714285714285694</v>
      </c>
      <c r="H25" s="223">
        <v>72.727272727272705</v>
      </c>
      <c r="I25" s="240">
        <v>83.730158730158706</v>
      </c>
      <c r="J25" s="223">
        <v>100</v>
      </c>
      <c r="K25" s="240">
        <v>100</v>
      </c>
    </row>
    <row r="26" spans="1:11" s="1" customFormat="1" ht="17.25" customHeight="1" x14ac:dyDescent="0.3">
      <c r="A26" s="43" t="s">
        <v>255</v>
      </c>
      <c r="B26" s="44" t="s">
        <v>26</v>
      </c>
      <c r="C26" s="235">
        <v>100</v>
      </c>
      <c r="D26" s="223">
        <v>84.615384615384599</v>
      </c>
      <c r="E26" s="240">
        <v>75</v>
      </c>
      <c r="F26" s="223">
        <v>100</v>
      </c>
      <c r="G26" s="240">
        <v>100</v>
      </c>
      <c r="H26" s="223">
        <v>88.8888888888889</v>
      </c>
      <c r="I26" s="240">
        <v>100</v>
      </c>
      <c r="J26" s="223">
        <v>100</v>
      </c>
      <c r="K26" s="240">
        <v>100</v>
      </c>
    </row>
    <row r="27" spans="1:11" s="1" customFormat="1" ht="17.25" customHeight="1" x14ac:dyDescent="0.3">
      <c r="A27" s="43" t="s">
        <v>152</v>
      </c>
      <c r="B27" s="44" t="s">
        <v>27</v>
      </c>
      <c r="C27" s="235">
        <v>97.890295358649794</v>
      </c>
      <c r="D27" s="223">
        <v>72.781065088757401</v>
      </c>
      <c r="E27" s="240">
        <v>88.354430379746802</v>
      </c>
      <c r="F27" s="223">
        <v>99.1869918699187</v>
      </c>
      <c r="G27" s="240">
        <v>95.081967213114794</v>
      </c>
      <c r="H27" s="223">
        <v>80.2816901408451</v>
      </c>
      <c r="I27" s="240">
        <v>81.590795397698798</v>
      </c>
      <c r="J27" s="223">
        <v>98.688046647230294</v>
      </c>
      <c r="K27" s="240">
        <v>80.851063829787194</v>
      </c>
    </row>
    <row r="28" spans="1:11" s="1" customFormat="1" ht="17.25" customHeight="1" x14ac:dyDescent="0.3">
      <c r="A28" s="43" t="s">
        <v>166</v>
      </c>
      <c r="B28" s="44" t="s">
        <v>28</v>
      </c>
      <c r="C28" s="235">
        <v>100</v>
      </c>
      <c r="D28" s="223">
        <v>82.732606873428296</v>
      </c>
      <c r="E28" s="240">
        <v>72.285714285714306</v>
      </c>
      <c r="F28" s="223">
        <v>88</v>
      </c>
      <c r="G28" s="240">
        <v>62.318840579710098</v>
      </c>
      <c r="H28" s="223">
        <v>71.428571428571402</v>
      </c>
      <c r="I28" s="240">
        <v>90.955198647506293</v>
      </c>
      <c r="J28" s="223">
        <v>99.125364431486901</v>
      </c>
      <c r="K28" s="240">
        <v>91.428571428571402</v>
      </c>
    </row>
    <row r="29" spans="1:11" s="1" customFormat="1" ht="17.25" customHeight="1" x14ac:dyDescent="0.3">
      <c r="A29" s="43" t="s">
        <v>166</v>
      </c>
      <c r="B29" s="44" t="s">
        <v>29</v>
      </c>
      <c r="C29" s="235">
        <v>99.1666666666667</v>
      </c>
      <c r="D29" s="223">
        <v>87.647058823529406</v>
      </c>
      <c r="E29" s="240">
        <v>64.197530864197503</v>
      </c>
      <c r="F29" s="223">
        <v>86.842105263157904</v>
      </c>
      <c r="G29" s="240">
        <v>70.370370370370395</v>
      </c>
      <c r="H29" s="223">
        <v>90</v>
      </c>
      <c r="I29" s="240">
        <v>87.407407407407405</v>
      </c>
      <c r="J29" s="223">
        <v>98.325358851674594</v>
      </c>
      <c r="K29" s="240">
        <v>83.720930232558203</v>
      </c>
    </row>
    <row r="30" spans="1:11" s="1" customFormat="1" ht="17.25" customHeight="1" x14ac:dyDescent="0.3">
      <c r="A30" s="43" t="s">
        <v>166</v>
      </c>
      <c r="B30" s="44" t="s">
        <v>30</v>
      </c>
      <c r="C30" s="235">
        <v>99.187935034802805</v>
      </c>
      <c r="D30" s="223">
        <v>81.839988711725695</v>
      </c>
      <c r="E30" s="240">
        <v>82.571330354073595</v>
      </c>
      <c r="F30" s="223">
        <v>95.258620689655203</v>
      </c>
      <c r="G30" s="240">
        <v>85.161290322580598</v>
      </c>
      <c r="H30" s="223">
        <v>83.7078651685393</v>
      </c>
      <c r="I30" s="240">
        <v>95.394197672512703</v>
      </c>
      <c r="J30" s="223">
        <v>98.521697663328595</v>
      </c>
      <c r="K30" s="240">
        <v>89.273356401384106</v>
      </c>
    </row>
    <row r="31" spans="1:11" s="1" customFormat="1" ht="17.25" customHeight="1" x14ac:dyDescent="0.3">
      <c r="A31" s="43" t="s">
        <v>315</v>
      </c>
      <c r="B31" s="44" t="s">
        <v>31</v>
      </c>
      <c r="C31" s="235">
        <v>90.476190476190496</v>
      </c>
      <c r="D31" s="223">
        <v>88.157894736842096</v>
      </c>
      <c r="E31" s="240">
        <v>95.652173913043498</v>
      </c>
      <c r="F31" s="223">
        <v>100</v>
      </c>
      <c r="G31" s="240">
        <v>91.6666666666667</v>
      </c>
      <c r="H31" s="223">
        <v>79.411764705882405</v>
      </c>
      <c r="I31" s="240">
        <v>85.531914893617</v>
      </c>
      <c r="J31" s="223">
        <v>100</v>
      </c>
      <c r="K31" s="240">
        <v>100</v>
      </c>
    </row>
    <row r="32" spans="1:11" s="1" customFormat="1" ht="17.25" customHeight="1" x14ac:dyDescent="0.3">
      <c r="A32" s="43" t="s">
        <v>315</v>
      </c>
      <c r="B32" s="44" t="s">
        <v>32</v>
      </c>
      <c r="C32" s="235">
        <v>93.75</v>
      </c>
      <c r="D32" s="223">
        <v>85.563380281690101</v>
      </c>
      <c r="E32" s="240">
        <v>100</v>
      </c>
      <c r="F32" s="223">
        <v>100</v>
      </c>
      <c r="G32" s="240">
        <v>100</v>
      </c>
      <c r="H32" s="223">
        <v>81.818181818181799</v>
      </c>
      <c r="I32" s="240">
        <v>87.966804979253098</v>
      </c>
      <c r="J32" s="223">
        <v>98.780487804878007</v>
      </c>
      <c r="K32" s="240">
        <v>91.6666666666667</v>
      </c>
    </row>
    <row r="33" spans="1:11" s="1" customFormat="1" ht="17.25" customHeight="1" x14ac:dyDescent="0.3">
      <c r="A33" s="43" t="s">
        <v>142</v>
      </c>
      <c r="B33" s="44" t="s">
        <v>33</v>
      </c>
      <c r="C33" s="235">
        <v>96.373056994818697</v>
      </c>
      <c r="D33" s="223">
        <v>77.071204657411599</v>
      </c>
      <c r="E33" s="240">
        <v>68.085106382978694</v>
      </c>
      <c r="F33" s="223">
        <v>96</v>
      </c>
      <c r="G33" s="240">
        <v>77.450980392156893</v>
      </c>
      <c r="H33" s="223">
        <v>82.539682539682502</v>
      </c>
      <c r="I33" s="240">
        <v>79.429511793746599</v>
      </c>
      <c r="J33" s="223">
        <v>98.063623789764904</v>
      </c>
      <c r="K33" s="240">
        <v>79.411764705882405</v>
      </c>
    </row>
    <row r="34" spans="1:11" s="1" customFormat="1" ht="17.25" customHeight="1" x14ac:dyDescent="0.3">
      <c r="A34" s="43" t="s">
        <v>142</v>
      </c>
      <c r="B34" s="44" t="s">
        <v>34</v>
      </c>
      <c r="C34" s="235">
        <v>100</v>
      </c>
      <c r="D34" s="223">
        <v>84.015594541910303</v>
      </c>
      <c r="E34" s="240">
        <v>69.918699186991901</v>
      </c>
      <c r="F34" s="223">
        <v>90.384615384615401</v>
      </c>
      <c r="G34" s="240">
        <v>88.679245283018901</v>
      </c>
      <c r="H34" s="223">
        <v>80</v>
      </c>
      <c r="I34" s="240">
        <v>81.564245810055894</v>
      </c>
      <c r="J34" s="223">
        <v>98.051948051948102</v>
      </c>
      <c r="K34" s="240">
        <v>82.352941176470594</v>
      </c>
    </row>
    <row r="35" spans="1:11" s="1" customFormat="1" ht="17.25" customHeight="1" x14ac:dyDescent="0.3">
      <c r="A35" s="43" t="s">
        <v>166</v>
      </c>
      <c r="B35" s="44" t="s">
        <v>35</v>
      </c>
      <c r="C35" s="235">
        <v>100</v>
      </c>
      <c r="D35" s="223">
        <v>71.7054263565892</v>
      </c>
      <c r="E35" s="240">
        <v>61.764705882352899</v>
      </c>
      <c r="F35" s="223">
        <v>80.851063829787194</v>
      </c>
      <c r="G35" s="240">
        <v>75.257731958762903</v>
      </c>
      <c r="H35" s="223">
        <v>75.5555555555556</v>
      </c>
      <c r="I35" s="240">
        <v>84.815184815184793</v>
      </c>
      <c r="J35" s="223">
        <v>97.163120567375898</v>
      </c>
      <c r="K35" s="240">
        <v>66.6666666666667</v>
      </c>
    </row>
    <row r="36" spans="1:11" s="1" customFormat="1" ht="17.25" customHeight="1" x14ac:dyDescent="0.3">
      <c r="A36" s="45" t="s">
        <v>142</v>
      </c>
      <c r="B36" s="44" t="s">
        <v>36</v>
      </c>
      <c r="C36" s="235">
        <v>99.041533546325894</v>
      </c>
      <c r="D36" s="223">
        <v>76.465492347675394</v>
      </c>
      <c r="E36" s="240">
        <v>73.421052631579002</v>
      </c>
      <c r="F36" s="223">
        <v>96.478873239436595</v>
      </c>
      <c r="G36" s="240">
        <v>85.915492957746494</v>
      </c>
      <c r="H36" s="223">
        <v>86.567164179104495</v>
      </c>
      <c r="I36" s="240">
        <v>81.601208459214504</v>
      </c>
      <c r="J36" s="223">
        <v>99.900398406374507</v>
      </c>
      <c r="K36" s="240">
        <v>98.795180722891601</v>
      </c>
    </row>
    <row r="37" spans="1:11" s="1" customFormat="1" ht="17.25" customHeight="1" x14ac:dyDescent="0.3">
      <c r="A37" s="43" t="s">
        <v>242</v>
      </c>
      <c r="B37" s="44" t="s">
        <v>37</v>
      </c>
      <c r="C37" s="235">
        <v>100</v>
      </c>
      <c r="D37" s="223">
        <v>67.972350230414705</v>
      </c>
      <c r="E37" s="240">
        <v>65.979381443299005</v>
      </c>
      <c r="F37" s="223">
        <v>54.545454545454497</v>
      </c>
      <c r="G37" s="240">
        <v>38.461538461538503</v>
      </c>
      <c r="H37" s="223">
        <v>76.923076923076906</v>
      </c>
      <c r="I37" s="240">
        <v>78.848920863309402</v>
      </c>
      <c r="J37" s="223">
        <v>99.561403508771903</v>
      </c>
      <c r="K37" s="240">
        <v>95.8333333333333</v>
      </c>
    </row>
    <row r="38" spans="1:11" s="1" customFormat="1" ht="17.25" customHeight="1" x14ac:dyDescent="0.3">
      <c r="A38" s="43" t="s">
        <v>242</v>
      </c>
      <c r="B38" s="44" t="s">
        <v>38</v>
      </c>
      <c r="C38" s="235">
        <v>95.8333333333333</v>
      </c>
      <c r="D38" s="223">
        <v>74.159663865546193</v>
      </c>
      <c r="E38" s="240">
        <v>80.160857908847206</v>
      </c>
      <c r="F38" s="223">
        <v>69.565217391304301</v>
      </c>
      <c r="G38" s="240">
        <v>69.565217391304301</v>
      </c>
      <c r="H38" s="223">
        <v>81.818181818181799</v>
      </c>
      <c r="I38" s="240">
        <v>84.918032786885306</v>
      </c>
      <c r="J38" s="223">
        <v>94.758064516128997</v>
      </c>
      <c r="K38" s="240">
        <v>38.095238095238102</v>
      </c>
    </row>
    <row r="39" spans="1:11" s="1" customFormat="1" ht="17.25" customHeight="1" x14ac:dyDescent="0.3">
      <c r="A39" s="43" t="s">
        <v>142</v>
      </c>
      <c r="B39" s="44" t="s">
        <v>39</v>
      </c>
      <c r="C39" s="235">
        <v>97.247706422018396</v>
      </c>
      <c r="D39" s="223">
        <v>78.955548647808499</v>
      </c>
      <c r="E39" s="240">
        <v>77.991266375545905</v>
      </c>
      <c r="F39" s="223">
        <v>98.9051094890511</v>
      </c>
      <c r="G39" s="240">
        <v>95.306859205776206</v>
      </c>
      <c r="H39" s="223">
        <v>75.376884422110606</v>
      </c>
      <c r="I39" s="240">
        <v>97.251908396946604</v>
      </c>
      <c r="J39" s="223">
        <v>99.527466036621405</v>
      </c>
      <c r="K39" s="240">
        <v>95.321637426900594</v>
      </c>
    </row>
    <row r="40" spans="1:11" s="1" customFormat="1" ht="17.25" customHeight="1" x14ac:dyDescent="0.3">
      <c r="A40" s="43" t="s">
        <v>242</v>
      </c>
      <c r="B40" s="44" t="s">
        <v>40</v>
      </c>
      <c r="C40" s="235">
        <v>98.901098901098905</v>
      </c>
      <c r="D40" s="223">
        <v>84.315906562847601</v>
      </c>
      <c r="E40" s="240">
        <v>83.7078651685393</v>
      </c>
      <c r="F40" s="223">
        <v>98.412698412698404</v>
      </c>
      <c r="G40" s="240">
        <v>90.163934426229503</v>
      </c>
      <c r="H40" s="223">
        <v>75</v>
      </c>
      <c r="I40" s="240">
        <v>81.036077705827907</v>
      </c>
      <c r="J40" s="223">
        <v>99.640287769784194</v>
      </c>
      <c r="K40" s="240">
        <v>97.058823529411796</v>
      </c>
    </row>
    <row r="41" spans="1:11" s="1" customFormat="1" ht="17.25" customHeight="1" x14ac:dyDescent="0.3">
      <c r="A41" s="43" t="s">
        <v>152</v>
      </c>
      <c r="B41" s="44" t="s">
        <v>41</v>
      </c>
      <c r="C41" s="235">
        <v>99.331103678929793</v>
      </c>
      <c r="D41" s="223">
        <v>81.156716417910502</v>
      </c>
      <c r="E41" s="240">
        <v>71.142520612485299</v>
      </c>
      <c r="F41" s="223">
        <v>97.572815533980602</v>
      </c>
      <c r="G41" s="240">
        <v>91.826923076923094</v>
      </c>
      <c r="H41" s="223">
        <v>82.307692307692307</v>
      </c>
      <c r="I41" s="240">
        <v>84.595214683710296</v>
      </c>
      <c r="J41" s="223">
        <v>99.188640973630797</v>
      </c>
      <c r="K41" s="240">
        <v>94.520547945205493</v>
      </c>
    </row>
    <row r="42" spans="1:11" s="1" customFormat="1" ht="17.25" customHeight="1" x14ac:dyDescent="0.3">
      <c r="A42" s="43" t="s">
        <v>315</v>
      </c>
      <c r="B42" s="44" t="s">
        <v>42</v>
      </c>
      <c r="C42" s="235">
        <v>88.235294117647101</v>
      </c>
      <c r="D42" s="223">
        <v>85.256410256410305</v>
      </c>
      <c r="E42" s="240">
        <v>78.947368421052602</v>
      </c>
      <c r="F42" s="223">
        <v>100</v>
      </c>
      <c r="G42" s="240">
        <v>100</v>
      </c>
      <c r="H42" s="223">
        <v>76.923076923076906</v>
      </c>
      <c r="I42" s="240">
        <v>80</v>
      </c>
      <c r="J42" s="223">
        <v>100</v>
      </c>
      <c r="K42" s="240">
        <v>100</v>
      </c>
    </row>
    <row r="43" spans="1:11" s="1" customFormat="1" ht="17.25" customHeight="1" x14ac:dyDescent="0.3">
      <c r="A43" s="43" t="s">
        <v>255</v>
      </c>
      <c r="B43" s="44" t="s">
        <v>43</v>
      </c>
      <c r="C43" s="235">
        <v>100</v>
      </c>
      <c r="D43" s="223">
        <v>68.539325842696599</v>
      </c>
      <c r="E43" s="240">
        <v>69.230769230769198</v>
      </c>
      <c r="F43" s="223">
        <v>100</v>
      </c>
      <c r="G43" s="240">
        <v>100</v>
      </c>
      <c r="H43" s="223">
        <v>80</v>
      </c>
      <c r="I43" s="240">
        <v>83.75</v>
      </c>
      <c r="J43" s="223">
        <v>100</v>
      </c>
      <c r="K43" s="240">
        <v>100</v>
      </c>
    </row>
    <row r="44" spans="1:11" s="1" customFormat="1" ht="17.25" customHeight="1" x14ac:dyDescent="0.3">
      <c r="A44" s="43" t="s">
        <v>242</v>
      </c>
      <c r="B44" s="44" t="s">
        <v>44</v>
      </c>
      <c r="C44" s="235">
        <v>98.591549295774698</v>
      </c>
      <c r="D44" s="223">
        <v>77.827648114901294</v>
      </c>
      <c r="E44" s="240">
        <v>88.043478260869605</v>
      </c>
      <c r="F44" s="223">
        <v>86.813186813186803</v>
      </c>
      <c r="G44" s="240">
        <v>84.615384615384599</v>
      </c>
      <c r="H44" s="223">
        <v>93.939393939393895</v>
      </c>
      <c r="I44" s="240">
        <v>93.617021276595807</v>
      </c>
      <c r="J44" s="223">
        <v>100</v>
      </c>
      <c r="K44" s="240">
        <v>100</v>
      </c>
    </row>
    <row r="45" spans="1:11" s="1" customFormat="1" ht="17.25" customHeight="1" x14ac:dyDescent="0.3">
      <c r="A45" s="43" t="s">
        <v>242</v>
      </c>
      <c r="B45" s="44" t="s">
        <v>45</v>
      </c>
      <c r="C45" s="235">
        <v>100</v>
      </c>
      <c r="D45" s="223">
        <v>77.287066246056796</v>
      </c>
      <c r="E45" s="240">
        <v>96.511627906976798</v>
      </c>
      <c r="F45" s="223">
        <v>96.875</v>
      </c>
      <c r="G45" s="240">
        <v>88.235294117647101</v>
      </c>
      <c r="H45" s="223">
        <v>83.3333333333333</v>
      </c>
      <c r="I45" s="240">
        <v>88.3408071748879</v>
      </c>
      <c r="J45" s="223">
        <v>98.765432098765402</v>
      </c>
      <c r="K45" s="240">
        <v>90.476190476190496</v>
      </c>
    </row>
    <row r="46" spans="1:11" s="1" customFormat="1" ht="17.25" customHeight="1" x14ac:dyDescent="0.3">
      <c r="A46" s="43" t="s">
        <v>142</v>
      </c>
      <c r="B46" s="44" t="s">
        <v>46</v>
      </c>
      <c r="C46" s="235">
        <v>99.767441860465098</v>
      </c>
      <c r="D46" s="223">
        <v>82.805589952237696</v>
      </c>
      <c r="E46" s="240">
        <v>76.157292185166796</v>
      </c>
      <c r="F46" s="223">
        <v>93.564356435643603</v>
      </c>
      <c r="G46" s="240">
        <v>74.009900990098998</v>
      </c>
      <c r="H46" s="223">
        <v>86.956521739130395</v>
      </c>
      <c r="I46" s="240">
        <v>93.736585365853699</v>
      </c>
      <c r="J46" s="223">
        <v>99.583581201665694</v>
      </c>
      <c r="K46" s="240">
        <v>95.906432748537995</v>
      </c>
    </row>
    <row r="47" spans="1:11" s="1" customFormat="1" ht="17.25" customHeight="1" x14ac:dyDescent="0.3">
      <c r="A47" s="43" t="s">
        <v>142</v>
      </c>
      <c r="B47" s="44" t="s">
        <v>47</v>
      </c>
      <c r="C47" s="235">
        <v>98.412698412698404</v>
      </c>
      <c r="D47" s="223">
        <v>81.032141240380298</v>
      </c>
      <c r="E47" s="240">
        <v>81.995661605206095</v>
      </c>
      <c r="F47" s="223">
        <v>93.3333333333333</v>
      </c>
      <c r="G47" s="240">
        <v>80.882352941176507</v>
      </c>
      <c r="H47" s="223">
        <v>82.417582417582395</v>
      </c>
      <c r="I47" s="240">
        <v>94.513274336283203</v>
      </c>
      <c r="J47" s="223">
        <v>98.943661971831006</v>
      </c>
      <c r="K47" s="240">
        <v>82.857142857142904</v>
      </c>
    </row>
    <row r="48" spans="1:11" s="1" customFormat="1" ht="17.25" customHeight="1" x14ac:dyDescent="0.3">
      <c r="A48" s="43" t="s">
        <v>242</v>
      </c>
      <c r="B48" s="44" t="s">
        <v>48</v>
      </c>
      <c r="C48" s="235">
        <v>98.245614035087698</v>
      </c>
      <c r="D48" s="223">
        <v>87.131782945736404</v>
      </c>
      <c r="E48" s="240">
        <v>77.631578947368396</v>
      </c>
      <c r="F48" s="223">
        <v>97.478991596638707</v>
      </c>
      <c r="G48" s="240">
        <v>88.8</v>
      </c>
      <c r="H48" s="223">
        <v>86.046511627906995</v>
      </c>
      <c r="I48" s="240">
        <v>91.086956521739097</v>
      </c>
      <c r="J48" s="223">
        <v>99.723756906077298</v>
      </c>
      <c r="K48" s="240">
        <v>97.2222222222222</v>
      </c>
    </row>
    <row r="49" spans="1:11" s="1" customFormat="1" ht="17.25" customHeight="1" x14ac:dyDescent="0.3">
      <c r="A49" s="43" t="s">
        <v>153</v>
      </c>
      <c r="B49" s="44" t="s">
        <v>49</v>
      </c>
      <c r="C49" s="235">
        <v>100</v>
      </c>
      <c r="D49" s="223">
        <v>80.062305295950196</v>
      </c>
      <c r="E49" s="240">
        <v>78.497409326424901</v>
      </c>
      <c r="F49" s="223">
        <v>94.4444444444444</v>
      </c>
      <c r="G49" s="240">
        <v>86.607142857142904</v>
      </c>
      <c r="H49" s="223">
        <v>93.877551020408205</v>
      </c>
      <c r="I49" s="240">
        <v>84.359903381642496</v>
      </c>
      <c r="J49" s="223">
        <v>98.861480075901298</v>
      </c>
      <c r="K49" s="240">
        <v>81.818181818181799</v>
      </c>
    </row>
    <row r="50" spans="1:11" s="1" customFormat="1" ht="17.25" customHeight="1" x14ac:dyDescent="0.3">
      <c r="A50" s="43" t="s">
        <v>255</v>
      </c>
      <c r="B50" s="44" t="s">
        <v>50</v>
      </c>
      <c r="C50" s="235">
        <v>100</v>
      </c>
      <c r="D50" s="223">
        <v>79.240506329113899</v>
      </c>
      <c r="E50" s="240">
        <v>74.074074074074105</v>
      </c>
      <c r="F50" s="223">
        <v>95.8333333333333</v>
      </c>
      <c r="G50" s="240">
        <v>91.6666666666667</v>
      </c>
      <c r="H50" s="223">
        <v>96</v>
      </c>
      <c r="I50" s="240">
        <v>96.903460837887096</v>
      </c>
      <c r="J50" s="223">
        <v>96.875</v>
      </c>
      <c r="K50" s="240">
        <v>66.6666666666667</v>
      </c>
    </row>
    <row r="51" spans="1:11" s="1" customFormat="1" ht="17.25" customHeight="1" x14ac:dyDescent="0.3">
      <c r="A51" s="43" t="s">
        <v>255</v>
      </c>
      <c r="B51" s="44" t="s">
        <v>51</v>
      </c>
      <c r="C51" s="235">
        <v>100</v>
      </c>
      <c r="D51" s="223">
        <v>87.903225806451601</v>
      </c>
      <c r="E51" s="240">
        <v>97.131147540983605</v>
      </c>
      <c r="F51" s="223">
        <v>98.809523809523796</v>
      </c>
      <c r="G51" s="240">
        <v>91.860465116279101</v>
      </c>
      <c r="H51" s="223">
        <v>91.891891891891902</v>
      </c>
      <c r="I51" s="240">
        <v>98.763250883392203</v>
      </c>
      <c r="J51" s="223">
        <v>99.196787148594396</v>
      </c>
      <c r="K51" s="240">
        <v>90.909090909090907</v>
      </c>
    </row>
    <row r="52" spans="1:11" s="1" customFormat="1" ht="17.25" customHeight="1" x14ac:dyDescent="0.3">
      <c r="A52" s="43" t="s">
        <v>315</v>
      </c>
      <c r="B52" s="44" t="s">
        <v>52</v>
      </c>
      <c r="C52" s="235">
        <v>100</v>
      </c>
      <c r="D52" s="223">
        <v>74.902975420439802</v>
      </c>
      <c r="E52" s="240">
        <v>73.4375</v>
      </c>
      <c r="F52" s="223">
        <v>100</v>
      </c>
      <c r="G52" s="240">
        <v>100</v>
      </c>
      <c r="H52" s="223">
        <v>80</v>
      </c>
      <c r="I52" s="240">
        <v>84.360902255639104</v>
      </c>
      <c r="J52" s="223">
        <v>98.148148148148195</v>
      </c>
      <c r="K52" s="240">
        <v>86.2068965517241</v>
      </c>
    </row>
    <row r="53" spans="1:11" s="1" customFormat="1" ht="17.25" customHeight="1" x14ac:dyDescent="0.3">
      <c r="A53" s="43" t="s">
        <v>153</v>
      </c>
      <c r="B53" s="44" t="s">
        <v>53</v>
      </c>
      <c r="C53" s="235">
        <v>93.3333333333333</v>
      </c>
      <c r="D53" s="223">
        <v>81.736526946107801</v>
      </c>
      <c r="E53" s="240">
        <v>86.086956521739097</v>
      </c>
      <c r="F53" s="223">
        <v>88</v>
      </c>
      <c r="G53" s="240">
        <v>76.923076923076906</v>
      </c>
      <c r="H53" s="223">
        <v>86.6666666666667</v>
      </c>
      <c r="I53" s="240">
        <v>89.9799599198397</v>
      </c>
      <c r="J53" s="223">
        <v>98.920863309352498</v>
      </c>
      <c r="K53" s="240">
        <v>85.714285714285694</v>
      </c>
    </row>
    <row r="54" spans="1:11" s="1" customFormat="1" ht="17.25" customHeight="1" x14ac:dyDescent="0.3">
      <c r="A54" s="43" t="s">
        <v>315</v>
      </c>
      <c r="B54" s="44" t="s">
        <v>54</v>
      </c>
      <c r="C54" s="235">
        <v>100</v>
      </c>
      <c r="D54" s="223">
        <v>77.027027027027003</v>
      </c>
      <c r="E54" s="240">
        <v>75</v>
      </c>
      <c r="F54" s="223">
        <v>100</v>
      </c>
      <c r="G54" s="240">
        <v>100</v>
      </c>
      <c r="H54" s="223">
        <v>83.3333333333333</v>
      </c>
      <c r="I54" s="240">
        <v>88.135593220339004</v>
      </c>
      <c r="J54" s="223">
        <v>100</v>
      </c>
      <c r="K54" s="240">
        <v>100</v>
      </c>
    </row>
    <row r="55" spans="1:11" s="1" customFormat="1" ht="17.25" customHeight="1" x14ac:dyDescent="0.3">
      <c r="A55" s="43" t="s">
        <v>152</v>
      </c>
      <c r="B55" s="44" t="s">
        <v>55</v>
      </c>
      <c r="C55" s="235">
        <v>99.386503067484696</v>
      </c>
      <c r="D55" s="223">
        <v>81.563749444691197</v>
      </c>
      <c r="E55" s="240">
        <v>70.120898100172695</v>
      </c>
      <c r="F55" s="223">
        <v>95.2</v>
      </c>
      <c r="G55" s="240">
        <v>88.8888888888889</v>
      </c>
      <c r="H55" s="223">
        <v>94.354838709677395</v>
      </c>
      <c r="I55" s="240">
        <v>90.160642570281098</v>
      </c>
      <c r="J55" s="223">
        <v>99.248120300751907</v>
      </c>
      <c r="K55" s="240">
        <v>89.130434782608702</v>
      </c>
    </row>
    <row r="56" spans="1:11" s="1" customFormat="1" ht="17.25" customHeight="1" x14ac:dyDescent="0.3">
      <c r="A56" s="43" t="s">
        <v>255</v>
      </c>
      <c r="B56" s="44" t="s">
        <v>56</v>
      </c>
      <c r="C56" s="235">
        <v>100</v>
      </c>
      <c r="D56" s="223">
        <v>75.572519083969496</v>
      </c>
      <c r="E56" s="240">
        <v>66.6666666666667</v>
      </c>
      <c r="F56" s="223">
        <v>100</v>
      </c>
      <c r="G56" s="240">
        <v>92.307692307692307</v>
      </c>
      <c r="H56" s="223">
        <v>62.068965517241402</v>
      </c>
      <c r="I56" s="240">
        <v>88.8888888888889</v>
      </c>
      <c r="J56" s="223">
        <v>93.006993006993</v>
      </c>
      <c r="K56" s="240">
        <v>72.972972972972997</v>
      </c>
    </row>
    <row r="57" spans="1:11" s="1" customFormat="1" ht="17.25" customHeight="1" x14ac:dyDescent="0.3">
      <c r="A57" s="43" t="s">
        <v>242</v>
      </c>
      <c r="B57" s="44" t="s">
        <v>57</v>
      </c>
      <c r="C57" s="235">
        <v>99.163179916318001</v>
      </c>
      <c r="D57" s="223">
        <v>93.320701089530999</v>
      </c>
      <c r="E57" s="240">
        <v>94.179894179894205</v>
      </c>
      <c r="F57" s="223">
        <v>97.7777777777778</v>
      </c>
      <c r="G57" s="240">
        <v>93.454545454545496</v>
      </c>
      <c r="H57" s="223">
        <v>84.251968503936993</v>
      </c>
      <c r="I57" s="240">
        <v>94.175588865096401</v>
      </c>
      <c r="J57" s="223">
        <v>98.554533508541397</v>
      </c>
      <c r="K57" s="240">
        <v>90.983606557377001</v>
      </c>
    </row>
    <row r="58" spans="1:11" s="1" customFormat="1" ht="17.25" customHeight="1" x14ac:dyDescent="0.3">
      <c r="A58" s="43" t="s">
        <v>166</v>
      </c>
      <c r="B58" s="44" t="s">
        <v>58</v>
      </c>
      <c r="C58" s="235">
        <v>100</v>
      </c>
      <c r="D58" s="223">
        <v>75.977653631284895</v>
      </c>
      <c r="E58" s="240">
        <v>76.190476190476204</v>
      </c>
      <c r="F58" s="223">
        <v>100</v>
      </c>
      <c r="G58" s="240">
        <v>100</v>
      </c>
      <c r="H58" s="223">
        <v>100</v>
      </c>
      <c r="I58" s="240">
        <v>90</v>
      </c>
      <c r="J58" s="223">
        <v>97.727272727272705</v>
      </c>
      <c r="K58" s="240">
        <v>50</v>
      </c>
    </row>
    <row r="59" spans="1:11" s="1" customFormat="1" ht="17.25" customHeight="1" x14ac:dyDescent="0.3">
      <c r="A59" s="43" t="s">
        <v>153</v>
      </c>
      <c r="B59" s="44" t="s">
        <v>59</v>
      </c>
      <c r="C59" s="235">
        <v>98.4375</v>
      </c>
      <c r="D59" s="223">
        <v>75.129533678756502</v>
      </c>
      <c r="E59" s="240">
        <v>77.707006369426793</v>
      </c>
      <c r="F59" s="223">
        <v>96.551724137931004</v>
      </c>
      <c r="G59" s="240">
        <v>90</v>
      </c>
      <c r="H59" s="223">
        <v>83.3333333333333</v>
      </c>
      <c r="I59" s="240">
        <v>82.727272727272705</v>
      </c>
      <c r="J59" s="223">
        <v>98.785425101214599</v>
      </c>
      <c r="K59" s="240">
        <v>91.176470588235304</v>
      </c>
    </row>
    <row r="60" spans="1:11" s="1" customFormat="1" ht="17.25" customHeight="1" x14ac:dyDescent="0.3">
      <c r="A60" s="43" t="s">
        <v>166</v>
      </c>
      <c r="B60" s="44" t="s">
        <v>60</v>
      </c>
      <c r="C60" s="235">
        <v>95.049504950495106</v>
      </c>
      <c r="D60" s="223">
        <v>84.615384615384599</v>
      </c>
      <c r="E60" s="240">
        <v>89.449541284403693</v>
      </c>
      <c r="F60" s="223">
        <v>92.567567567567593</v>
      </c>
      <c r="G60" s="240">
        <v>89.189189189189193</v>
      </c>
      <c r="H60" s="223">
        <v>91.304347826086996</v>
      </c>
      <c r="I60" s="240">
        <v>90.279394644936005</v>
      </c>
      <c r="J60" s="223">
        <v>99.808795411089903</v>
      </c>
      <c r="K60" s="240">
        <v>96.296296296296305</v>
      </c>
    </row>
    <row r="61" spans="1:11" s="1" customFormat="1" ht="17.25" customHeight="1" x14ac:dyDescent="0.3">
      <c r="A61" s="43" t="s">
        <v>152</v>
      </c>
      <c r="B61" s="44" t="s">
        <v>61</v>
      </c>
      <c r="C61" s="235">
        <v>99.019607843137294</v>
      </c>
      <c r="D61" s="223">
        <v>84.132055378061807</v>
      </c>
      <c r="E61" s="240">
        <v>63.601532567049802</v>
      </c>
      <c r="F61" s="223">
        <v>94.339622641509393</v>
      </c>
      <c r="G61" s="240">
        <v>90.384615384615401</v>
      </c>
      <c r="H61" s="223">
        <v>93.478260869565204</v>
      </c>
      <c r="I61" s="240">
        <v>95.059625212947196</v>
      </c>
      <c r="J61" s="223">
        <v>99.239543726235794</v>
      </c>
      <c r="K61" s="240">
        <v>93.103448275862107</v>
      </c>
    </row>
    <row r="62" spans="1:11" s="1" customFormat="1" ht="17.25" customHeight="1" x14ac:dyDescent="0.3">
      <c r="A62" s="43" t="s">
        <v>255</v>
      </c>
      <c r="B62" s="44" t="s">
        <v>62</v>
      </c>
      <c r="C62" s="235">
        <v>100</v>
      </c>
      <c r="D62" s="223">
        <v>68.924302788844599</v>
      </c>
      <c r="E62" s="240">
        <v>51.401869158878498</v>
      </c>
      <c r="F62" s="223">
        <v>92.857142857142904</v>
      </c>
      <c r="G62" s="240">
        <v>66.6666666666667</v>
      </c>
      <c r="H62" s="223">
        <v>60</v>
      </c>
      <c r="I62" s="240">
        <v>56.160458452722096</v>
      </c>
      <c r="J62" s="223">
        <v>100</v>
      </c>
      <c r="K62" s="240">
        <v>100</v>
      </c>
    </row>
    <row r="63" spans="1:11" s="1" customFormat="1" ht="17.25" customHeight="1" x14ac:dyDescent="0.3">
      <c r="A63" s="43" t="s">
        <v>255</v>
      </c>
      <c r="B63" s="44" t="s">
        <v>63</v>
      </c>
      <c r="C63" s="235">
        <v>93.75</v>
      </c>
      <c r="D63" s="223">
        <v>90.285714285714306</v>
      </c>
      <c r="E63" s="240">
        <v>96</v>
      </c>
      <c r="F63" s="223">
        <v>100</v>
      </c>
      <c r="G63" s="240">
        <v>100</v>
      </c>
      <c r="H63" s="223">
        <v>75</v>
      </c>
      <c r="I63" s="240">
        <v>96.296296296296305</v>
      </c>
      <c r="J63" s="223">
        <v>100</v>
      </c>
      <c r="K63" s="240">
        <v>100</v>
      </c>
    </row>
    <row r="64" spans="1:11" s="1" customFormat="1" ht="17.25" customHeight="1" x14ac:dyDescent="0.3">
      <c r="A64" s="43" t="s">
        <v>315</v>
      </c>
      <c r="B64" s="44" t="s">
        <v>64</v>
      </c>
      <c r="C64" s="235">
        <v>100</v>
      </c>
      <c r="D64" s="223">
        <v>79.600570613409403</v>
      </c>
      <c r="E64" s="240">
        <v>75</v>
      </c>
      <c r="F64" s="223">
        <v>100</v>
      </c>
      <c r="G64" s="240">
        <v>95.238095238095198</v>
      </c>
      <c r="H64" s="223">
        <v>87.5</v>
      </c>
      <c r="I64" s="240">
        <v>89.579831932773104</v>
      </c>
      <c r="J64" s="223">
        <v>97.4093264248705</v>
      </c>
      <c r="K64" s="240">
        <v>79.1666666666667</v>
      </c>
    </row>
    <row r="65" spans="1:11" s="1" customFormat="1" ht="17.25" customHeight="1" x14ac:dyDescent="0.3">
      <c r="A65" s="43" t="s">
        <v>152</v>
      </c>
      <c r="B65" s="44" t="s">
        <v>65</v>
      </c>
      <c r="C65" s="235">
        <v>100</v>
      </c>
      <c r="D65" s="223">
        <v>75.628930817610097</v>
      </c>
      <c r="E65" s="240">
        <v>95.897435897435898</v>
      </c>
      <c r="F65" s="223">
        <v>66.6666666666667</v>
      </c>
      <c r="G65" s="240">
        <v>66.6666666666667</v>
      </c>
      <c r="H65" s="223">
        <v>77.272727272727295</v>
      </c>
      <c r="I65" s="240">
        <v>82.188841201716698</v>
      </c>
      <c r="J65" s="223">
        <v>98.765432098765402</v>
      </c>
      <c r="K65" s="240">
        <v>83.3333333333333</v>
      </c>
    </row>
    <row r="66" spans="1:11" s="1" customFormat="1" ht="17.25" customHeight="1" x14ac:dyDescent="0.3">
      <c r="A66" s="43" t="s">
        <v>153</v>
      </c>
      <c r="B66" s="44" t="s">
        <v>66</v>
      </c>
      <c r="C66" s="235">
        <v>98.130238555770504</v>
      </c>
      <c r="D66" s="223">
        <v>75.3041451154659</v>
      </c>
      <c r="E66" s="240">
        <v>44.8264296495053</v>
      </c>
      <c r="F66" s="223">
        <v>91.577698695136405</v>
      </c>
      <c r="G66" s="240">
        <v>60.9170305676856</v>
      </c>
      <c r="H66" s="223">
        <v>78.215527230590993</v>
      </c>
      <c r="I66" s="240">
        <v>83.779437105111995</v>
      </c>
      <c r="J66" s="223">
        <v>99.857803057234307</v>
      </c>
      <c r="K66" s="240">
        <v>98.979591836734699</v>
      </c>
    </row>
    <row r="67" spans="1:11" s="1" customFormat="1" ht="17.25" customHeight="1" x14ac:dyDescent="0.3">
      <c r="A67" s="43" t="s">
        <v>255</v>
      </c>
      <c r="B67" s="44" t="s">
        <v>67</v>
      </c>
      <c r="C67" s="235">
        <v>100</v>
      </c>
      <c r="D67" s="223">
        <v>92.391304347826093</v>
      </c>
      <c r="E67" s="240">
        <v>100</v>
      </c>
      <c r="F67" s="223">
        <v>100</v>
      </c>
      <c r="G67" s="240">
        <v>100</v>
      </c>
      <c r="H67" s="223">
        <v>57.142857142857103</v>
      </c>
      <c r="I67" s="240">
        <v>91.472868217054298</v>
      </c>
      <c r="J67" s="223">
        <v>100</v>
      </c>
      <c r="K67" s="240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35">
        <v>100</v>
      </c>
      <c r="D68" s="223">
        <v>80.2494802494803</v>
      </c>
      <c r="E68" s="240">
        <v>96.428571428571402</v>
      </c>
      <c r="F68" s="223">
        <v>100</v>
      </c>
      <c r="G68" s="240">
        <v>100</v>
      </c>
      <c r="H68" s="223">
        <v>82.352941176470594</v>
      </c>
      <c r="I68" s="240">
        <v>94.936708860759495</v>
      </c>
      <c r="J68" s="223">
        <v>99.354838709677395</v>
      </c>
      <c r="K68" s="240">
        <v>90.909090909090907</v>
      </c>
    </row>
    <row r="69" spans="1:11" s="1" customFormat="1" ht="17.25" customHeight="1" x14ac:dyDescent="0.3">
      <c r="A69" s="43" t="s">
        <v>153</v>
      </c>
      <c r="B69" s="44" t="s">
        <v>69</v>
      </c>
      <c r="C69" s="235">
        <v>100</v>
      </c>
      <c r="D69" s="223">
        <v>91.353383458646604</v>
      </c>
      <c r="E69" s="240">
        <v>97.674418604651194</v>
      </c>
      <c r="F69" s="223">
        <v>100</v>
      </c>
      <c r="G69" s="240">
        <v>98.6666666666667</v>
      </c>
      <c r="H69" s="223">
        <v>84</v>
      </c>
      <c r="I69" s="240">
        <v>99.309664694280102</v>
      </c>
      <c r="J69" s="223">
        <v>99.625468164794</v>
      </c>
      <c r="K69" s="240">
        <v>95</v>
      </c>
    </row>
    <row r="70" spans="1:11" s="1" customFormat="1" ht="17.25" customHeight="1" x14ac:dyDescent="0.3">
      <c r="A70" s="43" t="s">
        <v>242</v>
      </c>
      <c r="B70" s="44" t="s">
        <v>70</v>
      </c>
      <c r="C70" s="235">
        <v>99.686520376175594</v>
      </c>
      <c r="D70" s="223">
        <v>81.776649746192902</v>
      </c>
      <c r="E70" s="240">
        <v>85.114503816793899</v>
      </c>
      <c r="F70" s="223">
        <v>90.9677419354839</v>
      </c>
      <c r="G70" s="240">
        <v>85.256410256410305</v>
      </c>
      <c r="H70" s="223">
        <v>91.176470588235304</v>
      </c>
      <c r="I70" s="240">
        <v>85.525620707871099</v>
      </c>
      <c r="J70" s="223">
        <v>99.819819819819799</v>
      </c>
      <c r="K70" s="240">
        <v>97.560975609756099</v>
      </c>
    </row>
    <row r="71" spans="1:11" s="1" customFormat="1" ht="17.25" customHeight="1" x14ac:dyDescent="0.3">
      <c r="A71" s="43" t="s">
        <v>166</v>
      </c>
      <c r="B71" s="44" t="s">
        <v>71</v>
      </c>
      <c r="C71" s="235">
        <v>96.788990825688103</v>
      </c>
      <c r="D71" s="223">
        <v>73.321956769055802</v>
      </c>
      <c r="E71" s="240">
        <v>63.201320132013201</v>
      </c>
      <c r="F71" s="223">
        <v>79.104477611940297</v>
      </c>
      <c r="G71" s="240">
        <v>74.626865671641795</v>
      </c>
      <c r="H71" s="223">
        <v>75</v>
      </c>
      <c r="I71" s="240">
        <v>87.369577155409104</v>
      </c>
      <c r="J71" s="223">
        <v>100</v>
      </c>
      <c r="K71" s="240">
        <v>100</v>
      </c>
    </row>
    <row r="72" spans="1:11" s="1" customFormat="1" ht="17.25" customHeight="1" x14ac:dyDescent="0.3">
      <c r="A72" s="43" t="s">
        <v>242</v>
      </c>
      <c r="B72" s="44" t="s">
        <v>72</v>
      </c>
      <c r="C72" s="235">
        <v>97.435897435897402</v>
      </c>
      <c r="D72" s="223">
        <v>75.4887218045113</v>
      </c>
      <c r="E72" s="240">
        <v>74.757281553398101</v>
      </c>
      <c r="F72" s="223">
        <v>95.652173913043498</v>
      </c>
      <c r="G72" s="240">
        <v>95.652173913043498</v>
      </c>
      <c r="H72" s="223">
        <v>73.3333333333333</v>
      </c>
      <c r="I72" s="240">
        <v>84.560570071258894</v>
      </c>
      <c r="J72" s="223">
        <v>98.255813953488399</v>
      </c>
      <c r="K72" s="240">
        <v>87.5</v>
      </c>
    </row>
    <row r="73" spans="1:11" s="1" customFormat="1" ht="17.25" customHeight="1" x14ac:dyDescent="0.3">
      <c r="A73" s="43" t="s">
        <v>155</v>
      </c>
      <c r="B73" s="44" t="s">
        <v>73</v>
      </c>
      <c r="C73" s="235">
        <v>100</v>
      </c>
      <c r="D73" s="223"/>
      <c r="E73" s="240">
        <v>25</v>
      </c>
      <c r="F73" s="223"/>
      <c r="G73" s="240"/>
      <c r="H73" s="223">
        <v>100</v>
      </c>
      <c r="I73" s="240"/>
      <c r="J73" s="223"/>
      <c r="K73" s="240"/>
    </row>
    <row r="74" spans="1:11" s="1" customFormat="1" ht="17.25" customHeight="1" x14ac:dyDescent="0.3">
      <c r="A74" s="43" t="s">
        <v>166</v>
      </c>
      <c r="B74" s="44" t="s">
        <v>74</v>
      </c>
      <c r="C74" s="235">
        <v>99.163179916318001</v>
      </c>
      <c r="D74" s="223">
        <v>86.2187178608159</v>
      </c>
      <c r="E74" s="240">
        <v>74.916943521594703</v>
      </c>
      <c r="F74" s="223">
        <v>94.570135746606297</v>
      </c>
      <c r="G74" s="240">
        <v>79.487179487179503</v>
      </c>
      <c r="H74" s="223">
        <v>80.658436213991806</v>
      </c>
      <c r="I74" s="240">
        <v>78.583196046128506</v>
      </c>
      <c r="J74" s="223">
        <v>99.894847528916898</v>
      </c>
      <c r="K74" s="240">
        <v>99.029126213592207</v>
      </c>
    </row>
    <row r="75" spans="1:11" s="1" customFormat="1" ht="17.25" customHeight="1" x14ac:dyDescent="0.3">
      <c r="A75" s="43" t="s">
        <v>142</v>
      </c>
      <c r="B75" s="44" t="s">
        <v>75</v>
      </c>
      <c r="C75" s="235">
        <v>100</v>
      </c>
      <c r="D75" s="223">
        <v>85.625774473358106</v>
      </c>
      <c r="E75" s="240">
        <v>63.008130081300799</v>
      </c>
      <c r="F75" s="223">
        <v>88.636363636363598</v>
      </c>
      <c r="G75" s="240">
        <v>80.434782608695699</v>
      </c>
      <c r="H75" s="223">
        <v>81.578947368421098</v>
      </c>
      <c r="I75" s="240">
        <v>86.228813559322006</v>
      </c>
      <c r="J75" s="223">
        <v>98.2683982683983</v>
      </c>
      <c r="K75" s="240">
        <v>87.096774193548399</v>
      </c>
    </row>
    <row r="76" spans="1:11" s="1" customFormat="1" ht="17.25" customHeight="1" x14ac:dyDescent="0.3">
      <c r="A76" s="43" t="s">
        <v>166</v>
      </c>
      <c r="B76" s="44" t="s">
        <v>76</v>
      </c>
      <c r="C76" s="235">
        <v>95.238095238095198</v>
      </c>
      <c r="D76" s="223">
        <v>82.710280373831793</v>
      </c>
      <c r="E76" s="240">
        <v>56</v>
      </c>
      <c r="F76" s="223">
        <v>100</v>
      </c>
      <c r="G76" s="240">
        <v>85</v>
      </c>
      <c r="H76" s="223">
        <v>76.923076923076906</v>
      </c>
      <c r="I76" s="240">
        <v>97.206703910614493</v>
      </c>
      <c r="J76" s="223">
        <v>98.275862068965495</v>
      </c>
      <c r="K76" s="240">
        <v>90</v>
      </c>
    </row>
    <row r="77" spans="1:11" s="1" customFormat="1" ht="17.25" customHeight="1" x14ac:dyDescent="0.3">
      <c r="A77" s="43" t="s">
        <v>315</v>
      </c>
      <c r="B77" s="44" t="s">
        <v>77</v>
      </c>
      <c r="C77" s="235">
        <v>97.826086956521706</v>
      </c>
      <c r="D77" s="223">
        <v>86.236297198538395</v>
      </c>
      <c r="E77" s="240">
        <v>85.057471264367805</v>
      </c>
      <c r="F77" s="223">
        <v>96</v>
      </c>
      <c r="G77" s="240">
        <v>88</v>
      </c>
      <c r="H77" s="223">
        <v>82.352941176470594</v>
      </c>
      <c r="I77" s="240">
        <v>86.160714285714306</v>
      </c>
      <c r="J77" s="223">
        <v>99.588477366255205</v>
      </c>
      <c r="K77" s="240">
        <v>97.2222222222222</v>
      </c>
    </row>
    <row r="78" spans="1:11" s="1" customFormat="1" ht="17.25" customHeight="1" x14ac:dyDescent="0.3">
      <c r="A78" s="43" t="s">
        <v>166</v>
      </c>
      <c r="B78" s="44" t="s">
        <v>78</v>
      </c>
      <c r="C78" s="235">
        <v>100</v>
      </c>
      <c r="D78" s="223">
        <v>78.303198887343498</v>
      </c>
      <c r="E78" s="240">
        <v>95.375722543352595</v>
      </c>
      <c r="F78" s="223">
        <v>90.740740740740804</v>
      </c>
      <c r="G78" s="240">
        <v>84.615384615384599</v>
      </c>
      <c r="H78" s="223">
        <v>78.048780487804905</v>
      </c>
      <c r="I78" s="240">
        <v>93.779160186625205</v>
      </c>
      <c r="J78" s="223">
        <v>97.979797979797993</v>
      </c>
      <c r="K78" s="240">
        <v>84.615384615384599</v>
      </c>
    </row>
    <row r="79" spans="1:11" s="1" customFormat="1" ht="17.25" customHeight="1" x14ac:dyDescent="0.3">
      <c r="A79" s="43" t="s">
        <v>315</v>
      </c>
      <c r="B79" s="44" t="s">
        <v>79</v>
      </c>
      <c r="C79" s="235">
        <v>100</v>
      </c>
      <c r="D79" s="223">
        <v>86.633663366336606</v>
      </c>
      <c r="E79" s="240">
        <v>76.6666666666667</v>
      </c>
      <c r="F79" s="223">
        <v>100</v>
      </c>
      <c r="G79" s="240">
        <v>100</v>
      </c>
      <c r="H79" s="223">
        <v>84.615384615384599</v>
      </c>
      <c r="I79" s="240">
        <v>88.405797101449295</v>
      </c>
      <c r="J79" s="223">
        <v>100</v>
      </c>
      <c r="K79" s="240">
        <v>100</v>
      </c>
    </row>
    <row r="80" spans="1:11" s="1" customFormat="1" ht="17.25" customHeight="1" x14ac:dyDescent="0.3">
      <c r="A80" s="43" t="s">
        <v>142</v>
      </c>
      <c r="B80" s="44" t="s">
        <v>80</v>
      </c>
      <c r="C80" s="235">
        <v>100</v>
      </c>
      <c r="D80" s="223">
        <v>86.642156862745097</v>
      </c>
      <c r="E80" s="240">
        <v>83.3333333333333</v>
      </c>
      <c r="F80" s="223">
        <v>100</v>
      </c>
      <c r="G80" s="240">
        <v>92.5</v>
      </c>
      <c r="H80" s="223">
        <v>64.705882352941202</v>
      </c>
      <c r="I80" s="240">
        <v>82.576687116564401</v>
      </c>
      <c r="J80" s="223">
        <v>99.038461538461604</v>
      </c>
      <c r="K80" s="240">
        <v>91.6666666666667</v>
      </c>
    </row>
    <row r="81" spans="1:11" s="1" customFormat="1" ht="17.25" customHeight="1" x14ac:dyDescent="0.3">
      <c r="A81" s="43" t="s">
        <v>242</v>
      </c>
      <c r="B81" s="44" t="s">
        <v>81</v>
      </c>
      <c r="C81" s="235">
        <v>97.941176470588204</v>
      </c>
      <c r="D81" s="223">
        <v>81.549647807316504</v>
      </c>
      <c r="E81" s="240">
        <v>81.584582441113497</v>
      </c>
      <c r="F81" s="223">
        <v>95.683453237410106</v>
      </c>
      <c r="G81" s="240">
        <v>85.915492957746494</v>
      </c>
      <c r="H81" s="223">
        <v>96.629213483146103</v>
      </c>
      <c r="I81" s="240">
        <v>96.774193548387103</v>
      </c>
      <c r="J81" s="223">
        <v>99.833887043189407</v>
      </c>
      <c r="K81" s="240">
        <v>98.387096774193594</v>
      </c>
    </row>
    <row r="82" spans="1:11" s="1" customFormat="1" ht="17.25" customHeight="1" x14ac:dyDescent="0.3">
      <c r="A82" s="43" t="s">
        <v>255</v>
      </c>
      <c r="B82" s="44" t="s">
        <v>82</v>
      </c>
      <c r="C82" s="235">
        <v>94.117647058823493</v>
      </c>
      <c r="D82" s="223">
        <v>89.051094890510996</v>
      </c>
      <c r="E82" s="240">
        <v>67.307692307692307</v>
      </c>
      <c r="F82" s="223">
        <v>100</v>
      </c>
      <c r="G82" s="240">
        <v>95</v>
      </c>
      <c r="H82" s="223">
        <v>72.727272727272705</v>
      </c>
      <c r="I82" s="240">
        <v>93.75</v>
      </c>
      <c r="J82" s="223">
        <v>100</v>
      </c>
      <c r="K82" s="240">
        <v>100</v>
      </c>
    </row>
    <row r="83" spans="1:11" s="1" customFormat="1" ht="17.25" customHeight="1" x14ac:dyDescent="0.3">
      <c r="A83" s="43" t="s">
        <v>142</v>
      </c>
      <c r="B83" s="44" t="s">
        <v>83</v>
      </c>
      <c r="C83" s="235">
        <v>97.076023391812896</v>
      </c>
      <c r="D83" s="223">
        <v>74.05</v>
      </c>
      <c r="E83" s="240">
        <v>69.144144144144207</v>
      </c>
      <c r="F83" s="223">
        <v>85.820895522388099</v>
      </c>
      <c r="G83" s="240">
        <v>72.388059701492494</v>
      </c>
      <c r="H83" s="223">
        <v>52.054794520547901</v>
      </c>
      <c r="I83" s="240">
        <v>80.997757847533606</v>
      </c>
      <c r="J83" s="223">
        <v>99.3031358885017</v>
      </c>
      <c r="K83" s="240">
        <v>94.285714285714306</v>
      </c>
    </row>
    <row r="84" spans="1:11" s="1" customFormat="1" ht="17.25" customHeight="1" x14ac:dyDescent="0.3">
      <c r="A84" s="43" t="s">
        <v>153</v>
      </c>
      <c r="B84" s="44" t="s">
        <v>84</v>
      </c>
      <c r="C84" s="235">
        <v>100</v>
      </c>
      <c r="D84" s="223">
        <v>90.285714285714306</v>
      </c>
      <c r="E84" s="240">
        <v>92.920353982300895</v>
      </c>
      <c r="F84" s="223">
        <v>93.650793650793702</v>
      </c>
      <c r="G84" s="240">
        <v>85.074626865671704</v>
      </c>
      <c r="H84" s="223">
        <v>97.368421052631604</v>
      </c>
      <c r="I84" s="240">
        <v>95.954692556634299</v>
      </c>
      <c r="J84" s="223">
        <v>99.728260869565204</v>
      </c>
      <c r="K84" s="240">
        <v>96.6666666666667</v>
      </c>
    </row>
    <row r="85" spans="1:11" s="1" customFormat="1" ht="17.25" customHeight="1" x14ac:dyDescent="0.3">
      <c r="A85" s="43" t="s">
        <v>153</v>
      </c>
      <c r="B85" s="44" t="s">
        <v>85</v>
      </c>
      <c r="C85" s="235">
        <v>98.9583333333333</v>
      </c>
      <c r="D85" s="223">
        <v>80.8885984972231</v>
      </c>
      <c r="E85" s="240">
        <v>82.746878547105595</v>
      </c>
      <c r="F85" s="223">
        <v>97.2222222222222</v>
      </c>
      <c r="G85" s="240">
        <v>93.650793650793702</v>
      </c>
      <c r="H85" s="223">
        <v>84.347826086956502</v>
      </c>
      <c r="I85" s="240">
        <v>77.185314685314694</v>
      </c>
      <c r="J85" s="223">
        <v>98.618090452261299</v>
      </c>
      <c r="K85" s="240">
        <v>86.904761904761898</v>
      </c>
    </row>
    <row r="86" spans="1:11" s="1" customFormat="1" ht="17.25" customHeight="1" x14ac:dyDescent="0.3">
      <c r="A86" s="43" t="s">
        <v>142</v>
      </c>
      <c r="B86" s="44" t="s">
        <v>86</v>
      </c>
      <c r="C86" s="235">
        <v>99.310344827586206</v>
      </c>
      <c r="D86" s="223">
        <v>83.220234423195606</v>
      </c>
      <c r="E86" s="240">
        <v>84.5486111111111</v>
      </c>
      <c r="F86" s="223">
        <v>100</v>
      </c>
      <c r="G86" s="240">
        <v>96.887159533073898</v>
      </c>
      <c r="H86" s="223">
        <v>83.3333333333333</v>
      </c>
      <c r="I86" s="240">
        <v>96.405228758169898</v>
      </c>
      <c r="J86" s="223">
        <v>100</v>
      </c>
      <c r="K86" s="240">
        <v>100</v>
      </c>
    </row>
    <row r="87" spans="1:11" s="1" customFormat="1" ht="17.25" customHeight="1" x14ac:dyDescent="0.3">
      <c r="A87" s="43" t="s">
        <v>153</v>
      </c>
      <c r="B87" s="44" t="s">
        <v>87</v>
      </c>
      <c r="C87" s="235">
        <v>100</v>
      </c>
      <c r="D87" s="223">
        <v>99.949698189134807</v>
      </c>
      <c r="E87" s="240">
        <v>89.684210526315795</v>
      </c>
      <c r="F87" s="223">
        <v>94.642857142857096</v>
      </c>
      <c r="G87" s="240">
        <v>91.228070175438603</v>
      </c>
      <c r="H87" s="223">
        <v>89.655172413793096</v>
      </c>
      <c r="I87" s="240">
        <v>96.833930704898506</v>
      </c>
      <c r="J87" s="223">
        <v>99.823321554770303</v>
      </c>
      <c r="K87" s="240">
        <v>98.571428571428598</v>
      </c>
    </row>
    <row r="88" spans="1:11" s="1" customFormat="1" ht="17.25" customHeight="1" x14ac:dyDescent="0.3">
      <c r="A88" s="43" t="s">
        <v>152</v>
      </c>
      <c r="B88" s="44" t="s">
        <v>88</v>
      </c>
      <c r="C88" s="235">
        <v>98.913043478260903</v>
      </c>
      <c r="D88" s="223">
        <v>70.211161387632004</v>
      </c>
      <c r="E88" s="240">
        <v>47.808764940239001</v>
      </c>
      <c r="F88" s="223">
        <v>71.287128712871294</v>
      </c>
      <c r="G88" s="240">
        <v>63.302752293578003</v>
      </c>
      <c r="H88" s="223">
        <v>77.7777777777778</v>
      </c>
      <c r="I88" s="240">
        <v>77.946768060836504</v>
      </c>
      <c r="J88" s="223">
        <v>96.327683615819197</v>
      </c>
      <c r="K88" s="240">
        <v>68.292682926829301</v>
      </c>
    </row>
    <row r="89" spans="1:11" s="1" customFormat="1" ht="17.25" customHeight="1" x14ac:dyDescent="0.3">
      <c r="A89" s="43" t="s">
        <v>166</v>
      </c>
      <c r="B89" s="44" t="s">
        <v>89</v>
      </c>
      <c r="C89" s="235">
        <v>99.090909090909093</v>
      </c>
      <c r="D89" s="223">
        <v>82.552800734618899</v>
      </c>
      <c r="E89" s="240">
        <v>90.825688073394502</v>
      </c>
      <c r="F89" s="223">
        <v>94.174757281553397</v>
      </c>
      <c r="G89" s="240">
        <v>88.679245283018901</v>
      </c>
      <c r="H89" s="223">
        <v>88.3720930232558</v>
      </c>
      <c r="I89" s="240">
        <v>89.612289685442605</v>
      </c>
      <c r="J89" s="223">
        <v>97.471910112359595</v>
      </c>
      <c r="K89" s="240">
        <v>79.545454545454604</v>
      </c>
    </row>
    <row r="90" spans="1:11" s="1" customFormat="1" ht="17.25" customHeight="1" x14ac:dyDescent="0.3">
      <c r="A90" s="43" t="s">
        <v>153</v>
      </c>
      <c r="B90" s="44" t="s">
        <v>90</v>
      </c>
      <c r="C90" s="235">
        <v>100</v>
      </c>
      <c r="D90" s="223">
        <v>88.3720930232558</v>
      </c>
      <c r="E90" s="240">
        <v>85.775862068965495</v>
      </c>
      <c r="F90" s="223">
        <v>96.721311475409806</v>
      </c>
      <c r="G90" s="240">
        <v>88</v>
      </c>
      <c r="H90" s="223">
        <v>82.926829268292707</v>
      </c>
      <c r="I90" s="240">
        <v>92.682926829268297</v>
      </c>
      <c r="J90" s="223">
        <v>99.387755102040799</v>
      </c>
      <c r="K90" s="240">
        <v>95.384615384615401</v>
      </c>
    </row>
    <row r="91" spans="1:11" s="1" customFormat="1" ht="17.25" customHeight="1" x14ac:dyDescent="0.3">
      <c r="A91" s="43" t="s">
        <v>153</v>
      </c>
      <c r="B91" s="44" t="s">
        <v>91</v>
      </c>
      <c r="C91" s="235">
        <v>98.529411764705898</v>
      </c>
      <c r="D91" s="223">
        <v>78.633540372670794</v>
      </c>
      <c r="E91" s="240">
        <v>86.301369863013704</v>
      </c>
      <c r="F91" s="223">
        <v>100</v>
      </c>
      <c r="G91" s="240">
        <v>97.058823529411796</v>
      </c>
      <c r="H91" s="223">
        <v>96.875</v>
      </c>
      <c r="I91" s="240">
        <v>89.367816091953998</v>
      </c>
      <c r="J91" s="223">
        <v>98.617511520737295</v>
      </c>
      <c r="K91" s="240">
        <v>92.857142857142904</v>
      </c>
    </row>
    <row r="92" spans="1:11" s="1" customFormat="1" ht="17.25" customHeight="1" x14ac:dyDescent="0.3">
      <c r="A92" s="43" t="s">
        <v>142</v>
      </c>
      <c r="B92" s="44" t="s">
        <v>92</v>
      </c>
      <c r="C92" s="235">
        <v>98.507462686567195</v>
      </c>
      <c r="D92" s="223">
        <v>76.814988290398105</v>
      </c>
      <c r="E92" s="240">
        <v>80.263157894736906</v>
      </c>
      <c r="F92" s="223">
        <v>100</v>
      </c>
      <c r="G92" s="240">
        <v>72.5</v>
      </c>
      <c r="H92" s="223">
        <v>81.818181818181799</v>
      </c>
      <c r="I92" s="240">
        <v>86.245353159851305</v>
      </c>
      <c r="J92" s="223">
        <v>99.253731343283604</v>
      </c>
      <c r="K92" s="240">
        <v>97.2222222222222</v>
      </c>
    </row>
    <row r="93" spans="1:11" s="1" customFormat="1" ht="17.25" customHeight="1" x14ac:dyDescent="0.3">
      <c r="A93" s="43" t="s">
        <v>142</v>
      </c>
      <c r="B93" s="44" t="s">
        <v>93</v>
      </c>
      <c r="C93" s="235">
        <v>97.9166666666667</v>
      </c>
      <c r="D93" s="223">
        <v>75.3262158956109</v>
      </c>
      <c r="E93" s="240">
        <v>69.458128078817694</v>
      </c>
      <c r="F93" s="223">
        <v>93.3333333333333</v>
      </c>
      <c r="G93" s="240">
        <v>86.2068965517241</v>
      </c>
      <c r="H93" s="223">
        <v>84.848484848484901</v>
      </c>
      <c r="I93" s="240">
        <v>89.331210191082803</v>
      </c>
      <c r="J93" s="223">
        <v>98.484848484848499</v>
      </c>
      <c r="K93" s="240">
        <v>88.461538461538495</v>
      </c>
    </row>
    <row r="94" spans="1:11" s="1" customFormat="1" ht="17.25" customHeight="1" x14ac:dyDescent="0.3">
      <c r="A94" s="43" t="s">
        <v>255</v>
      </c>
      <c r="B94" s="44" t="s">
        <v>94</v>
      </c>
      <c r="C94" s="235">
        <v>100</v>
      </c>
      <c r="D94" s="223">
        <v>71.257485029940099</v>
      </c>
      <c r="E94" s="240">
        <v>81.481481481481495</v>
      </c>
      <c r="F94" s="223">
        <v>100</v>
      </c>
      <c r="G94" s="240">
        <v>83.3333333333333</v>
      </c>
      <c r="H94" s="223">
        <v>84.615384615384599</v>
      </c>
      <c r="I94" s="240">
        <v>75</v>
      </c>
      <c r="J94" s="223">
        <v>97.2222222222222</v>
      </c>
      <c r="K94" s="240">
        <v>50</v>
      </c>
    </row>
    <row r="95" spans="1:11" s="1" customFormat="1" ht="17.25" customHeight="1" x14ac:dyDescent="0.3">
      <c r="A95" s="43" t="s">
        <v>255</v>
      </c>
      <c r="B95" s="44" t="s">
        <v>95</v>
      </c>
      <c r="C95" s="235">
        <v>100</v>
      </c>
      <c r="D95" s="223">
        <v>95.272727272727295</v>
      </c>
      <c r="E95" s="240">
        <v>96</v>
      </c>
      <c r="F95" s="223">
        <v>100</v>
      </c>
      <c r="G95" s="240">
        <v>100</v>
      </c>
      <c r="H95" s="223">
        <v>87.5</v>
      </c>
      <c r="I95" s="240">
        <v>93.121693121693099</v>
      </c>
      <c r="J95" s="223">
        <v>100</v>
      </c>
      <c r="K95" s="240">
        <v>100</v>
      </c>
    </row>
    <row r="96" spans="1:11" s="1" customFormat="1" ht="17.25" customHeight="1" x14ac:dyDescent="0.3">
      <c r="A96" s="43" t="s">
        <v>155</v>
      </c>
      <c r="B96" s="44" t="s">
        <v>96</v>
      </c>
      <c r="C96" s="235"/>
      <c r="D96" s="223"/>
      <c r="E96" s="240"/>
      <c r="F96" s="223"/>
      <c r="G96" s="240"/>
      <c r="H96" s="223"/>
      <c r="I96" s="240"/>
      <c r="J96" s="223"/>
      <c r="K96" s="240"/>
    </row>
    <row r="97" spans="1:11" s="1" customFormat="1" ht="17.25" customHeight="1" x14ac:dyDescent="0.3">
      <c r="A97" s="43" t="s">
        <v>315</v>
      </c>
      <c r="B97" s="44" t="s">
        <v>97</v>
      </c>
      <c r="C97" s="235">
        <v>100</v>
      </c>
      <c r="D97" s="223">
        <v>87.7777777777778</v>
      </c>
      <c r="E97" s="240">
        <v>20</v>
      </c>
      <c r="F97" s="223" t="s">
        <v>155</v>
      </c>
      <c r="G97" s="240" t="s">
        <v>155</v>
      </c>
      <c r="H97" s="223">
        <v>75</v>
      </c>
      <c r="I97" s="240">
        <v>91.6666666666667</v>
      </c>
      <c r="J97" s="223">
        <v>100</v>
      </c>
      <c r="K97" s="240">
        <v>100</v>
      </c>
    </row>
    <row r="98" spans="1:11" s="1" customFormat="1" ht="17.25" customHeight="1" x14ac:dyDescent="0.3">
      <c r="A98" s="43" t="s">
        <v>153</v>
      </c>
      <c r="B98" s="44" t="s">
        <v>98</v>
      </c>
      <c r="C98" s="235">
        <v>100</v>
      </c>
      <c r="D98" s="223">
        <v>82.331606217616596</v>
      </c>
      <c r="E98" s="240">
        <v>88.442211055276402</v>
      </c>
      <c r="F98" s="223">
        <v>98.113207547169793</v>
      </c>
      <c r="G98" s="240">
        <v>97.435897435897402</v>
      </c>
      <c r="H98" s="223">
        <v>86.6666666666667</v>
      </c>
      <c r="I98" s="240">
        <v>85.615848406546107</v>
      </c>
      <c r="J98" s="223">
        <v>98.063380281690101</v>
      </c>
      <c r="K98" s="240">
        <v>90.677966101694906</v>
      </c>
    </row>
    <row r="99" spans="1:11" s="1" customFormat="1" ht="17.25" customHeight="1" x14ac:dyDescent="0.3">
      <c r="A99" s="43" t="s">
        <v>242</v>
      </c>
      <c r="B99" s="44" t="s">
        <v>99</v>
      </c>
      <c r="C99" s="235">
        <v>98.113207547169793</v>
      </c>
      <c r="D99" s="223">
        <v>86.9158878504673</v>
      </c>
      <c r="E99" s="240">
        <v>86.010362694300497</v>
      </c>
      <c r="F99" s="223">
        <v>98.181818181818201</v>
      </c>
      <c r="G99" s="240">
        <v>95.454545454545496</v>
      </c>
      <c r="H99" s="223">
        <v>83.3333333333333</v>
      </c>
      <c r="I99" s="240">
        <v>93.117088607594894</v>
      </c>
      <c r="J99" s="223">
        <v>100</v>
      </c>
      <c r="K99" s="240">
        <v>100</v>
      </c>
    </row>
    <row r="100" spans="1:11" s="1" customFormat="1" ht="17.25" customHeight="1" x14ac:dyDescent="0.3">
      <c r="A100" s="43" t="s">
        <v>242</v>
      </c>
      <c r="B100" s="44" t="s">
        <v>100</v>
      </c>
      <c r="C100" s="235">
        <v>98.8888888888889</v>
      </c>
      <c r="D100" s="223">
        <v>80.155409444112394</v>
      </c>
      <c r="E100" s="240">
        <v>68.226600985221694</v>
      </c>
      <c r="F100" s="223">
        <v>96.961325966850794</v>
      </c>
      <c r="G100" s="240">
        <v>83.689839572192497</v>
      </c>
      <c r="H100" s="223">
        <v>77.828054298642499</v>
      </c>
      <c r="I100" s="240">
        <v>87.7382236605538</v>
      </c>
      <c r="J100" s="223">
        <v>98.355817875210803</v>
      </c>
      <c r="K100" s="240">
        <v>75.625</v>
      </c>
    </row>
    <row r="101" spans="1:11" s="1" customFormat="1" ht="17.25" customHeight="1" x14ac:dyDescent="0.3">
      <c r="A101" s="43" t="s">
        <v>242</v>
      </c>
      <c r="B101" s="44" t="s">
        <v>101</v>
      </c>
      <c r="C101" s="235">
        <v>94.285714285714306</v>
      </c>
      <c r="D101" s="223">
        <v>91.646191646191596</v>
      </c>
      <c r="E101" s="240">
        <v>82.051282051282001</v>
      </c>
      <c r="F101" s="223">
        <v>94.736842105263193</v>
      </c>
      <c r="G101" s="240">
        <v>89.473684210526301</v>
      </c>
      <c r="H101" s="223">
        <v>100</v>
      </c>
      <c r="I101" s="240">
        <v>93.103448275862107</v>
      </c>
      <c r="J101" s="223">
        <v>97.727272727272705</v>
      </c>
      <c r="K101" s="240">
        <v>80</v>
      </c>
    </row>
    <row r="102" spans="1:11" s="1" customFormat="1" ht="17.25" customHeight="1" x14ac:dyDescent="0.3">
      <c r="A102" s="43" t="s">
        <v>315</v>
      </c>
      <c r="B102" s="44" t="s">
        <v>102</v>
      </c>
      <c r="C102" s="235">
        <v>96.774193548387103</v>
      </c>
      <c r="D102" s="223">
        <v>79.954954954954999</v>
      </c>
      <c r="E102" s="240">
        <v>41.836734693877602</v>
      </c>
      <c r="F102" s="223">
        <v>86.6666666666667</v>
      </c>
      <c r="G102" s="240">
        <v>86.6666666666667</v>
      </c>
      <c r="H102" s="223">
        <v>100</v>
      </c>
      <c r="I102" s="240">
        <v>86.923076923076906</v>
      </c>
      <c r="J102" s="223">
        <v>98.4</v>
      </c>
      <c r="K102" s="240">
        <v>85.714285714285694</v>
      </c>
    </row>
    <row r="103" spans="1:11" s="1" customFormat="1" ht="17.25" customHeight="1" x14ac:dyDescent="0.3">
      <c r="A103" s="43" t="s">
        <v>152</v>
      </c>
      <c r="B103" s="44" t="s">
        <v>103</v>
      </c>
      <c r="C103" s="235">
        <v>100</v>
      </c>
      <c r="D103" s="223">
        <v>90.954773869346695</v>
      </c>
      <c r="E103" s="240">
        <v>95.238095238095198</v>
      </c>
      <c r="F103" s="223">
        <v>100</v>
      </c>
      <c r="G103" s="240">
        <v>100</v>
      </c>
      <c r="H103" s="223">
        <v>86.6666666666667</v>
      </c>
      <c r="I103" s="240">
        <v>96.341463414634106</v>
      </c>
      <c r="J103" s="223">
        <v>100</v>
      </c>
      <c r="K103" s="240">
        <v>100</v>
      </c>
    </row>
    <row r="104" spans="1:11" s="1" customFormat="1" ht="17.25" customHeight="1" x14ac:dyDescent="0.3">
      <c r="A104" s="43" t="s">
        <v>242</v>
      </c>
      <c r="B104" s="44" t="s">
        <v>104</v>
      </c>
      <c r="C104" s="235">
        <v>98.596491228070207</v>
      </c>
      <c r="D104" s="223">
        <v>69.878854625550701</v>
      </c>
      <c r="E104" s="240">
        <v>55.761024182076802</v>
      </c>
      <c r="F104" s="223">
        <v>89.265536723163805</v>
      </c>
      <c r="G104" s="240">
        <v>82.702702702702695</v>
      </c>
      <c r="H104" s="223">
        <v>85.981308411214997</v>
      </c>
      <c r="I104" s="240">
        <v>86.710130391173493</v>
      </c>
      <c r="J104" s="223">
        <v>97.956403269754801</v>
      </c>
      <c r="K104" s="240">
        <v>88.636363636363598</v>
      </c>
    </row>
    <row r="105" spans="1:11" s="1" customFormat="1" ht="17" customHeight="1" x14ac:dyDescent="0.3">
      <c r="A105" s="43" t="s">
        <v>152</v>
      </c>
      <c r="B105" s="44" t="s">
        <v>105</v>
      </c>
      <c r="C105" s="235">
        <v>100</v>
      </c>
      <c r="D105" s="223">
        <v>95.071090047393398</v>
      </c>
      <c r="E105" s="240">
        <v>75.179856115107896</v>
      </c>
      <c r="F105" s="223">
        <v>93.75</v>
      </c>
      <c r="G105" s="240">
        <v>87.654320987654302</v>
      </c>
      <c r="H105" s="223">
        <v>72.727272727272705</v>
      </c>
      <c r="I105" s="240">
        <v>99.023090586145699</v>
      </c>
      <c r="J105" s="223">
        <v>98.798798798798799</v>
      </c>
      <c r="K105" s="240">
        <v>87.096774193548399</v>
      </c>
    </row>
    <row r="106" spans="1:11" ht="17.25" customHeight="1" x14ac:dyDescent="0.3">
      <c r="A106" s="43" t="s">
        <v>242</v>
      </c>
      <c r="B106" s="44" t="s">
        <v>106</v>
      </c>
      <c r="C106" s="235">
        <v>98.630136986301395</v>
      </c>
      <c r="D106" s="223">
        <v>82.289213377296306</v>
      </c>
      <c r="E106" s="240">
        <v>97.101449275362299</v>
      </c>
      <c r="F106" s="223">
        <v>100</v>
      </c>
      <c r="G106" s="240">
        <v>99.159663865546193</v>
      </c>
      <c r="H106" s="223">
        <v>87.2340425531915</v>
      </c>
      <c r="I106" s="240">
        <v>96.891891891891902</v>
      </c>
      <c r="J106" s="223">
        <v>99.690402476780207</v>
      </c>
      <c r="K106" s="240">
        <v>96.153846153846203</v>
      </c>
    </row>
    <row r="107" spans="1:11" ht="17.25" customHeight="1" x14ac:dyDescent="0.3">
      <c r="A107" s="43" t="s">
        <v>142</v>
      </c>
      <c r="B107" s="44" t="s">
        <v>107</v>
      </c>
      <c r="C107" s="235">
        <v>100</v>
      </c>
      <c r="D107" s="223">
        <v>72.912801484230101</v>
      </c>
      <c r="E107" s="240">
        <v>79.268292682926798</v>
      </c>
      <c r="F107" s="223">
        <v>96.774193548387103</v>
      </c>
      <c r="G107" s="240">
        <v>93.548387096774206</v>
      </c>
      <c r="H107" s="223">
        <v>69.230769230769198</v>
      </c>
      <c r="I107" s="240">
        <v>91.951219512195095</v>
      </c>
      <c r="J107" s="223">
        <v>97.163120567375898</v>
      </c>
      <c r="K107" s="240">
        <v>78.947368421052602</v>
      </c>
    </row>
    <row r="108" spans="1:11" ht="17.25" customHeight="1" x14ac:dyDescent="0.3">
      <c r="A108" s="43" t="s">
        <v>255</v>
      </c>
      <c r="B108" s="44" t="s">
        <v>108</v>
      </c>
      <c r="C108" s="235">
        <v>100</v>
      </c>
      <c r="D108" s="223">
        <v>66.9724770642202</v>
      </c>
      <c r="E108" s="240">
        <v>49.180327868852501</v>
      </c>
      <c r="F108" s="223">
        <v>100</v>
      </c>
      <c r="G108" s="240">
        <v>100</v>
      </c>
      <c r="H108" s="223">
        <v>33.3333333333333</v>
      </c>
      <c r="I108" s="240">
        <v>73.451327433628293</v>
      </c>
      <c r="J108" s="223">
        <v>100</v>
      </c>
      <c r="K108" s="240">
        <v>100</v>
      </c>
    </row>
    <row r="109" spans="1:11" ht="13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242</v>
      </c>
      <c r="B110" s="222" t="s">
        <v>163</v>
      </c>
      <c r="C110" s="249">
        <v>97.560975609756099</v>
      </c>
      <c r="D110" s="243">
        <v>71.208791208791197</v>
      </c>
      <c r="E110" s="250">
        <v>73.945783132530096</v>
      </c>
      <c r="F110" s="244">
        <v>64.705882352941202</v>
      </c>
      <c r="G110" s="249">
        <v>58.3333333333333</v>
      </c>
      <c r="H110" s="243">
        <v>79.1666666666667</v>
      </c>
      <c r="I110" s="249">
        <v>81.685823754789297</v>
      </c>
      <c r="J110" s="244">
        <v>97.058823529411796</v>
      </c>
      <c r="K110" s="249">
        <v>68.8888888888889</v>
      </c>
    </row>
    <row r="111" spans="1:11" ht="17.25" customHeight="1" x14ac:dyDescent="0.3">
      <c r="A111" s="39" t="s">
        <v>142</v>
      </c>
      <c r="B111" s="48" t="s">
        <v>164</v>
      </c>
      <c r="C111" s="250">
        <v>99.353796445880405</v>
      </c>
      <c r="D111" s="244">
        <v>82.307300941236306</v>
      </c>
      <c r="E111" s="250">
        <v>77.246963562752995</v>
      </c>
      <c r="F111" s="244">
        <v>93.506493506493499</v>
      </c>
      <c r="G111" s="250">
        <v>75.740740740740691</v>
      </c>
      <c r="H111" s="244">
        <v>85.956416464890992</v>
      </c>
      <c r="I111" s="250">
        <v>93.876898481214994</v>
      </c>
      <c r="J111" s="244">
        <v>99.421965317919103</v>
      </c>
      <c r="K111" s="250">
        <v>93.689320388349486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11"/>
    </row>
    <row r="113" spans="1:1" x14ac:dyDescent="0.25">
      <c r="A113" s="241" t="s">
        <v>252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80" activePane="bottomRight" state="frozen"/>
      <selection pane="topRight" activeCell="C1" sqref="C1"/>
      <selection pane="bottomLeft" activeCell="A3" sqref="A3"/>
      <selection pane="bottomRight" activeCell="U118" sqref="U118"/>
    </sheetView>
  </sheetViews>
  <sheetFormatPr defaultColWidth="9.36328125" defaultRowHeight="12.5" x14ac:dyDescent="0.25"/>
  <cols>
    <col min="1" max="1" width="21.36328125" style="3" customWidth="1"/>
    <col min="2" max="2" width="18.453125" style="3" customWidth="1"/>
    <col min="3" max="3" width="14.36328125" style="73" bestFit="1" customWidth="1"/>
    <col min="4" max="4" width="15.36328125" style="73" bestFit="1" customWidth="1"/>
    <col min="5" max="5" width="12.6328125" style="6" bestFit="1" customWidth="1"/>
    <col min="6" max="6" width="13.36328125" style="7" bestFit="1" customWidth="1"/>
    <col min="7" max="7" width="10.54296875" style="7" bestFit="1" customWidth="1"/>
    <col min="8" max="8" width="11.54296875" style="6" bestFit="1" customWidth="1"/>
    <col min="9" max="9" width="9" style="6" bestFit="1" customWidth="1"/>
    <col min="10" max="10" width="14.36328125" style="7" bestFit="1" customWidth="1"/>
    <col min="11" max="11" width="8.6328125" style="7" bestFit="1" customWidth="1"/>
    <col min="12" max="12" width="10.36328125" style="6" bestFit="1" customWidth="1"/>
    <col min="13" max="13" width="8.6328125" style="6" bestFit="1" customWidth="1"/>
    <col min="14" max="15" width="12.54296875" style="8" bestFit="1" customWidth="1"/>
    <col min="16" max="16" width="11.6328125" style="6" bestFit="1" customWidth="1"/>
    <col min="17" max="17" width="8.6328125" style="6" bestFit="1" customWidth="1"/>
    <col min="18" max="18" width="15.6328125" style="7" bestFit="1" customWidth="1"/>
    <col min="19" max="19" width="15.453125" style="7" bestFit="1" customWidth="1"/>
    <col min="20" max="20" width="9.36328125" style="6" bestFit="1" customWidth="1"/>
    <col min="21" max="21" width="9.6328125" style="6" customWidth="1"/>
    <col min="22" max="22" width="10.36328125" style="7" customWidth="1"/>
    <col min="23" max="23" width="13.6328125" style="7" customWidth="1"/>
    <col min="24" max="24" width="8.6328125" style="6" customWidth="1"/>
    <col min="25" max="25" width="17.453125" style="6" hidden="1" customWidth="1"/>
    <col min="26" max="27" width="9.36328125" style="7" hidden="1" customWidth="1"/>
    <col min="28" max="28" width="10.6328125" style="6" hidden="1" customWidth="1"/>
    <col min="29" max="29" width="8.6328125" style="7" hidden="1" customWidth="1"/>
    <col min="30" max="30" width="9.36328125" style="7" hidden="1" customWidth="1"/>
    <col min="31" max="31" width="9.36328125" style="6" hidden="1" customWidth="1"/>
    <col min="32" max="32" width="13.453125" style="198" hidden="1" customWidth="1"/>
    <col min="33" max="33" width="12.36328125" style="198" hidden="1" customWidth="1"/>
    <col min="34" max="34" width="10.54296875" style="6" hidden="1" customWidth="1"/>
    <col min="35" max="35" width="9.36328125" style="7" hidden="1" customWidth="1"/>
    <col min="36" max="36" width="11" style="7" hidden="1" customWidth="1"/>
    <col min="37" max="37" width="8.6328125" style="6" hidden="1" customWidth="1"/>
    <col min="38" max="38" width="9.36328125" style="3" customWidth="1"/>
    <col min="39" max="16384" width="9.36328125" style="3"/>
  </cols>
  <sheetData>
    <row r="1" spans="1:38" ht="26" x14ac:dyDescent="0.3">
      <c r="A1" s="208" t="s">
        <v>330</v>
      </c>
      <c r="B1" s="51" t="s">
        <v>156</v>
      </c>
      <c r="C1" s="353" t="s">
        <v>253</v>
      </c>
      <c r="D1" s="353"/>
      <c r="E1" s="353"/>
      <c r="F1" s="349" t="s">
        <v>157</v>
      </c>
      <c r="G1" s="349"/>
      <c r="H1" s="349"/>
      <c r="I1" s="349"/>
      <c r="J1" s="348" t="s">
        <v>158</v>
      </c>
      <c r="K1" s="348"/>
      <c r="L1" s="348"/>
      <c r="M1" s="348"/>
      <c r="N1" s="354" t="s">
        <v>159</v>
      </c>
      <c r="O1" s="349"/>
      <c r="P1" s="355"/>
      <c r="Q1" s="349"/>
      <c r="R1" s="348" t="s">
        <v>160</v>
      </c>
      <c r="S1" s="348"/>
      <c r="T1" s="348"/>
      <c r="U1" s="348"/>
      <c r="V1" s="349" t="s">
        <v>161</v>
      </c>
      <c r="W1" s="349"/>
      <c r="X1" s="349"/>
      <c r="Y1" s="189"/>
      <c r="Z1" s="188"/>
      <c r="AA1" s="189"/>
      <c r="AB1" s="190"/>
      <c r="AC1" s="188"/>
      <c r="AD1" s="189"/>
      <c r="AE1" s="190"/>
      <c r="AF1" s="191"/>
      <c r="AG1" s="192"/>
      <c r="AH1" s="190"/>
      <c r="AI1" s="188"/>
      <c r="AJ1" s="189"/>
      <c r="AK1" s="190"/>
      <c r="AL1" s="9"/>
    </row>
    <row r="2" spans="1:38" s="4" customFormat="1" ht="15.5" x14ac:dyDescent="0.35">
      <c r="A2" s="52" t="s">
        <v>109</v>
      </c>
      <c r="B2" s="52" t="s">
        <v>110</v>
      </c>
      <c r="C2" s="265" t="s">
        <v>111</v>
      </c>
      <c r="D2" s="265" t="s">
        <v>112</v>
      </c>
      <c r="E2" s="266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271" t="s">
        <v>117</v>
      </c>
      <c r="K2" s="271" t="s">
        <v>118</v>
      </c>
      <c r="L2" s="268" t="s">
        <v>119</v>
      </c>
      <c r="M2" s="268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271" t="s">
        <v>123</v>
      </c>
      <c r="S2" s="271" t="s">
        <v>124</v>
      </c>
      <c r="T2" s="268" t="s">
        <v>125</v>
      </c>
      <c r="U2" s="268" t="s">
        <v>112</v>
      </c>
      <c r="V2" s="55" t="s">
        <v>126</v>
      </c>
      <c r="W2" s="55" t="s">
        <v>127</v>
      </c>
      <c r="X2" s="53" t="s">
        <v>128</v>
      </c>
      <c r="Y2" s="199" t="s">
        <v>1</v>
      </c>
      <c r="Z2" s="183" t="s">
        <v>129</v>
      </c>
      <c r="AA2" s="184" t="s">
        <v>130</v>
      </c>
      <c r="AB2" s="185" t="s">
        <v>131</v>
      </c>
      <c r="AC2" s="183" t="s">
        <v>132</v>
      </c>
      <c r="AD2" s="184" t="s">
        <v>133</v>
      </c>
      <c r="AE2" s="185" t="s">
        <v>134</v>
      </c>
      <c r="AF2" s="186" t="s">
        <v>135</v>
      </c>
      <c r="AG2" s="187" t="s">
        <v>136</v>
      </c>
      <c r="AH2" s="185" t="s">
        <v>137</v>
      </c>
      <c r="AI2" s="183" t="s">
        <v>138</v>
      </c>
      <c r="AJ2" s="184" t="s">
        <v>139</v>
      </c>
      <c r="AK2" s="185" t="s">
        <v>140</v>
      </c>
      <c r="AL2" s="10" t="s">
        <v>141</v>
      </c>
    </row>
    <row r="3" spans="1:38" ht="13" x14ac:dyDescent="0.3">
      <c r="A3" s="56" t="s">
        <v>142</v>
      </c>
      <c r="B3" s="56" t="s">
        <v>5</v>
      </c>
      <c r="C3" s="267">
        <v>10581480.49</v>
      </c>
      <c r="D3" s="267">
        <v>10507571.300000001</v>
      </c>
      <c r="E3" s="268">
        <v>1.00703389849946</v>
      </c>
      <c r="F3" s="57">
        <v>4385</v>
      </c>
      <c r="G3" s="57">
        <v>3993</v>
      </c>
      <c r="H3" s="58">
        <v>0.91059999999999997</v>
      </c>
      <c r="I3" s="53">
        <v>0.91749999999999998</v>
      </c>
      <c r="J3" s="272">
        <v>5249</v>
      </c>
      <c r="K3" s="272">
        <v>4663</v>
      </c>
      <c r="L3" s="273">
        <v>0.88839999999999997</v>
      </c>
      <c r="M3" s="268">
        <v>0.84819999999999995</v>
      </c>
      <c r="N3" s="59">
        <v>12706118.43</v>
      </c>
      <c r="O3" s="59">
        <v>8242824.9199999999</v>
      </c>
      <c r="P3" s="58">
        <v>0.64870000000000005</v>
      </c>
      <c r="Q3" s="58">
        <v>0.65390000000000004</v>
      </c>
      <c r="R3" s="272">
        <v>4222</v>
      </c>
      <c r="S3" s="272">
        <v>2701</v>
      </c>
      <c r="T3" s="273">
        <v>0.63970000000000005</v>
      </c>
      <c r="U3" s="273">
        <v>0.66239999999999999</v>
      </c>
      <c r="V3" s="57">
        <v>3188</v>
      </c>
      <c r="W3" s="57">
        <v>2651</v>
      </c>
      <c r="X3" s="58">
        <v>0.83160000000000001</v>
      </c>
      <c r="Y3" s="200"/>
      <c r="Z3" s="188">
        <v>4654</v>
      </c>
      <c r="AA3" s="189">
        <v>4816</v>
      </c>
      <c r="AB3" s="190">
        <v>1.0347999999999999</v>
      </c>
      <c r="AC3" s="188">
        <v>6433</v>
      </c>
      <c r="AD3" s="189">
        <v>5312</v>
      </c>
      <c r="AE3" s="190">
        <v>0.82569999999999999</v>
      </c>
      <c r="AF3" s="191">
        <v>12240226.41</v>
      </c>
      <c r="AG3" s="192">
        <v>8173147.7199999997</v>
      </c>
      <c r="AH3" s="190">
        <v>0.66769999999999996</v>
      </c>
      <c r="AI3" s="188">
        <v>4843</v>
      </c>
      <c r="AJ3" s="189">
        <v>3326</v>
      </c>
      <c r="AK3" s="190">
        <v>0.68679999999999997</v>
      </c>
      <c r="AL3" s="9" t="s">
        <v>165</v>
      </c>
    </row>
    <row r="4" spans="1:38" ht="13" x14ac:dyDescent="0.3">
      <c r="A4" s="56" t="s">
        <v>152</v>
      </c>
      <c r="B4" s="56" t="s">
        <v>6</v>
      </c>
      <c r="C4" s="267">
        <v>1551276.86</v>
      </c>
      <c r="D4" s="267">
        <v>1688526.33</v>
      </c>
      <c r="E4" s="268">
        <v>0.91871641705462803</v>
      </c>
      <c r="F4" s="57">
        <v>773</v>
      </c>
      <c r="G4" s="57">
        <v>751</v>
      </c>
      <c r="H4" s="58">
        <v>0.97150000000000003</v>
      </c>
      <c r="I4" s="53">
        <v>1</v>
      </c>
      <c r="J4" s="272">
        <v>1031</v>
      </c>
      <c r="K4" s="272">
        <v>930</v>
      </c>
      <c r="L4" s="273">
        <v>0.90200000000000002</v>
      </c>
      <c r="M4" s="268">
        <v>0.9</v>
      </c>
      <c r="N4" s="59">
        <v>1980754</v>
      </c>
      <c r="O4" s="59">
        <v>1212035.95</v>
      </c>
      <c r="P4" s="58">
        <v>0.6119</v>
      </c>
      <c r="Q4" s="58">
        <v>0.62719999999999998</v>
      </c>
      <c r="R4" s="272">
        <v>732</v>
      </c>
      <c r="S4" s="272">
        <v>452</v>
      </c>
      <c r="T4" s="273">
        <v>0.61750000000000005</v>
      </c>
      <c r="U4" s="273">
        <v>0.63770000000000004</v>
      </c>
      <c r="V4" s="57">
        <v>619</v>
      </c>
      <c r="W4" s="57">
        <v>527</v>
      </c>
      <c r="X4" s="58">
        <v>0.85140000000000005</v>
      </c>
      <c r="Y4" s="200"/>
      <c r="Z4" s="188">
        <v>932</v>
      </c>
      <c r="AA4" s="189">
        <v>1055</v>
      </c>
      <c r="AB4" s="190">
        <v>1.1319999999999999</v>
      </c>
      <c r="AC4" s="188">
        <v>1357</v>
      </c>
      <c r="AD4" s="189">
        <v>1212</v>
      </c>
      <c r="AE4" s="190">
        <v>0.8931</v>
      </c>
      <c r="AF4" s="191">
        <v>2330160</v>
      </c>
      <c r="AG4" s="192">
        <v>1640929.57</v>
      </c>
      <c r="AH4" s="190">
        <v>0.70420000000000005</v>
      </c>
      <c r="AI4" s="188">
        <v>1010</v>
      </c>
      <c r="AJ4" s="189">
        <v>671</v>
      </c>
      <c r="AK4" s="190">
        <v>0.66439999999999999</v>
      </c>
      <c r="AL4" s="9" t="s">
        <v>165</v>
      </c>
    </row>
    <row r="5" spans="1:38" ht="13" x14ac:dyDescent="0.3">
      <c r="A5" s="56" t="s">
        <v>152</v>
      </c>
      <c r="B5" s="56" t="s">
        <v>7</v>
      </c>
      <c r="C5" s="267">
        <v>541225.65</v>
      </c>
      <c r="D5" s="267">
        <v>481497.15</v>
      </c>
      <c r="E5" s="268">
        <v>1.1240474632092801</v>
      </c>
      <c r="F5" s="57">
        <v>210</v>
      </c>
      <c r="G5" s="57">
        <v>209</v>
      </c>
      <c r="H5" s="58">
        <v>0.99519999999999997</v>
      </c>
      <c r="I5" s="53">
        <v>1</v>
      </c>
      <c r="J5" s="272">
        <v>302</v>
      </c>
      <c r="K5" s="272">
        <v>286</v>
      </c>
      <c r="L5" s="273">
        <v>0.94699999999999995</v>
      </c>
      <c r="M5" s="268">
        <v>0.88580000000000003</v>
      </c>
      <c r="N5" s="59">
        <v>640305.02</v>
      </c>
      <c r="O5" s="59">
        <v>429271.69</v>
      </c>
      <c r="P5" s="58">
        <v>0.6704</v>
      </c>
      <c r="Q5" s="58">
        <v>0.64690000000000003</v>
      </c>
      <c r="R5" s="272">
        <v>276</v>
      </c>
      <c r="S5" s="272">
        <v>177</v>
      </c>
      <c r="T5" s="273">
        <v>0.64129999999999998</v>
      </c>
      <c r="U5" s="273">
        <v>0.63749999999999996</v>
      </c>
      <c r="V5" s="57">
        <v>164</v>
      </c>
      <c r="W5" s="57">
        <v>142</v>
      </c>
      <c r="X5" s="58">
        <v>0.8659</v>
      </c>
      <c r="Y5" s="200"/>
      <c r="Z5" s="188">
        <v>200</v>
      </c>
      <c r="AA5" s="189">
        <v>216</v>
      </c>
      <c r="AB5" s="190">
        <v>1.08</v>
      </c>
      <c r="AC5" s="188">
        <v>390</v>
      </c>
      <c r="AD5" s="189">
        <v>340</v>
      </c>
      <c r="AE5" s="190">
        <v>0.87180000000000002</v>
      </c>
      <c r="AF5" s="191">
        <v>634979.81999999995</v>
      </c>
      <c r="AG5" s="192">
        <v>397345.08</v>
      </c>
      <c r="AH5" s="190">
        <v>0.62580000000000002</v>
      </c>
      <c r="AI5" s="188">
        <v>315</v>
      </c>
      <c r="AJ5" s="189">
        <v>186</v>
      </c>
      <c r="AK5" s="190">
        <v>0.59050000000000002</v>
      </c>
      <c r="AL5" s="9" t="s">
        <v>165</v>
      </c>
    </row>
    <row r="6" spans="1:38" ht="13" x14ac:dyDescent="0.3">
      <c r="A6" s="56" t="s">
        <v>153</v>
      </c>
      <c r="B6" s="56" t="s">
        <v>8</v>
      </c>
      <c r="C6" s="267">
        <v>2939271</v>
      </c>
      <c r="D6" s="267">
        <v>3043165.34</v>
      </c>
      <c r="E6" s="268">
        <v>0.96585977809539603</v>
      </c>
      <c r="F6" s="57">
        <v>1589</v>
      </c>
      <c r="G6" s="57">
        <v>1536</v>
      </c>
      <c r="H6" s="58">
        <v>0.96660000000000001</v>
      </c>
      <c r="I6" s="53">
        <v>0.98760000000000003</v>
      </c>
      <c r="J6" s="272">
        <v>1876</v>
      </c>
      <c r="K6" s="272">
        <v>1759</v>
      </c>
      <c r="L6" s="273">
        <v>0.93759999999999999</v>
      </c>
      <c r="M6" s="268">
        <v>0.9</v>
      </c>
      <c r="N6" s="59">
        <v>3660712.47</v>
      </c>
      <c r="O6" s="59">
        <v>2260171.83</v>
      </c>
      <c r="P6" s="58">
        <v>0.61739999999999995</v>
      </c>
      <c r="Q6" s="58">
        <v>0.63419999999999999</v>
      </c>
      <c r="R6" s="272">
        <v>1382</v>
      </c>
      <c r="S6" s="272">
        <v>885</v>
      </c>
      <c r="T6" s="273">
        <v>0.64039999999999997</v>
      </c>
      <c r="U6" s="273">
        <v>0.68740000000000001</v>
      </c>
      <c r="V6" s="57">
        <v>1237</v>
      </c>
      <c r="W6" s="57">
        <v>1131</v>
      </c>
      <c r="X6" s="58">
        <v>0.9143</v>
      </c>
      <c r="Y6" s="200"/>
      <c r="Z6" s="188">
        <v>1772</v>
      </c>
      <c r="AA6" s="189">
        <v>1756</v>
      </c>
      <c r="AB6" s="190">
        <v>0.99099999999999999</v>
      </c>
      <c r="AC6" s="188">
        <v>2085</v>
      </c>
      <c r="AD6" s="189">
        <v>1876</v>
      </c>
      <c r="AE6" s="190">
        <v>0.89980000000000004</v>
      </c>
      <c r="AF6" s="191">
        <v>3482669.87</v>
      </c>
      <c r="AG6" s="192">
        <v>2367007.67</v>
      </c>
      <c r="AH6" s="190">
        <v>0.67969999999999997</v>
      </c>
      <c r="AI6" s="188">
        <v>1604</v>
      </c>
      <c r="AJ6" s="189">
        <v>1173</v>
      </c>
      <c r="AK6" s="190">
        <v>0.73129999999999995</v>
      </c>
      <c r="AL6" s="9" t="s">
        <v>165</v>
      </c>
    </row>
    <row r="7" spans="1:38" ht="13" x14ac:dyDescent="0.3">
      <c r="A7" s="56" t="s">
        <v>152</v>
      </c>
      <c r="B7" s="56" t="s">
        <v>9</v>
      </c>
      <c r="C7" s="267">
        <v>1380182.12</v>
      </c>
      <c r="D7" s="267">
        <v>1287145.1100000001</v>
      </c>
      <c r="E7" s="268">
        <v>1.07228167925837</v>
      </c>
      <c r="F7" s="57">
        <v>497</v>
      </c>
      <c r="G7" s="57">
        <v>467</v>
      </c>
      <c r="H7" s="58">
        <v>0.93959999999999999</v>
      </c>
      <c r="I7" s="53">
        <v>0.93279999999999996</v>
      </c>
      <c r="J7" s="272">
        <v>731</v>
      </c>
      <c r="K7" s="272">
        <v>698</v>
      </c>
      <c r="L7" s="273">
        <v>0.95489999999999997</v>
      </c>
      <c r="M7" s="268">
        <v>0.9</v>
      </c>
      <c r="N7" s="59">
        <v>1442588.02</v>
      </c>
      <c r="O7" s="59">
        <v>1042452.27</v>
      </c>
      <c r="P7" s="58">
        <v>0.72260000000000002</v>
      </c>
      <c r="Q7" s="58">
        <v>0.7</v>
      </c>
      <c r="R7" s="272">
        <v>576</v>
      </c>
      <c r="S7" s="272">
        <v>436</v>
      </c>
      <c r="T7" s="273">
        <v>0.75690000000000002</v>
      </c>
      <c r="U7" s="273">
        <v>0.7</v>
      </c>
      <c r="V7" s="57">
        <v>510</v>
      </c>
      <c r="W7" s="57">
        <v>446</v>
      </c>
      <c r="X7" s="58">
        <v>0.87450000000000006</v>
      </c>
      <c r="Y7" s="200"/>
      <c r="Z7" s="188">
        <v>569</v>
      </c>
      <c r="AA7" s="189">
        <v>587</v>
      </c>
      <c r="AB7" s="190">
        <v>1.0316000000000001</v>
      </c>
      <c r="AC7" s="188">
        <v>1064</v>
      </c>
      <c r="AD7" s="189">
        <v>977</v>
      </c>
      <c r="AE7" s="190">
        <v>0.91820000000000002</v>
      </c>
      <c r="AF7" s="191">
        <v>1519368.44</v>
      </c>
      <c r="AG7" s="192">
        <v>1012460.17</v>
      </c>
      <c r="AH7" s="190">
        <v>0.66639999999999999</v>
      </c>
      <c r="AI7" s="188">
        <v>802</v>
      </c>
      <c r="AJ7" s="189">
        <v>530</v>
      </c>
      <c r="AK7" s="190">
        <v>0.66080000000000005</v>
      </c>
      <c r="AL7" s="9" t="s">
        <v>165</v>
      </c>
    </row>
    <row r="8" spans="1:38" ht="13" x14ac:dyDescent="0.3">
      <c r="A8" s="56" t="s">
        <v>152</v>
      </c>
      <c r="B8" s="56" t="s">
        <v>10</v>
      </c>
      <c r="C8" s="267">
        <v>548437.09</v>
      </c>
      <c r="D8" s="267">
        <v>526735.5</v>
      </c>
      <c r="E8" s="268">
        <v>1.0412001659276799</v>
      </c>
      <c r="F8" s="57">
        <v>162</v>
      </c>
      <c r="G8" s="57">
        <v>164</v>
      </c>
      <c r="H8" s="58">
        <v>1.0123</v>
      </c>
      <c r="I8" s="53">
        <v>1</v>
      </c>
      <c r="J8" s="272">
        <v>263</v>
      </c>
      <c r="K8" s="272">
        <v>223</v>
      </c>
      <c r="L8" s="273">
        <v>0.84789999999999999</v>
      </c>
      <c r="M8" s="268">
        <v>0.9</v>
      </c>
      <c r="N8" s="59">
        <v>645820.64</v>
      </c>
      <c r="O8" s="59">
        <v>463031.84</v>
      </c>
      <c r="P8" s="58">
        <v>0.71699999999999997</v>
      </c>
      <c r="Q8" s="58">
        <v>0.7</v>
      </c>
      <c r="R8" s="272">
        <v>181</v>
      </c>
      <c r="S8" s="272">
        <v>119</v>
      </c>
      <c r="T8" s="273">
        <v>0.65749999999999997</v>
      </c>
      <c r="U8" s="273">
        <v>0.66159999999999997</v>
      </c>
      <c r="V8" s="57">
        <v>161</v>
      </c>
      <c r="W8" s="57">
        <v>73</v>
      </c>
      <c r="X8" s="58">
        <v>0.45340000000000003</v>
      </c>
      <c r="Y8" s="200"/>
      <c r="Z8" s="188">
        <v>193</v>
      </c>
      <c r="AA8" s="189">
        <v>202</v>
      </c>
      <c r="AB8" s="190">
        <v>1.0466</v>
      </c>
      <c r="AC8" s="188">
        <v>338</v>
      </c>
      <c r="AD8" s="189">
        <v>289</v>
      </c>
      <c r="AE8" s="190">
        <v>0.85499999999999998</v>
      </c>
      <c r="AF8" s="191">
        <v>664596.23</v>
      </c>
      <c r="AG8" s="192">
        <v>391250.49</v>
      </c>
      <c r="AH8" s="190">
        <v>0.5887</v>
      </c>
      <c r="AI8" s="188">
        <v>259</v>
      </c>
      <c r="AJ8" s="189">
        <v>160</v>
      </c>
      <c r="AK8" s="190">
        <v>0.61780000000000002</v>
      </c>
      <c r="AL8" s="9" t="s">
        <v>165</v>
      </c>
    </row>
    <row r="9" spans="1:38" ht="13" x14ac:dyDescent="0.3">
      <c r="A9" s="56" t="s">
        <v>315</v>
      </c>
      <c r="B9" s="56" t="s">
        <v>11</v>
      </c>
      <c r="C9" s="267">
        <v>3748666.83</v>
      </c>
      <c r="D9" s="267">
        <v>3735074.38</v>
      </c>
      <c r="E9" s="268">
        <v>1.00363913770306</v>
      </c>
      <c r="F9" s="57">
        <v>1747</v>
      </c>
      <c r="G9" s="57">
        <v>1670</v>
      </c>
      <c r="H9" s="58">
        <v>0.95589999999999997</v>
      </c>
      <c r="I9" s="53">
        <v>0.92669999999999997</v>
      </c>
      <c r="J9" s="272">
        <v>2054</v>
      </c>
      <c r="K9" s="272">
        <v>1943</v>
      </c>
      <c r="L9" s="273">
        <v>0.94599999999999995</v>
      </c>
      <c r="M9" s="268">
        <v>0.9</v>
      </c>
      <c r="N9" s="59">
        <v>4236177.1900000004</v>
      </c>
      <c r="O9" s="59">
        <v>2817425.2</v>
      </c>
      <c r="P9" s="58">
        <v>0.66510000000000002</v>
      </c>
      <c r="Q9" s="58">
        <v>0.63919999999999999</v>
      </c>
      <c r="R9" s="272">
        <v>1925</v>
      </c>
      <c r="S9" s="272">
        <v>1225</v>
      </c>
      <c r="T9" s="273">
        <v>0.63639999999999997</v>
      </c>
      <c r="U9" s="273">
        <v>0.61680000000000001</v>
      </c>
      <c r="V9" s="57">
        <v>1272</v>
      </c>
      <c r="W9" s="57">
        <v>1108</v>
      </c>
      <c r="X9" s="58">
        <v>0.87109999999999999</v>
      </c>
      <c r="Y9" s="200"/>
      <c r="Z9" s="188">
        <v>1985</v>
      </c>
      <c r="AA9" s="189">
        <v>1930</v>
      </c>
      <c r="AB9" s="190">
        <v>0.97230000000000005</v>
      </c>
      <c r="AC9" s="188">
        <v>2647</v>
      </c>
      <c r="AD9" s="189">
        <v>2341</v>
      </c>
      <c r="AE9" s="190">
        <v>0.88439999999999996</v>
      </c>
      <c r="AF9" s="191">
        <v>4867421.97</v>
      </c>
      <c r="AG9" s="192">
        <v>3282523.27</v>
      </c>
      <c r="AH9" s="190">
        <v>0.6744</v>
      </c>
      <c r="AI9" s="188">
        <v>2145</v>
      </c>
      <c r="AJ9" s="189">
        <v>1434</v>
      </c>
      <c r="AK9" s="190">
        <v>0.66849999999999998</v>
      </c>
      <c r="AL9" s="9" t="s">
        <v>165</v>
      </c>
    </row>
    <row r="10" spans="1:38" ht="13" x14ac:dyDescent="0.3">
      <c r="A10" s="56" t="s">
        <v>315</v>
      </c>
      <c r="B10" s="56" t="s">
        <v>12</v>
      </c>
      <c r="C10" s="267">
        <v>1917274.05</v>
      </c>
      <c r="D10" s="267">
        <v>2053089.31</v>
      </c>
      <c r="E10" s="268">
        <v>0.93384834291499996</v>
      </c>
      <c r="F10" s="57">
        <v>978</v>
      </c>
      <c r="G10" s="57">
        <v>889</v>
      </c>
      <c r="H10" s="58">
        <v>0.90900000000000003</v>
      </c>
      <c r="I10" s="53">
        <v>0.93899999999999995</v>
      </c>
      <c r="J10" s="272">
        <v>1087</v>
      </c>
      <c r="K10" s="272">
        <v>1049</v>
      </c>
      <c r="L10" s="273">
        <v>0.96499999999999997</v>
      </c>
      <c r="M10" s="268">
        <v>0.9</v>
      </c>
      <c r="N10" s="59">
        <v>2175690.7599999998</v>
      </c>
      <c r="O10" s="59">
        <v>1439950.35</v>
      </c>
      <c r="P10" s="58">
        <v>0.66180000000000005</v>
      </c>
      <c r="Q10" s="58">
        <v>0.66720000000000002</v>
      </c>
      <c r="R10" s="272">
        <v>855</v>
      </c>
      <c r="S10" s="272">
        <v>600</v>
      </c>
      <c r="T10" s="273">
        <v>0.70179999999999998</v>
      </c>
      <c r="U10" s="273">
        <v>0.67549999999999999</v>
      </c>
      <c r="V10" s="57">
        <v>700</v>
      </c>
      <c r="W10" s="57">
        <v>610</v>
      </c>
      <c r="X10" s="58">
        <v>0.87139999999999995</v>
      </c>
      <c r="Y10" s="200"/>
      <c r="Z10" s="188">
        <v>1498</v>
      </c>
      <c r="AA10" s="189">
        <v>1473</v>
      </c>
      <c r="AB10" s="190">
        <v>0.98329999999999995</v>
      </c>
      <c r="AC10" s="188">
        <v>1702</v>
      </c>
      <c r="AD10" s="189">
        <v>1560</v>
      </c>
      <c r="AE10" s="190">
        <v>0.91659999999999997</v>
      </c>
      <c r="AF10" s="191">
        <v>2664049</v>
      </c>
      <c r="AG10" s="192">
        <v>1900128.98</v>
      </c>
      <c r="AH10" s="190">
        <v>0.71319999999999995</v>
      </c>
      <c r="AI10" s="188">
        <v>1314</v>
      </c>
      <c r="AJ10" s="189">
        <v>917</v>
      </c>
      <c r="AK10" s="190">
        <v>0.69789999999999996</v>
      </c>
      <c r="AL10" s="9" t="s">
        <v>165</v>
      </c>
    </row>
    <row r="11" spans="1:38" ht="13" x14ac:dyDescent="0.3">
      <c r="A11" s="56" t="s">
        <v>166</v>
      </c>
      <c r="B11" s="56" t="s">
        <v>13</v>
      </c>
      <c r="C11" s="267">
        <v>4113001.97</v>
      </c>
      <c r="D11" s="267">
        <v>3994519.35</v>
      </c>
      <c r="E11" s="268">
        <v>1.0296612957952</v>
      </c>
      <c r="F11" s="57">
        <v>1571</v>
      </c>
      <c r="G11" s="57">
        <v>1428</v>
      </c>
      <c r="H11" s="58">
        <v>0.90900000000000003</v>
      </c>
      <c r="I11" s="53">
        <v>0.95830000000000004</v>
      </c>
      <c r="J11" s="272">
        <v>1879</v>
      </c>
      <c r="K11" s="272">
        <v>1707</v>
      </c>
      <c r="L11" s="273">
        <v>0.90849999999999997</v>
      </c>
      <c r="M11" s="268">
        <v>0.88039999999999996</v>
      </c>
      <c r="N11" s="59">
        <v>4866412.07</v>
      </c>
      <c r="O11" s="59">
        <v>3312755.01</v>
      </c>
      <c r="P11" s="58">
        <v>0.68069999999999997</v>
      </c>
      <c r="Q11" s="58">
        <v>0.7</v>
      </c>
      <c r="R11" s="272">
        <v>1582</v>
      </c>
      <c r="S11" s="272">
        <v>1049</v>
      </c>
      <c r="T11" s="273">
        <v>0.66310000000000002</v>
      </c>
      <c r="U11" s="273">
        <v>0.7</v>
      </c>
      <c r="V11" s="57">
        <v>1246</v>
      </c>
      <c r="W11" s="57">
        <v>1121</v>
      </c>
      <c r="X11" s="58">
        <v>0.89970000000000006</v>
      </c>
      <c r="Y11" s="200"/>
      <c r="Z11" s="188">
        <v>1693</v>
      </c>
      <c r="AA11" s="189">
        <v>1758</v>
      </c>
      <c r="AB11" s="190">
        <v>1.0384</v>
      </c>
      <c r="AC11" s="188">
        <v>2131</v>
      </c>
      <c r="AD11" s="189">
        <v>1911</v>
      </c>
      <c r="AE11" s="190">
        <v>0.89680000000000004</v>
      </c>
      <c r="AF11" s="191">
        <v>3939368.3</v>
      </c>
      <c r="AG11" s="192">
        <v>2658573.13</v>
      </c>
      <c r="AH11" s="190">
        <v>0.67490000000000006</v>
      </c>
      <c r="AI11" s="188">
        <v>1813</v>
      </c>
      <c r="AJ11" s="189">
        <v>1314</v>
      </c>
      <c r="AK11" s="190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267">
        <v>6680874.79</v>
      </c>
      <c r="D12" s="267">
        <v>6316195.8200000003</v>
      </c>
      <c r="E12" s="268">
        <v>1.0577371222160701</v>
      </c>
      <c r="F12" s="57">
        <v>2574</v>
      </c>
      <c r="G12" s="57">
        <v>2563</v>
      </c>
      <c r="H12" s="58">
        <v>0.99570000000000003</v>
      </c>
      <c r="I12" s="53">
        <v>1</v>
      </c>
      <c r="J12" s="272">
        <v>3069</v>
      </c>
      <c r="K12" s="272">
        <v>2847</v>
      </c>
      <c r="L12" s="273">
        <v>0.92769999999999997</v>
      </c>
      <c r="M12" s="268">
        <v>0.9</v>
      </c>
      <c r="N12" s="59">
        <v>7528708.0099999998</v>
      </c>
      <c r="O12" s="59">
        <v>5443082.6299999999</v>
      </c>
      <c r="P12" s="58">
        <v>0.72299999999999998</v>
      </c>
      <c r="Q12" s="58">
        <v>0.7</v>
      </c>
      <c r="R12" s="272">
        <v>2188</v>
      </c>
      <c r="S12" s="272">
        <v>1575</v>
      </c>
      <c r="T12" s="273">
        <v>0.7198</v>
      </c>
      <c r="U12" s="273">
        <v>0.7</v>
      </c>
      <c r="V12" s="57">
        <v>2352</v>
      </c>
      <c r="W12" s="57">
        <v>2049</v>
      </c>
      <c r="X12" s="58">
        <v>0.87119999999999997</v>
      </c>
      <c r="Y12" s="200"/>
      <c r="Z12" s="188">
        <v>2364</v>
      </c>
      <c r="AA12" s="189">
        <v>2494</v>
      </c>
      <c r="AB12" s="190">
        <v>1.0549999999999999</v>
      </c>
      <c r="AC12" s="188">
        <v>3418</v>
      </c>
      <c r="AD12" s="189">
        <v>2866</v>
      </c>
      <c r="AE12" s="190">
        <v>0.83850000000000002</v>
      </c>
      <c r="AF12" s="191">
        <v>7201929.4199999999</v>
      </c>
      <c r="AG12" s="192">
        <v>4997438.4000000004</v>
      </c>
      <c r="AH12" s="190">
        <v>0.69389999999999996</v>
      </c>
      <c r="AI12" s="188">
        <v>2384</v>
      </c>
      <c r="AJ12" s="189">
        <v>1714</v>
      </c>
      <c r="AK12" s="190">
        <v>0.71899999999999997</v>
      </c>
      <c r="AL12" s="9" t="s">
        <v>165</v>
      </c>
    </row>
    <row r="13" spans="1:38" ht="13" x14ac:dyDescent="0.3">
      <c r="A13" s="56" t="s">
        <v>255</v>
      </c>
      <c r="B13" s="56" t="s">
        <v>15</v>
      </c>
      <c r="C13" s="267">
        <v>10378953.16</v>
      </c>
      <c r="D13" s="267">
        <v>10953676.710000001</v>
      </c>
      <c r="E13" s="268">
        <v>0.94753144855230997</v>
      </c>
      <c r="F13" s="57">
        <v>3879</v>
      </c>
      <c r="G13" s="57">
        <v>3817</v>
      </c>
      <c r="H13" s="58">
        <v>0.98399999999999999</v>
      </c>
      <c r="I13" s="53">
        <v>0.99329999999999996</v>
      </c>
      <c r="J13" s="272">
        <v>5224</v>
      </c>
      <c r="K13" s="272">
        <v>5003</v>
      </c>
      <c r="L13" s="273">
        <v>0.9577</v>
      </c>
      <c r="M13" s="268">
        <v>0.9</v>
      </c>
      <c r="N13" s="59">
        <v>11711314.720000001</v>
      </c>
      <c r="O13" s="59">
        <v>8122438.6600000001</v>
      </c>
      <c r="P13" s="58">
        <v>0.69359999999999999</v>
      </c>
      <c r="Q13" s="58">
        <v>0.7</v>
      </c>
      <c r="R13" s="272">
        <v>4212</v>
      </c>
      <c r="S13" s="272">
        <v>2889</v>
      </c>
      <c r="T13" s="273">
        <v>0.68589999999999995</v>
      </c>
      <c r="U13" s="273">
        <v>0.7</v>
      </c>
      <c r="V13" s="57">
        <v>3182</v>
      </c>
      <c r="W13" s="57">
        <v>2514</v>
      </c>
      <c r="X13" s="58">
        <v>0.79010000000000002</v>
      </c>
      <c r="Y13" s="200"/>
      <c r="Z13" s="188">
        <v>4430</v>
      </c>
      <c r="AA13" s="189">
        <v>4888</v>
      </c>
      <c r="AB13" s="190">
        <v>1.1033999999999999</v>
      </c>
      <c r="AC13" s="188">
        <v>6770</v>
      </c>
      <c r="AD13" s="189">
        <v>6298</v>
      </c>
      <c r="AE13" s="190">
        <v>0.93030000000000002</v>
      </c>
      <c r="AF13" s="191">
        <v>13974667.890000001</v>
      </c>
      <c r="AG13" s="192">
        <v>9780606.1500000004</v>
      </c>
      <c r="AH13" s="190">
        <v>0.69989999999999997</v>
      </c>
      <c r="AI13" s="188">
        <v>5797</v>
      </c>
      <c r="AJ13" s="189">
        <v>4222</v>
      </c>
      <c r="AK13" s="190">
        <v>0.72829999999999995</v>
      </c>
      <c r="AL13" s="9" t="s">
        <v>165</v>
      </c>
    </row>
    <row r="14" spans="1:38" ht="13" x14ac:dyDescent="0.3">
      <c r="A14" s="56" t="s">
        <v>152</v>
      </c>
      <c r="B14" s="56" t="s">
        <v>16</v>
      </c>
      <c r="C14" s="267">
        <v>3956281.7</v>
      </c>
      <c r="D14" s="267">
        <v>3862616.75</v>
      </c>
      <c r="E14" s="268">
        <v>1.0242490922766301</v>
      </c>
      <c r="F14" s="57">
        <v>1378</v>
      </c>
      <c r="G14" s="57">
        <v>1394</v>
      </c>
      <c r="H14" s="58">
        <v>1.0116000000000001</v>
      </c>
      <c r="I14" s="53">
        <v>0.99070000000000003</v>
      </c>
      <c r="J14" s="272">
        <v>2220</v>
      </c>
      <c r="K14" s="272">
        <v>2019</v>
      </c>
      <c r="L14" s="273">
        <v>0.90949999999999998</v>
      </c>
      <c r="M14" s="268">
        <v>0.9</v>
      </c>
      <c r="N14" s="59">
        <v>4591804.82</v>
      </c>
      <c r="O14" s="59">
        <v>3008175.25</v>
      </c>
      <c r="P14" s="58">
        <v>0.65510000000000002</v>
      </c>
      <c r="Q14" s="58">
        <v>0.66479999999999995</v>
      </c>
      <c r="R14" s="272">
        <v>2002</v>
      </c>
      <c r="S14" s="272">
        <v>1288</v>
      </c>
      <c r="T14" s="273">
        <v>0.64339999999999997</v>
      </c>
      <c r="U14" s="273">
        <v>0.65510000000000002</v>
      </c>
      <c r="V14" s="57">
        <v>1225</v>
      </c>
      <c r="W14" s="57">
        <v>951</v>
      </c>
      <c r="X14" s="58">
        <v>0.77629999999999999</v>
      </c>
      <c r="Y14" s="200"/>
      <c r="Z14" s="188">
        <v>2411</v>
      </c>
      <c r="AA14" s="189">
        <v>1999</v>
      </c>
      <c r="AB14" s="190">
        <v>0.82909999999999995</v>
      </c>
      <c r="AC14" s="188">
        <v>4001</v>
      </c>
      <c r="AD14" s="189">
        <v>2636</v>
      </c>
      <c r="AE14" s="190">
        <v>0.65880000000000005</v>
      </c>
      <c r="AF14" s="191">
        <v>4565267.5</v>
      </c>
      <c r="AG14" s="192">
        <v>2749578.24</v>
      </c>
      <c r="AH14" s="190">
        <v>0.60229999999999995</v>
      </c>
      <c r="AI14" s="188">
        <v>2426</v>
      </c>
      <c r="AJ14" s="189">
        <v>1390</v>
      </c>
      <c r="AK14" s="190">
        <v>0.57299999999999995</v>
      </c>
      <c r="AL14" s="9" t="s">
        <v>165</v>
      </c>
    </row>
    <row r="15" spans="1:38" ht="13" x14ac:dyDescent="0.3">
      <c r="A15" s="56" t="s">
        <v>153</v>
      </c>
      <c r="B15" s="56" t="s">
        <v>17</v>
      </c>
      <c r="C15" s="267">
        <v>12843494.23</v>
      </c>
      <c r="D15" s="267">
        <v>12165121.810000001</v>
      </c>
      <c r="E15" s="268">
        <v>1.0557637178316099</v>
      </c>
      <c r="F15" s="57">
        <v>3671</v>
      </c>
      <c r="G15" s="57">
        <v>3806</v>
      </c>
      <c r="H15" s="58">
        <v>1.0367999999999999</v>
      </c>
      <c r="I15" s="53">
        <v>1</v>
      </c>
      <c r="J15" s="272">
        <v>4363</v>
      </c>
      <c r="K15" s="272">
        <v>3966</v>
      </c>
      <c r="L15" s="273">
        <v>0.90900000000000003</v>
      </c>
      <c r="M15" s="268">
        <v>0.9</v>
      </c>
      <c r="N15" s="59">
        <v>13958801.17</v>
      </c>
      <c r="O15" s="59">
        <v>10407091.01</v>
      </c>
      <c r="P15" s="58">
        <v>0.74560000000000004</v>
      </c>
      <c r="Q15" s="58">
        <v>0.7</v>
      </c>
      <c r="R15" s="272">
        <v>3540</v>
      </c>
      <c r="S15" s="272">
        <v>2620</v>
      </c>
      <c r="T15" s="273">
        <v>0.74009999999999998</v>
      </c>
      <c r="U15" s="273">
        <v>0.7</v>
      </c>
      <c r="V15" s="57">
        <v>2585</v>
      </c>
      <c r="W15" s="57">
        <v>2134</v>
      </c>
      <c r="X15" s="58">
        <v>0.82550000000000001</v>
      </c>
      <c r="Y15" s="200"/>
      <c r="Z15" s="188">
        <v>3920</v>
      </c>
      <c r="AA15" s="189">
        <v>4485</v>
      </c>
      <c r="AB15" s="190">
        <v>1.1440999999999999</v>
      </c>
      <c r="AC15" s="188">
        <v>5006</v>
      </c>
      <c r="AD15" s="189">
        <v>4513</v>
      </c>
      <c r="AE15" s="190">
        <v>0.90149999999999997</v>
      </c>
      <c r="AF15" s="191">
        <v>12460607.65</v>
      </c>
      <c r="AG15" s="192">
        <v>9289444.0899999999</v>
      </c>
      <c r="AH15" s="190">
        <v>0.74550000000000005</v>
      </c>
      <c r="AI15" s="188">
        <v>4255</v>
      </c>
      <c r="AJ15" s="189">
        <v>3202</v>
      </c>
      <c r="AK15" s="190">
        <v>0.75249999999999995</v>
      </c>
      <c r="AL15" s="9" t="s">
        <v>165</v>
      </c>
    </row>
    <row r="16" spans="1:38" ht="13" x14ac:dyDescent="0.3">
      <c r="A16" s="56" t="s">
        <v>152</v>
      </c>
      <c r="B16" s="56" t="s">
        <v>18</v>
      </c>
      <c r="C16" s="267">
        <v>5471659.6500000004</v>
      </c>
      <c r="D16" s="267">
        <v>5123954.09</v>
      </c>
      <c r="E16" s="268">
        <v>1.0678588359483101</v>
      </c>
      <c r="F16" s="57">
        <v>1789</v>
      </c>
      <c r="G16" s="57">
        <v>1715</v>
      </c>
      <c r="H16" s="58">
        <v>0.95860000000000001</v>
      </c>
      <c r="I16" s="53">
        <v>0.99519999999999997</v>
      </c>
      <c r="J16" s="272">
        <v>2500</v>
      </c>
      <c r="K16" s="272">
        <v>2348</v>
      </c>
      <c r="L16" s="273">
        <v>0.93920000000000003</v>
      </c>
      <c r="M16" s="268">
        <v>0.9</v>
      </c>
      <c r="N16" s="59">
        <v>6018893.7199999997</v>
      </c>
      <c r="O16" s="59">
        <v>4222911.92</v>
      </c>
      <c r="P16" s="58">
        <v>0.7016</v>
      </c>
      <c r="Q16" s="58">
        <v>0.69069999999999998</v>
      </c>
      <c r="R16" s="272">
        <v>2123</v>
      </c>
      <c r="S16" s="272">
        <v>1446</v>
      </c>
      <c r="T16" s="273">
        <v>0.68110000000000004</v>
      </c>
      <c r="U16" s="273">
        <v>0.68210000000000004</v>
      </c>
      <c r="V16" s="57">
        <v>1435</v>
      </c>
      <c r="W16" s="57">
        <v>1259</v>
      </c>
      <c r="X16" s="58">
        <v>0.87739999999999996</v>
      </c>
      <c r="Y16" s="200"/>
      <c r="Z16" s="188">
        <v>2496</v>
      </c>
      <c r="AA16" s="189">
        <v>2585</v>
      </c>
      <c r="AB16" s="190">
        <v>1.0357000000000001</v>
      </c>
      <c r="AC16" s="188">
        <v>3506</v>
      </c>
      <c r="AD16" s="189">
        <v>3141</v>
      </c>
      <c r="AE16" s="190">
        <v>0.89590000000000003</v>
      </c>
      <c r="AF16" s="191">
        <v>6173007.6100000003</v>
      </c>
      <c r="AG16" s="192">
        <v>4235994.26</v>
      </c>
      <c r="AH16" s="190">
        <v>0.68620000000000003</v>
      </c>
      <c r="AI16" s="188">
        <v>2762</v>
      </c>
      <c r="AJ16" s="189">
        <v>1828</v>
      </c>
      <c r="AK16" s="190">
        <v>0.66180000000000005</v>
      </c>
      <c r="AL16" s="9" t="s">
        <v>165</v>
      </c>
    </row>
    <row r="17" spans="1:38" ht="13" x14ac:dyDescent="0.3">
      <c r="A17" s="56" t="s">
        <v>315</v>
      </c>
      <c r="B17" s="56" t="s">
        <v>19</v>
      </c>
      <c r="C17" s="267">
        <v>930956.7</v>
      </c>
      <c r="D17" s="267">
        <v>899168.35</v>
      </c>
      <c r="E17" s="268">
        <v>1.0353530570776901</v>
      </c>
      <c r="F17" s="57">
        <v>171</v>
      </c>
      <c r="G17" s="57">
        <v>175</v>
      </c>
      <c r="H17" s="58">
        <v>1.0234000000000001</v>
      </c>
      <c r="I17" s="53">
        <v>1</v>
      </c>
      <c r="J17" s="272">
        <v>236</v>
      </c>
      <c r="K17" s="272">
        <v>219</v>
      </c>
      <c r="L17" s="273">
        <v>0.92800000000000005</v>
      </c>
      <c r="M17" s="268">
        <v>0.9</v>
      </c>
      <c r="N17" s="59">
        <v>941560.16</v>
      </c>
      <c r="O17" s="59">
        <v>755845.26</v>
      </c>
      <c r="P17" s="58">
        <v>0.80279999999999996</v>
      </c>
      <c r="Q17" s="58">
        <v>0.7</v>
      </c>
      <c r="R17" s="272">
        <v>207</v>
      </c>
      <c r="S17" s="272">
        <v>161</v>
      </c>
      <c r="T17" s="273">
        <v>0.77780000000000005</v>
      </c>
      <c r="U17" s="273">
        <v>0.7</v>
      </c>
      <c r="V17" s="57">
        <v>141</v>
      </c>
      <c r="W17" s="57">
        <v>85</v>
      </c>
      <c r="X17" s="58">
        <v>0.6028</v>
      </c>
      <c r="Y17" s="200"/>
      <c r="Z17" s="188">
        <v>223</v>
      </c>
      <c r="AA17" s="189">
        <v>224</v>
      </c>
      <c r="AB17" s="190">
        <v>1.0044999999999999</v>
      </c>
      <c r="AC17" s="188">
        <v>324</v>
      </c>
      <c r="AD17" s="189">
        <v>295</v>
      </c>
      <c r="AE17" s="190">
        <v>0.91049999999999998</v>
      </c>
      <c r="AF17" s="191">
        <v>1028891.12</v>
      </c>
      <c r="AG17" s="192">
        <v>840387.32</v>
      </c>
      <c r="AH17" s="190">
        <v>0.81679999999999997</v>
      </c>
      <c r="AI17" s="188">
        <v>271</v>
      </c>
      <c r="AJ17" s="189">
        <v>195</v>
      </c>
      <c r="AK17" s="190">
        <v>0.71960000000000002</v>
      </c>
      <c r="AL17" s="9" t="s">
        <v>165</v>
      </c>
    </row>
    <row r="18" spans="1:38" ht="13" x14ac:dyDescent="0.3">
      <c r="A18" s="56" t="s">
        <v>166</v>
      </c>
      <c r="B18" s="56" t="s">
        <v>20</v>
      </c>
      <c r="C18" s="267">
        <v>3516338.9</v>
      </c>
      <c r="D18" s="267">
        <v>3904887.72</v>
      </c>
      <c r="E18" s="268">
        <v>0.90049680096819795</v>
      </c>
      <c r="F18" s="57">
        <v>1257</v>
      </c>
      <c r="G18" s="57">
        <v>1152</v>
      </c>
      <c r="H18" s="58">
        <v>0.91649999999999998</v>
      </c>
      <c r="I18" s="53">
        <v>0.95760000000000001</v>
      </c>
      <c r="J18" s="272">
        <v>1765</v>
      </c>
      <c r="K18" s="272">
        <v>1416</v>
      </c>
      <c r="L18" s="273">
        <v>0.80230000000000001</v>
      </c>
      <c r="M18" s="268">
        <v>0.82569999999999999</v>
      </c>
      <c r="N18" s="59">
        <v>4125999.81</v>
      </c>
      <c r="O18" s="59">
        <v>2665557.9700000002</v>
      </c>
      <c r="P18" s="58">
        <v>0.64600000000000002</v>
      </c>
      <c r="Q18" s="58">
        <v>0.67479999999999996</v>
      </c>
      <c r="R18" s="272">
        <v>1213</v>
      </c>
      <c r="S18" s="272">
        <v>723</v>
      </c>
      <c r="T18" s="273">
        <v>0.59599999999999997</v>
      </c>
      <c r="U18" s="273">
        <v>0.64649999999999996</v>
      </c>
      <c r="V18" s="57">
        <v>980</v>
      </c>
      <c r="W18" s="57">
        <v>759</v>
      </c>
      <c r="X18" s="58">
        <v>0.77449999999999997</v>
      </c>
      <c r="Y18" s="200"/>
      <c r="Z18" s="188">
        <v>1555</v>
      </c>
      <c r="AA18" s="189">
        <v>1631</v>
      </c>
      <c r="AB18" s="190">
        <v>1.0488999999999999</v>
      </c>
      <c r="AC18" s="188">
        <v>2320</v>
      </c>
      <c r="AD18" s="189">
        <v>2093</v>
      </c>
      <c r="AE18" s="190">
        <v>0.9022</v>
      </c>
      <c r="AF18" s="191">
        <v>5751731.7800000003</v>
      </c>
      <c r="AG18" s="192">
        <v>4131524.66</v>
      </c>
      <c r="AH18" s="190">
        <v>0.71830000000000005</v>
      </c>
      <c r="AI18" s="188">
        <v>1752</v>
      </c>
      <c r="AJ18" s="189">
        <v>1230</v>
      </c>
      <c r="AK18" s="190">
        <v>0.70209999999999995</v>
      </c>
      <c r="AL18" s="9" t="s">
        <v>165</v>
      </c>
    </row>
    <row r="19" spans="1:38" ht="13" x14ac:dyDescent="0.3">
      <c r="A19" s="56" t="s">
        <v>142</v>
      </c>
      <c r="B19" s="56" t="s">
        <v>21</v>
      </c>
      <c r="C19" s="267">
        <v>1270962.29</v>
      </c>
      <c r="D19" s="267">
        <v>1254283.3999999999</v>
      </c>
      <c r="E19" s="268">
        <v>1.0132975450364701</v>
      </c>
      <c r="F19" s="57">
        <v>598</v>
      </c>
      <c r="G19" s="57">
        <v>577</v>
      </c>
      <c r="H19" s="58">
        <v>0.96489999999999998</v>
      </c>
      <c r="I19" s="53">
        <v>0.97309999999999997</v>
      </c>
      <c r="J19" s="272">
        <v>778</v>
      </c>
      <c r="K19" s="272">
        <v>724</v>
      </c>
      <c r="L19" s="273">
        <v>0.93059999999999998</v>
      </c>
      <c r="M19" s="268">
        <v>0.9</v>
      </c>
      <c r="N19" s="59">
        <v>1272904.8700000001</v>
      </c>
      <c r="O19" s="59">
        <v>913737.72</v>
      </c>
      <c r="P19" s="58">
        <v>0.71779999999999999</v>
      </c>
      <c r="Q19" s="58">
        <v>0.7</v>
      </c>
      <c r="R19" s="272">
        <v>572</v>
      </c>
      <c r="S19" s="272">
        <v>397</v>
      </c>
      <c r="T19" s="273">
        <v>0.69410000000000005</v>
      </c>
      <c r="U19" s="273">
        <v>0.69350000000000001</v>
      </c>
      <c r="V19" s="57">
        <v>443</v>
      </c>
      <c r="W19" s="57">
        <v>360</v>
      </c>
      <c r="X19" s="58">
        <v>0.81259999999999999</v>
      </c>
      <c r="Y19" s="200"/>
      <c r="Z19" s="188">
        <v>835</v>
      </c>
      <c r="AA19" s="189">
        <v>848</v>
      </c>
      <c r="AB19" s="190">
        <v>1.0156000000000001</v>
      </c>
      <c r="AC19" s="188">
        <v>1118</v>
      </c>
      <c r="AD19" s="189">
        <v>1014</v>
      </c>
      <c r="AE19" s="190">
        <v>0.90700000000000003</v>
      </c>
      <c r="AF19" s="191">
        <v>1582565.37</v>
      </c>
      <c r="AG19" s="192">
        <v>1083718.03</v>
      </c>
      <c r="AH19" s="190">
        <v>0.68479999999999996</v>
      </c>
      <c r="AI19" s="188">
        <v>860</v>
      </c>
      <c r="AJ19" s="189">
        <v>554</v>
      </c>
      <c r="AK19" s="190">
        <v>0.64419999999999999</v>
      </c>
      <c r="AL19" s="9" t="s">
        <v>165</v>
      </c>
    </row>
    <row r="20" spans="1:38" ht="13" x14ac:dyDescent="0.3">
      <c r="A20" s="56" t="s">
        <v>152</v>
      </c>
      <c r="B20" s="56" t="s">
        <v>22</v>
      </c>
      <c r="C20" s="267">
        <v>10386379.9</v>
      </c>
      <c r="D20" s="267">
        <v>10327925.98</v>
      </c>
      <c r="E20" s="268">
        <v>1.0056597926934401</v>
      </c>
      <c r="F20" s="57">
        <v>3411</v>
      </c>
      <c r="G20" s="57">
        <v>3317</v>
      </c>
      <c r="H20" s="58">
        <v>0.97240000000000004</v>
      </c>
      <c r="I20" s="53">
        <v>1</v>
      </c>
      <c r="J20" s="272">
        <v>4406</v>
      </c>
      <c r="K20" s="272">
        <v>4200</v>
      </c>
      <c r="L20" s="273">
        <v>0.95320000000000005</v>
      </c>
      <c r="M20" s="268">
        <v>0.9</v>
      </c>
      <c r="N20" s="59">
        <v>11373050.880000001</v>
      </c>
      <c r="O20" s="59">
        <v>7935624.7599999998</v>
      </c>
      <c r="P20" s="58">
        <v>0.69779999999999998</v>
      </c>
      <c r="Q20" s="58">
        <v>0.69650000000000001</v>
      </c>
      <c r="R20" s="272">
        <v>4086</v>
      </c>
      <c r="S20" s="272">
        <v>2851</v>
      </c>
      <c r="T20" s="273">
        <v>0.69769999999999999</v>
      </c>
      <c r="U20" s="273">
        <v>0.68930000000000002</v>
      </c>
      <c r="V20" s="57">
        <v>2603</v>
      </c>
      <c r="W20" s="57">
        <v>2200</v>
      </c>
      <c r="X20" s="58">
        <v>0.84519999999999995</v>
      </c>
      <c r="Y20" s="200"/>
      <c r="Z20" s="188">
        <v>4467</v>
      </c>
      <c r="AA20" s="189">
        <v>4636</v>
      </c>
      <c r="AB20" s="190">
        <v>1.0378000000000001</v>
      </c>
      <c r="AC20" s="188">
        <v>6499</v>
      </c>
      <c r="AD20" s="189">
        <v>5826</v>
      </c>
      <c r="AE20" s="190">
        <v>0.89639999999999997</v>
      </c>
      <c r="AF20" s="191">
        <v>12358019.140000001</v>
      </c>
      <c r="AG20" s="192">
        <v>8601483.5600000005</v>
      </c>
      <c r="AH20" s="190">
        <v>0.69599999999999995</v>
      </c>
      <c r="AI20" s="188">
        <v>5390</v>
      </c>
      <c r="AJ20" s="189">
        <v>3733</v>
      </c>
      <c r="AK20" s="190">
        <v>0.69259999999999999</v>
      </c>
      <c r="AL20" s="9" t="s">
        <v>165</v>
      </c>
    </row>
    <row r="21" spans="1:38" ht="13" x14ac:dyDescent="0.3">
      <c r="A21" s="56" t="s">
        <v>142</v>
      </c>
      <c r="B21" s="56" t="s">
        <v>23</v>
      </c>
      <c r="C21" s="267">
        <v>2704175.95</v>
      </c>
      <c r="D21" s="267">
        <v>2479601.2799999998</v>
      </c>
      <c r="E21" s="268">
        <v>1.0905688635553501</v>
      </c>
      <c r="F21" s="57">
        <v>994</v>
      </c>
      <c r="G21" s="57">
        <v>967</v>
      </c>
      <c r="H21" s="58">
        <v>0.9728</v>
      </c>
      <c r="I21" s="53">
        <v>0.96089999999999998</v>
      </c>
      <c r="J21" s="272">
        <v>1253</v>
      </c>
      <c r="K21" s="272">
        <v>1119</v>
      </c>
      <c r="L21" s="273">
        <v>0.8931</v>
      </c>
      <c r="M21" s="268">
        <v>0.86029999999999995</v>
      </c>
      <c r="N21" s="59">
        <v>3037006.35</v>
      </c>
      <c r="O21" s="59">
        <v>2158354.98</v>
      </c>
      <c r="P21" s="58">
        <v>0.7107</v>
      </c>
      <c r="Q21" s="58">
        <v>0.7</v>
      </c>
      <c r="R21" s="272">
        <v>922</v>
      </c>
      <c r="S21" s="272">
        <v>635</v>
      </c>
      <c r="T21" s="273">
        <v>0.68869999999999998</v>
      </c>
      <c r="U21" s="273">
        <v>0.67410000000000003</v>
      </c>
      <c r="V21" s="57">
        <v>825</v>
      </c>
      <c r="W21" s="57">
        <v>626</v>
      </c>
      <c r="X21" s="58">
        <v>0.75880000000000003</v>
      </c>
      <c r="Y21" s="200"/>
      <c r="Z21" s="188">
        <v>1131</v>
      </c>
      <c r="AA21" s="189">
        <v>1161</v>
      </c>
      <c r="AB21" s="190">
        <v>1.0265</v>
      </c>
      <c r="AC21" s="188">
        <v>1578</v>
      </c>
      <c r="AD21" s="189">
        <v>1345</v>
      </c>
      <c r="AE21" s="190">
        <v>0.85229999999999995</v>
      </c>
      <c r="AF21" s="191">
        <v>2786907.61</v>
      </c>
      <c r="AG21" s="192">
        <v>1973869.75</v>
      </c>
      <c r="AH21" s="190">
        <v>0.70830000000000004</v>
      </c>
      <c r="AI21" s="188">
        <v>1205</v>
      </c>
      <c r="AJ21" s="189">
        <v>819</v>
      </c>
      <c r="AK21" s="190">
        <v>0.67969999999999997</v>
      </c>
      <c r="AL21" s="9" t="s">
        <v>165</v>
      </c>
    </row>
    <row r="22" spans="1:38" ht="13" x14ac:dyDescent="0.3">
      <c r="A22" s="56" t="s">
        <v>255</v>
      </c>
      <c r="B22" s="56" t="s">
        <v>24</v>
      </c>
      <c r="C22" s="267">
        <v>1026206.44</v>
      </c>
      <c r="D22" s="267">
        <v>995202.37</v>
      </c>
      <c r="E22" s="268">
        <v>1.03115353312513</v>
      </c>
      <c r="F22" s="57">
        <v>361</v>
      </c>
      <c r="G22" s="57">
        <v>350</v>
      </c>
      <c r="H22" s="58">
        <v>0.96950000000000003</v>
      </c>
      <c r="I22" s="53">
        <v>0.92710000000000004</v>
      </c>
      <c r="J22" s="272">
        <v>546</v>
      </c>
      <c r="K22" s="272">
        <v>517</v>
      </c>
      <c r="L22" s="273">
        <v>0.94689999999999996</v>
      </c>
      <c r="M22" s="268">
        <v>0.89949999999999997</v>
      </c>
      <c r="N22" s="59">
        <v>1210894.05</v>
      </c>
      <c r="O22" s="59">
        <v>783336.72</v>
      </c>
      <c r="P22" s="58">
        <v>0.64690000000000003</v>
      </c>
      <c r="Q22" s="58">
        <v>0.63970000000000005</v>
      </c>
      <c r="R22" s="272">
        <v>475</v>
      </c>
      <c r="S22" s="272">
        <v>292</v>
      </c>
      <c r="T22" s="273">
        <v>0.61470000000000002</v>
      </c>
      <c r="U22" s="273">
        <v>0.59889999999999999</v>
      </c>
      <c r="V22" s="57">
        <v>371</v>
      </c>
      <c r="W22" s="57">
        <v>268</v>
      </c>
      <c r="X22" s="58">
        <v>0.72240000000000004</v>
      </c>
      <c r="Y22" s="200"/>
      <c r="Z22" s="188">
        <v>479</v>
      </c>
      <c r="AA22" s="189">
        <v>483</v>
      </c>
      <c r="AB22" s="190">
        <v>1.0084</v>
      </c>
      <c r="AC22" s="188">
        <v>795</v>
      </c>
      <c r="AD22" s="189">
        <v>681</v>
      </c>
      <c r="AE22" s="190">
        <v>0.85660000000000003</v>
      </c>
      <c r="AF22" s="191">
        <v>1467916.46</v>
      </c>
      <c r="AG22" s="192">
        <v>974339.09</v>
      </c>
      <c r="AH22" s="190">
        <v>0.66379999999999995</v>
      </c>
      <c r="AI22" s="188">
        <v>624</v>
      </c>
      <c r="AJ22" s="189">
        <v>430</v>
      </c>
      <c r="AK22" s="190">
        <v>0.68910000000000005</v>
      </c>
      <c r="AL22" s="9" t="s">
        <v>165</v>
      </c>
    </row>
    <row r="23" spans="1:38" ht="13" x14ac:dyDescent="0.3">
      <c r="A23" s="56" t="s">
        <v>315</v>
      </c>
      <c r="B23" s="56" t="s">
        <v>25</v>
      </c>
      <c r="C23" s="267">
        <v>1379146.5</v>
      </c>
      <c r="D23" s="267">
        <v>1430954.99</v>
      </c>
      <c r="E23" s="268">
        <v>0.96379446568057303</v>
      </c>
      <c r="F23" s="57">
        <v>603</v>
      </c>
      <c r="G23" s="57">
        <v>585</v>
      </c>
      <c r="H23" s="58">
        <v>0.97009999999999996</v>
      </c>
      <c r="I23" s="53">
        <v>0.9798</v>
      </c>
      <c r="J23" s="272">
        <v>763</v>
      </c>
      <c r="K23" s="272">
        <v>736</v>
      </c>
      <c r="L23" s="273">
        <v>0.96460000000000001</v>
      </c>
      <c r="M23" s="268">
        <v>0.9</v>
      </c>
      <c r="N23" s="59">
        <v>1522799.22</v>
      </c>
      <c r="O23" s="59">
        <v>1021365.32</v>
      </c>
      <c r="P23" s="58">
        <v>0.67069999999999996</v>
      </c>
      <c r="Q23" s="58">
        <v>0.6714</v>
      </c>
      <c r="R23" s="272">
        <v>656</v>
      </c>
      <c r="S23" s="272">
        <v>419</v>
      </c>
      <c r="T23" s="273">
        <v>0.63870000000000005</v>
      </c>
      <c r="U23" s="273">
        <v>0.68720000000000003</v>
      </c>
      <c r="V23" s="57">
        <v>480</v>
      </c>
      <c r="W23" s="57">
        <v>387</v>
      </c>
      <c r="X23" s="58">
        <v>0.80630000000000002</v>
      </c>
      <c r="Y23" s="200"/>
      <c r="Z23" s="188">
        <v>899</v>
      </c>
      <c r="AA23" s="189">
        <v>905</v>
      </c>
      <c r="AB23" s="190">
        <v>1.0066999999999999</v>
      </c>
      <c r="AC23" s="188">
        <v>1160</v>
      </c>
      <c r="AD23" s="189">
        <v>1105</v>
      </c>
      <c r="AE23" s="190">
        <v>0.9526</v>
      </c>
      <c r="AF23" s="191">
        <v>2050773.32</v>
      </c>
      <c r="AG23" s="192">
        <v>1346239.29</v>
      </c>
      <c r="AH23" s="190">
        <v>0.65649999999999997</v>
      </c>
      <c r="AI23" s="188">
        <v>1031</v>
      </c>
      <c r="AJ23" s="189">
        <v>713</v>
      </c>
      <c r="AK23" s="190">
        <v>0.69159999999999999</v>
      </c>
      <c r="AL23" s="9" t="s">
        <v>165</v>
      </c>
    </row>
    <row r="24" spans="1:38" ht="13" x14ac:dyDescent="0.3">
      <c r="A24" s="56" t="s">
        <v>255</v>
      </c>
      <c r="B24" s="56" t="s">
        <v>26</v>
      </c>
      <c r="C24" s="267">
        <v>481700.7</v>
      </c>
      <c r="D24" s="267">
        <v>480961.53</v>
      </c>
      <c r="E24" s="268">
        <v>1.0015368588835001</v>
      </c>
      <c r="F24" s="57">
        <v>149</v>
      </c>
      <c r="G24" s="57">
        <v>143</v>
      </c>
      <c r="H24" s="58">
        <v>0.9597</v>
      </c>
      <c r="I24" s="53">
        <v>1</v>
      </c>
      <c r="J24" s="272">
        <v>200</v>
      </c>
      <c r="K24" s="272">
        <v>177</v>
      </c>
      <c r="L24" s="273">
        <v>0.88500000000000001</v>
      </c>
      <c r="M24" s="268">
        <v>0.89949999999999997</v>
      </c>
      <c r="N24" s="59">
        <v>512851.78</v>
      </c>
      <c r="O24" s="59">
        <v>359582.5</v>
      </c>
      <c r="P24" s="58">
        <v>0.70109999999999995</v>
      </c>
      <c r="Q24" s="58">
        <v>0.68520000000000003</v>
      </c>
      <c r="R24" s="272">
        <v>178</v>
      </c>
      <c r="S24" s="272">
        <v>125</v>
      </c>
      <c r="T24" s="273">
        <v>0.70220000000000005</v>
      </c>
      <c r="U24" s="273">
        <v>0.69540000000000002</v>
      </c>
      <c r="V24" s="57">
        <v>124</v>
      </c>
      <c r="W24" s="57">
        <v>92</v>
      </c>
      <c r="X24" s="58">
        <v>0.7419</v>
      </c>
      <c r="Y24" s="200"/>
      <c r="Z24" s="188">
        <v>189</v>
      </c>
      <c r="AA24" s="189">
        <v>206</v>
      </c>
      <c r="AB24" s="190">
        <v>1.0899000000000001</v>
      </c>
      <c r="AC24" s="188">
        <v>310</v>
      </c>
      <c r="AD24" s="189">
        <v>269</v>
      </c>
      <c r="AE24" s="190">
        <v>0.86770000000000003</v>
      </c>
      <c r="AF24" s="191">
        <v>560121.86</v>
      </c>
      <c r="AG24" s="192">
        <v>354611.55</v>
      </c>
      <c r="AH24" s="190">
        <v>0.6331</v>
      </c>
      <c r="AI24" s="188">
        <v>254</v>
      </c>
      <c r="AJ24" s="189">
        <v>173</v>
      </c>
      <c r="AK24" s="190">
        <v>0.68110000000000004</v>
      </c>
      <c r="AL24" s="9" t="s">
        <v>165</v>
      </c>
    </row>
    <row r="25" spans="1:38" ht="13" x14ac:dyDescent="0.3">
      <c r="A25" s="56" t="s">
        <v>152</v>
      </c>
      <c r="B25" s="56" t="s">
        <v>27</v>
      </c>
      <c r="C25" s="267">
        <v>8293079.6200000001</v>
      </c>
      <c r="D25" s="267">
        <v>8722350.2799999993</v>
      </c>
      <c r="E25" s="268">
        <v>0.95078497810569496</v>
      </c>
      <c r="F25" s="57">
        <v>4080</v>
      </c>
      <c r="G25" s="57">
        <v>4036</v>
      </c>
      <c r="H25" s="58">
        <v>0.98919999999999997</v>
      </c>
      <c r="I25" s="53">
        <v>0.95669999999999999</v>
      </c>
      <c r="J25" s="272">
        <v>5355</v>
      </c>
      <c r="K25" s="272">
        <v>4880</v>
      </c>
      <c r="L25" s="273">
        <v>0.9113</v>
      </c>
      <c r="M25" s="268">
        <v>0.9</v>
      </c>
      <c r="N25" s="59">
        <v>10120703.41</v>
      </c>
      <c r="O25" s="59">
        <v>6305979.5899999999</v>
      </c>
      <c r="P25" s="58">
        <v>0.62309999999999999</v>
      </c>
      <c r="Q25" s="58">
        <v>0.63739999999999997</v>
      </c>
      <c r="R25" s="272">
        <v>3928</v>
      </c>
      <c r="S25" s="272">
        <v>2433</v>
      </c>
      <c r="T25" s="273">
        <v>0.61939999999999995</v>
      </c>
      <c r="U25" s="273">
        <v>0.63919999999999999</v>
      </c>
      <c r="V25" s="57">
        <v>2855</v>
      </c>
      <c r="W25" s="57">
        <v>2417</v>
      </c>
      <c r="X25" s="58">
        <v>0.84660000000000002</v>
      </c>
      <c r="Y25" s="200"/>
      <c r="Z25" s="188">
        <v>5332</v>
      </c>
      <c r="AA25" s="189">
        <v>5240</v>
      </c>
      <c r="AB25" s="190">
        <v>0.98270000000000002</v>
      </c>
      <c r="AC25" s="188">
        <v>7603</v>
      </c>
      <c r="AD25" s="189">
        <v>6484</v>
      </c>
      <c r="AE25" s="190">
        <v>0.8528</v>
      </c>
      <c r="AF25" s="191">
        <v>10788858.869999999</v>
      </c>
      <c r="AG25" s="192">
        <v>6838084.1799999997</v>
      </c>
      <c r="AH25" s="190">
        <v>0.63380000000000003</v>
      </c>
      <c r="AI25" s="188">
        <v>5608</v>
      </c>
      <c r="AJ25" s="189">
        <v>3602</v>
      </c>
      <c r="AK25" s="190">
        <v>0.64229999999999998</v>
      </c>
      <c r="AL25" s="9" t="s">
        <v>165</v>
      </c>
    </row>
    <row r="26" spans="1:38" ht="13" x14ac:dyDescent="0.3">
      <c r="A26" s="56" t="s">
        <v>166</v>
      </c>
      <c r="B26" s="56" t="s">
        <v>28</v>
      </c>
      <c r="C26" s="267">
        <v>4753466.79</v>
      </c>
      <c r="D26" s="267">
        <v>4593314.3099999996</v>
      </c>
      <c r="E26" s="268">
        <v>1.0348664317726599</v>
      </c>
      <c r="F26" s="57">
        <v>2563</v>
      </c>
      <c r="G26" s="57">
        <v>2336</v>
      </c>
      <c r="H26" s="58">
        <v>0.91139999999999999</v>
      </c>
      <c r="I26" s="53">
        <v>0.93030000000000002</v>
      </c>
      <c r="J26" s="272">
        <v>2986</v>
      </c>
      <c r="K26" s="272">
        <v>2722</v>
      </c>
      <c r="L26" s="273">
        <v>0.91159999999999997</v>
      </c>
      <c r="M26" s="268">
        <v>0.86699999999999999</v>
      </c>
      <c r="N26" s="59">
        <v>5423039.2300000004</v>
      </c>
      <c r="O26" s="59">
        <v>3598402.42</v>
      </c>
      <c r="P26" s="58">
        <v>0.66349999999999998</v>
      </c>
      <c r="Q26" s="58">
        <v>0.65590000000000004</v>
      </c>
      <c r="R26" s="272">
        <v>2348</v>
      </c>
      <c r="S26" s="272">
        <v>1470</v>
      </c>
      <c r="T26" s="273">
        <v>0.62609999999999999</v>
      </c>
      <c r="U26" s="273">
        <v>0.63780000000000003</v>
      </c>
      <c r="V26" s="57">
        <v>1868</v>
      </c>
      <c r="W26" s="57">
        <v>1651</v>
      </c>
      <c r="X26" s="58">
        <v>0.88380000000000003</v>
      </c>
      <c r="Y26" s="200"/>
      <c r="Z26" s="188">
        <v>3019</v>
      </c>
      <c r="AA26" s="189">
        <v>3097</v>
      </c>
      <c r="AB26" s="190">
        <v>1.0258</v>
      </c>
      <c r="AC26" s="188">
        <v>4017</v>
      </c>
      <c r="AD26" s="189">
        <v>3602</v>
      </c>
      <c r="AE26" s="190">
        <v>0.89670000000000005</v>
      </c>
      <c r="AF26" s="191">
        <v>5783039.7599999998</v>
      </c>
      <c r="AG26" s="192">
        <v>3780966.96</v>
      </c>
      <c r="AH26" s="190">
        <v>0.65380000000000005</v>
      </c>
      <c r="AI26" s="188">
        <v>3064</v>
      </c>
      <c r="AJ26" s="189">
        <v>1927</v>
      </c>
      <c r="AK26" s="190">
        <v>0.62890000000000001</v>
      </c>
      <c r="AL26" s="9" t="s">
        <v>165</v>
      </c>
    </row>
    <row r="27" spans="1:38" ht="13" x14ac:dyDescent="0.3">
      <c r="A27" s="56" t="s">
        <v>166</v>
      </c>
      <c r="B27" s="56" t="s">
        <v>29</v>
      </c>
      <c r="C27" s="267">
        <v>7720375.1200000001</v>
      </c>
      <c r="D27" s="267">
        <v>7417545.7599999998</v>
      </c>
      <c r="E27" s="268">
        <v>1.0408260858508001</v>
      </c>
      <c r="F27" s="57">
        <v>2741</v>
      </c>
      <c r="G27" s="57">
        <v>2623</v>
      </c>
      <c r="H27" s="58">
        <v>0.95699999999999996</v>
      </c>
      <c r="I27" s="53">
        <v>0.95699999999999996</v>
      </c>
      <c r="J27" s="272">
        <v>3583</v>
      </c>
      <c r="K27" s="272">
        <v>3271</v>
      </c>
      <c r="L27" s="273">
        <v>0.91290000000000004</v>
      </c>
      <c r="M27" s="268">
        <v>0.9</v>
      </c>
      <c r="N27" s="59">
        <v>8702409.6099999994</v>
      </c>
      <c r="O27" s="59">
        <v>5919024.6600000001</v>
      </c>
      <c r="P27" s="58">
        <v>0.68020000000000003</v>
      </c>
      <c r="Q27" s="58">
        <v>0.67259999999999998</v>
      </c>
      <c r="R27" s="272">
        <v>2704</v>
      </c>
      <c r="S27" s="272">
        <v>1826</v>
      </c>
      <c r="T27" s="273">
        <v>0.67530000000000001</v>
      </c>
      <c r="U27" s="273">
        <v>0.66830000000000001</v>
      </c>
      <c r="V27" s="57">
        <v>2259</v>
      </c>
      <c r="W27" s="57">
        <v>1776</v>
      </c>
      <c r="X27" s="58">
        <v>0.78620000000000001</v>
      </c>
      <c r="Y27" s="200"/>
      <c r="Z27" s="188">
        <v>3456</v>
      </c>
      <c r="AA27" s="189">
        <v>3519</v>
      </c>
      <c r="AB27" s="190">
        <v>1.0182</v>
      </c>
      <c r="AC27" s="188">
        <v>4884</v>
      </c>
      <c r="AD27" s="189">
        <v>4140</v>
      </c>
      <c r="AE27" s="190">
        <v>0.84770000000000001</v>
      </c>
      <c r="AF27" s="191">
        <v>10605205.050000001</v>
      </c>
      <c r="AG27" s="192">
        <v>7628507.4400000004</v>
      </c>
      <c r="AH27" s="190">
        <v>0.71930000000000005</v>
      </c>
      <c r="AI27" s="188">
        <v>3632</v>
      </c>
      <c r="AJ27" s="189">
        <v>2521</v>
      </c>
      <c r="AK27" s="190">
        <v>0.69410000000000005</v>
      </c>
      <c r="AL27" s="9" t="s">
        <v>165</v>
      </c>
    </row>
    <row r="28" spans="1:38" ht="13" x14ac:dyDescent="0.3">
      <c r="A28" s="56" t="s">
        <v>166</v>
      </c>
      <c r="B28" s="56" t="s">
        <v>30</v>
      </c>
      <c r="C28" s="267">
        <v>36940742.049999997</v>
      </c>
      <c r="D28" s="267">
        <v>37148736.07</v>
      </c>
      <c r="E28" s="268">
        <v>0.99440104719557398</v>
      </c>
      <c r="F28" s="57">
        <v>12457</v>
      </c>
      <c r="G28" s="57">
        <v>12041</v>
      </c>
      <c r="H28" s="58">
        <v>0.96660000000000001</v>
      </c>
      <c r="I28" s="53">
        <v>0.96140000000000003</v>
      </c>
      <c r="J28" s="272">
        <v>16334</v>
      </c>
      <c r="K28" s="272">
        <v>13776</v>
      </c>
      <c r="L28" s="273">
        <v>0.84340000000000004</v>
      </c>
      <c r="M28" s="268">
        <v>0.84260000000000002</v>
      </c>
      <c r="N28" s="59">
        <v>42214940.57</v>
      </c>
      <c r="O28" s="59">
        <v>28656435.390000001</v>
      </c>
      <c r="P28" s="58">
        <v>0.67879999999999996</v>
      </c>
      <c r="Q28" s="58">
        <v>0.67669999999999997</v>
      </c>
      <c r="R28" s="272">
        <v>12394</v>
      </c>
      <c r="S28" s="272">
        <v>7963</v>
      </c>
      <c r="T28" s="273">
        <v>0.64249999999999996</v>
      </c>
      <c r="U28" s="273">
        <v>0.65680000000000005</v>
      </c>
      <c r="V28" s="57">
        <v>9382</v>
      </c>
      <c r="W28" s="57">
        <v>7295</v>
      </c>
      <c r="X28" s="58">
        <v>0.77759999999999996</v>
      </c>
      <c r="Y28" s="200"/>
      <c r="Z28" s="188">
        <v>14134</v>
      </c>
      <c r="AA28" s="189">
        <v>14254</v>
      </c>
      <c r="AB28" s="190">
        <v>1.0085</v>
      </c>
      <c r="AC28" s="188">
        <v>19714</v>
      </c>
      <c r="AD28" s="189">
        <v>16480</v>
      </c>
      <c r="AE28" s="190">
        <v>0.83599999999999997</v>
      </c>
      <c r="AF28" s="191">
        <v>46636288.689999998</v>
      </c>
      <c r="AG28" s="192">
        <v>31502301.789999999</v>
      </c>
      <c r="AH28" s="190">
        <v>0.67549999999999999</v>
      </c>
      <c r="AI28" s="188">
        <v>15456</v>
      </c>
      <c r="AJ28" s="189">
        <v>9817</v>
      </c>
      <c r="AK28" s="190">
        <v>0.63519999999999999</v>
      </c>
      <c r="AL28" s="9" t="s">
        <v>165</v>
      </c>
    </row>
    <row r="29" spans="1:38" ht="13" x14ac:dyDescent="0.3">
      <c r="A29" s="56" t="s">
        <v>315</v>
      </c>
      <c r="B29" s="56" t="s">
        <v>31</v>
      </c>
      <c r="C29" s="267">
        <v>2037861.16</v>
      </c>
      <c r="D29" s="267">
        <v>2089456.17</v>
      </c>
      <c r="E29" s="268">
        <v>0.97530696707555298</v>
      </c>
      <c r="F29" s="57">
        <v>430</v>
      </c>
      <c r="G29" s="57">
        <v>443</v>
      </c>
      <c r="H29" s="58">
        <v>1.0302</v>
      </c>
      <c r="I29" s="53">
        <v>1</v>
      </c>
      <c r="J29" s="272">
        <v>651</v>
      </c>
      <c r="K29" s="272">
        <v>610</v>
      </c>
      <c r="L29" s="273">
        <v>0.93700000000000006</v>
      </c>
      <c r="M29" s="268">
        <v>0.9</v>
      </c>
      <c r="N29" s="59">
        <v>2191899.41</v>
      </c>
      <c r="O29" s="59">
        <v>1585305.62</v>
      </c>
      <c r="P29" s="58">
        <v>0.72330000000000005</v>
      </c>
      <c r="Q29" s="58">
        <v>0.7</v>
      </c>
      <c r="R29" s="272">
        <v>591</v>
      </c>
      <c r="S29" s="272">
        <v>439</v>
      </c>
      <c r="T29" s="273">
        <v>0.74280000000000002</v>
      </c>
      <c r="U29" s="273">
        <v>0.7</v>
      </c>
      <c r="V29" s="57">
        <v>355</v>
      </c>
      <c r="W29" s="57">
        <v>252</v>
      </c>
      <c r="X29" s="58">
        <v>0.70989999999999998</v>
      </c>
      <c r="Y29" s="200"/>
      <c r="Z29" s="188">
        <v>619</v>
      </c>
      <c r="AA29" s="189">
        <v>663</v>
      </c>
      <c r="AB29" s="190">
        <v>1.0710999999999999</v>
      </c>
      <c r="AC29" s="188">
        <v>958</v>
      </c>
      <c r="AD29" s="189">
        <v>897</v>
      </c>
      <c r="AE29" s="190">
        <v>0.93630000000000002</v>
      </c>
      <c r="AF29" s="191">
        <v>2509079.5499999998</v>
      </c>
      <c r="AG29" s="192">
        <v>1647518.68</v>
      </c>
      <c r="AH29" s="190">
        <v>0.65659999999999996</v>
      </c>
      <c r="AI29" s="188">
        <v>855</v>
      </c>
      <c r="AJ29" s="189">
        <v>622</v>
      </c>
      <c r="AK29" s="190">
        <v>0.72750000000000004</v>
      </c>
      <c r="AL29" s="9" t="s">
        <v>165</v>
      </c>
    </row>
    <row r="30" spans="1:38" ht="13" x14ac:dyDescent="0.3">
      <c r="A30" s="56" t="s">
        <v>315</v>
      </c>
      <c r="B30" s="56" t="s">
        <v>32</v>
      </c>
      <c r="C30" s="267">
        <v>1878089.95</v>
      </c>
      <c r="D30" s="267">
        <v>2065581.32</v>
      </c>
      <c r="E30" s="268">
        <v>0.90923070024664998</v>
      </c>
      <c r="F30" s="57">
        <v>418</v>
      </c>
      <c r="G30" s="57">
        <v>413</v>
      </c>
      <c r="H30" s="58">
        <v>0.98799999999999999</v>
      </c>
      <c r="I30" s="53">
        <v>1</v>
      </c>
      <c r="J30" s="272">
        <v>627</v>
      </c>
      <c r="K30" s="272">
        <v>608</v>
      </c>
      <c r="L30" s="273">
        <v>0.96970000000000001</v>
      </c>
      <c r="M30" s="268">
        <v>0.9</v>
      </c>
      <c r="N30" s="59">
        <v>2022885.6</v>
      </c>
      <c r="O30" s="59">
        <v>1452350.54</v>
      </c>
      <c r="P30" s="58">
        <v>0.71799999999999997</v>
      </c>
      <c r="Q30" s="58">
        <v>0.7</v>
      </c>
      <c r="R30" s="272">
        <v>559</v>
      </c>
      <c r="S30" s="272">
        <v>427</v>
      </c>
      <c r="T30" s="273">
        <v>0.76390000000000002</v>
      </c>
      <c r="U30" s="273">
        <v>0.7</v>
      </c>
      <c r="V30" s="57">
        <v>372</v>
      </c>
      <c r="W30" s="57">
        <v>274</v>
      </c>
      <c r="X30" s="58">
        <v>0.73660000000000003</v>
      </c>
      <c r="Y30" s="200"/>
      <c r="Z30" s="188">
        <v>716</v>
      </c>
      <c r="AA30" s="189">
        <v>772</v>
      </c>
      <c r="AB30" s="190">
        <v>1.0782</v>
      </c>
      <c r="AC30" s="188">
        <v>1087</v>
      </c>
      <c r="AD30" s="189">
        <v>1014</v>
      </c>
      <c r="AE30" s="190">
        <v>0.93279999999999996</v>
      </c>
      <c r="AF30" s="191">
        <v>3032884.52</v>
      </c>
      <c r="AG30" s="192">
        <v>2196211.0299999998</v>
      </c>
      <c r="AH30" s="190">
        <v>0.72409999999999997</v>
      </c>
      <c r="AI30" s="188">
        <v>959</v>
      </c>
      <c r="AJ30" s="189">
        <v>721</v>
      </c>
      <c r="AK30" s="190">
        <v>0.75180000000000002</v>
      </c>
      <c r="AL30" s="9" t="s">
        <v>165</v>
      </c>
    </row>
    <row r="31" spans="1:38" ht="13" x14ac:dyDescent="0.3">
      <c r="A31" s="56" t="s">
        <v>142</v>
      </c>
      <c r="B31" s="56" t="s">
        <v>33</v>
      </c>
      <c r="C31" s="267">
        <v>11301094.380000001</v>
      </c>
      <c r="D31" s="267">
        <v>11655925.789999999</v>
      </c>
      <c r="E31" s="268">
        <v>0.96955785268430394</v>
      </c>
      <c r="F31" s="57">
        <v>3327</v>
      </c>
      <c r="G31" s="57">
        <v>3305</v>
      </c>
      <c r="H31" s="58">
        <v>0.99339999999999995</v>
      </c>
      <c r="I31" s="53">
        <v>1</v>
      </c>
      <c r="J31" s="272">
        <v>4436</v>
      </c>
      <c r="K31" s="272">
        <v>3957</v>
      </c>
      <c r="L31" s="273">
        <v>0.89200000000000002</v>
      </c>
      <c r="M31" s="268">
        <v>0.9</v>
      </c>
      <c r="N31" s="59">
        <v>13297513.560000001</v>
      </c>
      <c r="O31" s="59">
        <v>9060439.4700000007</v>
      </c>
      <c r="P31" s="58">
        <v>0.68140000000000001</v>
      </c>
      <c r="Q31" s="58">
        <v>0.68810000000000004</v>
      </c>
      <c r="R31" s="272">
        <v>3837</v>
      </c>
      <c r="S31" s="272">
        <v>2528</v>
      </c>
      <c r="T31" s="273">
        <v>0.65880000000000005</v>
      </c>
      <c r="U31" s="273">
        <v>0.6784</v>
      </c>
      <c r="V31" s="57">
        <v>2512</v>
      </c>
      <c r="W31" s="57">
        <v>2182</v>
      </c>
      <c r="X31" s="58">
        <v>0.86860000000000004</v>
      </c>
      <c r="Y31" s="200"/>
      <c r="Z31" s="188">
        <v>4244</v>
      </c>
      <c r="AA31" s="189">
        <v>4549</v>
      </c>
      <c r="AB31" s="190">
        <v>1.0719000000000001</v>
      </c>
      <c r="AC31" s="188">
        <v>5985</v>
      </c>
      <c r="AD31" s="189">
        <v>5214</v>
      </c>
      <c r="AE31" s="190">
        <v>0.87119999999999997</v>
      </c>
      <c r="AF31" s="191">
        <v>13958043.609999999</v>
      </c>
      <c r="AG31" s="192">
        <v>10104344.050000001</v>
      </c>
      <c r="AH31" s="190">
        <v>0.72389999999999999</v>
      </c>
      <c r="AI31" s="188">
        <v>5160</v>
      </c>
      <c r="AJ31" s="189">
        <v>3716</v>
      </c>
      <c r="AK31" s="190">
        <v>0.72019999999999995</v>
      </c>
      <c r="AL31" s="9" t="s">
        <v>165</v>
      </c>
    </row>
    <row r="32" spans="1:38" ht="13" x14ac:dyDescent="0.3">
      <c r="A32" s="56" t="s">
        <v>142</v>
      </c>
      <c r="B32" s="56" t="s">
        <v>34</v>
      </c>
      <c r="C32" s="267">
        <v>2306373.3199999998</v>
      </c>
      <c r="D32" s="267">
        <v>2133664.42</v>
      </c>
      <c r="E32" s="268">
        <v>1.0809447345051599</v>
      </c>
      <c r="F32" s="57">
        <v>713</v>
      </c>
      <c r="G32" s="57">
        <v>748</v>
      </c>
      <c r="H32" s="58">
        <v>1.0490999999999999</v>
      </c>
      <c r="I32" s="53">
        <v>0.99529999999999996</v>
      </c>
      <c r="J32" s="272">
        <v>912</v>
      </c>
      <c r="K32" s="272">
        <v>830</v>
      </c>
      <c r="L32" s="273">
        <v>0.91010000000000002</v>
      </c>
      <c r="M32" s="268">
        <v>0.9</v>
      </c>
      <c r="N32" s="59">
        <v>2476084.31</v>
      </c>
      <c r="O32" s="59">
        <v>1856521.32</v>
      </c>
      <c r="P32" s="58">
        <v>0.74980000000000002</v>
      </c>
      <c r="Q32" s="58">
        <v>0.7</v>
      </c>
      <c r="R32" s="272">
        <v>760</v>
      </c>
      <c r="S32" s="272">
        <v>588</v>
      </c>
      <c r="T32" s="273">
        <v>0.77370000000000005</v>
      </c>
      <c r="U32" s="273">
        <v>0.7</v>
      </c>
      <c r="V32" s="57">
        <v>638</v>
      </c>
      <c r="W32" s="57">
        <v>533</v>
      </c>
      <c r="X32" s="58">
        <v>0.83540000000000003</v>
      </c>
      <c r="Y32" s="200"/>
      <c r="Z32" s="188">
        <v>834</v>
      </c>
      <c r="AA32" s="189">
        <v>860</v>
      </c>
      <c r="AB32" s="190">
        <v>1.0311999999999999</v>
      </c>
      <c r="AC32" s="188">
        <v>1234</v>
      </c>
      <c r="AD32" s="189">
        <v>1039</v>
      </c>
      <c r="AE32" s="190">
        <v>0.84199999999999997</v>
      </c>
      <c r="AF32" s="191">
        <v>2629292.1800000002</v>
      </c>
      <c r="AG32" s="192">
        <v>1788035.59</v>
      </c>
      <c r="AH32" s="190">
        <v>0.68</v>
      </c>
      <c r="AI32" s="188">
        <v>981</v>
      </c>
      <c r="AJ32" s="189">
        <v>665</v>
      </c>
      <c r="AK32" s="190">
        <v>0.67789999999999995</v>
      </c>
      <c r="AL32" s="9" t="s">
        <v>165</v>
      </c>
    </row>
    <row r="33" spans="1:38" ht="13" x14ac:dyDescent="0.3">
      <c r="A33" s="56" t="s">
        <v>166</v>
      </c>
      <c r="B33" s="56" t="s">
        <v>35</v>
      </c>
      <c r="C33" s="267">
        <v>5032879.57</v>
      </c>
      <c r="D33" s="267">
        <v>5219889.92</v>
      </c>
      <c r="E33" s="268">
        <v>0.96417350693862902</v>
      </c>
      <c r="F33" s="57">
        <v>1815</v>
      </c>
      <c r="G33" s="57">
        <v>1727</v>
      </c>
      <c r="H33" s="58">
        <v>0.95150000000000001</v>
      </c>
      <c r="I33" s="53">
        <v>0.95989999999999998</v>
      </c>
      <c r="J33" s="272">
        <v>2146</v>
      </c>
      <c r="K33" s="272">
        <v>1958</v>
      </c>
      <c r="L33" s="273">
        <v>0.91239999999999999</v>
      </c>
      <c r="M33" s="268">
        <v>0.9</v>
      </c>
      <c r="N33" s="59">
        <v>6067448.8499999996</v>
      </c>
      <c r="O33" s="59">
        <v>3895909.96</v>
      </c>
      <c r="P33" s="58">
        <v>0.6421</v>
      </c>
      <c r="Q33" s="58">
        <v>0.65759999999999996</v>
      </c>
      <c r="R33" s="272">
        <v>1852</v>
      </c>
      <c r="S33" s="272">
        <v>1236</v>
      </c>
      <c r="T33" s="273">
        <v>0.66739999999999999</v>
      </c>
      <c r="U33" s="273">
        <v>0.67579999999999996</v>
      </c>
      <c r="V33" s="57">
        <v>1323</v>
      </c>
      <c r="W33" s="57">
        <v>1135</v>
      </c>
      <c r="X33" s="58">
        <v>0.8579</v>
      </c>
      <c r="Y33" s="200"/>
      <c r="Z33" s="188">
        <v>2221</v>
      </c>
      <c r="AA33" s="189">
        <v>2172</v>
      </c>
      <c r="AB33" s="190">
        <v>0.97789999999999999</v>
      </c>
      <c r="AC33" s="188">
        <v>2962</v>
      </c>
      <c r="AD33" s="189">
        <v>2708</v>
      </c>
      <c r="AE33" s="190">
        <v>0.91420000000000001</v>
      </c>
      <c r="AF33" s="191">
        <v>6912578.6600000001</v>
      </c>
      <c r="AG33" s="192">
        <v>4640563.4000000004</v>
      </c>
      <c r="AH33" s="190">
        <v>0.67130000000000001</v>
      </c>
      <c r="AI33" s="188">
        <v>2478</v>
      </c>
      <c r="AJ33" s="189">
        <v>1802</v>
      </c>
      <c r="AK33" s="190">
        <v>0.72719999999999996</v>
      </c>
      <c r="AL33" s="9" t="s">
        <v>165</v>
      </c>
    </row>
    <row r="34" spans="1:38" ht="13" x14ac:dyDescent="0.3">
      <c r="A34" s="56" t="s">
        <v>142</v>
      </c>
      <c r="B34" s="56" t="s">
        <v>36</v>
      </c>
      <c r="C34" s="267">
        <v>14737899.82</v>
      </c>
      <c r="D34" s="267">
        <v>15300254.4</v>
      </c>
      <c r="E34" s="268">
        <v>0.96324540982795703</v>
      </c>
      <c r="F34" s="57">
        <v>6148</v>
      </c>
      <c r="G34" s="57">
        <v>5842</v>
      </c>
      <c r="H34" s="58">
        <v>0.95020000000000004</v>
      </c>
      <c r="I34" s="53">
        <v>0.97460000000000002</v>
      </c>
      <c r="J34" s="272">
        <v>7108</v>
      </c>
      <c r="K34" s="272">
        <v>6462</v>
      </c>
      <c r="L34" s="273">
        <v>0.90910000000000002</v>
      </c>
      <c r="M34" s="268">
        <v>0.9</v>
      </c>
      <c r="N34" s="59">
        <v>16372356.1</v>
      </c>
      <c r="O34" s="59">
        <v>11264175.33</v>
      </c>
      <c r="P34" s="58">
        <v>0.68799999999999994</v>
      </c>
      <c r="Q34" s="58">
        <v>0.7</v>
      </c>
      <c r="R34" s="272">
        <v>5371</v>
      </c>
      <c r="S34" s="272">
        <v>3761</v>
      </c>
      <c r="T34" s="273">
        <v>0.70020000000000004</v>
      </c>
      <c r="U34" s="273">
        <v>0.7</v>
      </c>
      <c r="V34" s="57">
        <v>4517</v>
      </c>
      <c r="W34" s="57">
        <v>3624</v>
      </c>
      <c r="X34" s="58">
        <v>0.80230000000000001</v>
      </c>
      <c r="Y34" s="200"/>
      <c r="Z34" s="188">
        <v>8273</v>
      </c>
      <c r="AA34" s="189">
        <v>8290</v>
      </c>
      <c r="AB34" s="190">
        <v>1.0021</v>
      </c>
      <c r="AC34" s="188">
        <v>9910</v>
      </c>
      <c r="AD34" s="189">
        <v>8772</v>
      </c>
      <c r="AE34" s="190">
        <v>0.88519999999999999</v>
      </c>
      <c r="AF34" s="191">
        <v>17704322.739999998</v>
      </c>
      <c r="AG34" s="192">
        <v>12777651.18</v>
      </c>
      <c r="AH34" s="190">
        <v>0.72170000000000001</v>
      </c>
      <c r="AI34" s="188">
        <v>7393</v>
      </c>
      <c r="AJ34" s="189">
        <v>5232</v>
      </c>
      <c r="AK34" s="190">
        <v>0.7077</v>
      </c>
      <c r="AL34" s="9" t="s">
        <v>165</v>
      </c>
    </row>
    <row r="35" spans="1:38" ht="13" x14ac:dyDescent="0.3">
      <c r="A35" s="56" t="s">
        <v>242</v>
      </c>
      <c r="B35" s="56" t="s">
        <v>143</v>
      </c>
      <c r="C35" s="267">
        <v>2389752.5099999998</v>
      </c>
      <c r="D35" s="267">
        <v>2452959.2999999998</v>
      </c>
      <c r="E35" s="268">
        <v>0.97423243426827399</v>
      </c>
      <c r="F35" s="57">
        <v>1531</v>
      </c>
      <c r="G35" s="57">
        <v>1202</v>
      </c>
      <c r="H35" s="58">
        <v>0.78510000000000002</v>
      </c>
      <c r="I35" s="53">
        <v>0.81869999999999998</v>
      </c>
      <c r="J35" s="272">
        <v>2124</v>
      </c>
      <c r="K35" s="272">
        <v>1438</v>
      </c>
      <c r="L35" s="273">
        <v>0.67700000000000005</v>
      </c>
      <c r="M35" s="268">
        <v>0.74950000000000006</v>
      </c>
      <c r="N35" s="59">
        <v>2713613.04</v>
      </c>
      <c r="O35" s="59">
        <v>1646986.31</v>
      </c>
      <c r="P35" s="58">
        <v>0.6069</v>
      </c>
      <c r="Q35" s="58">
        <v>0.63029999999999997</v>
      </c>
      <c r="R35" s="272">
        <v>1328</v>
      </c>
      <c r="S35" s="272">
        <v>812</v>
      </c>
      <c r="T35" s="273">
        <v>0.61140000000000005</v>
      </c>
      <c r="U35" s="273">
        <v>0.6431</v>
      </c>
      <c r="V35" s="57">
        <v>784</v>
      </c>
      <c r="W35" s="57">
        <v>642</v>
      </c>
      <c r="X35" s="58">
        <v>0.81889999999999996</v>
      </c>
      <c r="Y35" s="200"/>
      <c r="Z35" s="188">
        <v>2071</v>
      </c>
      <c r="AA35" s="189">
        <v>1632</v>
      </c>
      <c r="AB35" s="190">
        <v>0.78800000000000003</v>
      </c>
      <c r="AC35" s="188">
        <v>2450</v>
      </c>
      <c r="AD35" s="189">
        <v>1925</v>
      </c>
      <c r="AE35" s="190">
        <v>0.78569999999999995</v>
      </c>
      <c r="AF35" s="191">
        <v>3014070.75</v>
      </c>
      <c r="AG35" s="192">
        <v>1912141.41</v>
      </c>
      <c r="AH35" s="190">
        <v>0.63439999999999996</v>
      </c>
      <c r="AI35" s="188">
        <v>1861</v>
      </c>
      <c r="AJ35" s="189">
        <v>1173</v>
      </c>
      <c r="AK35" s="190">
        <v>0.63029999999999997</v>
      </c>
      <c r="AL35" s="9" t="s">
        <v>165</v>
      </c>
    </row>
    <row r="36" spans="1:38" ht="13" x14ac:dyDescent="0.3">
      <c r="A36" s="56" t="s">
        <v>242</v>
      </c>
      <c r="B36" s="56" t="s">
        <v>144</v>
      </c>
      <c r="C36" s="267">
        <v>2314378.4</v>
      </c>
      <c r="D36" s="267">
        <v>2444179.1800000002</v>
      </c>
      <c r="E36" s="268">
        <v>0.94689391798190503</v>
      </c>
      <c r="F36" s="57">
        <v>1356</v>
      </c>
      <c r="G36" s="57">
        <v>1104</v>
      </c>
      <c r="H36" s="58">
        <v>0.81420000000000003</v>
      </c>
      <c r="I36" s="53">
        <v>0.83789999999999998</v>
      </c>
      <c r="J36" s="272">
        <v>2049</v>
      </c>
      <c r="K36" s="272">
        <v>1370</v>
      </c>
      <c r="L36" s="273">
        <v>0.66859999999999997</v>
      </c>
      <c r="M36" s="268">
        <v>0.67549999999999999</v>
      </c>
      <c r="N36" s="59">
        <v>2592198.31</v>
      </c>
      <c r="O36" s="59">
        <v>1631401.09</v>
      </c>
      <c r="P36" s="58">
        <v>0.62939999999999996</v>
      </c>
      <c r="Q36" s="58">
        <v>0.61050000000000004</v>
      </c>
      <c r="R36" s="272">
        <v>1264</v>
      </c>
      <c r="S36" s="272">
        <v>756</v>
      </c>
      <c r="T36" s="273">
        <v>0.59809999999999997</v>
      </c>
      <c r="U36" s="273">
        <v>0.62660000000000005</v>
      </c>
      <c r="V36" s="57">
        <v>826</v>
      </c>
      <c r="W36" s="57">
        <v>678</v>
      </c>
      <c r="X36" s="58">
        <v>0.82079999999999997</v>
      </c>
      <c r="Y36" s="200"/>
      <c r="Z36" s="188">
        <v>1661</v>
      </c>
      <c r="AA36" s="189">
        <v>1563</v>
      </c>
      <c r="AB36" s="190">
        <v>0.94099999999999995</v>
      </c>
      <c r="AC36" s="188">
        <v>2230</v>
      </c>
      <c r="AD36" s="189">
        <v>2018</v>
      </c>
      <c r="AE36" s="190">
        <v>0.90490000000000004</v>
      </c>
      <c r="AF36" s="191">
        <v>3571770.62</v>
      </c>
      <c r="AG36" s="192">
        <v>2242614.73</v>
      </c>
      <c r="AH36" s="190">
        <v>0.62790000000000001</v>
      </c>
      <c r="AI36" s="188">
        <v>1802</v>
      </c>
      <c r="AJ36" s="189">
        <v>1073</v>
      </c>
      <c r="AK36" s="190">
        <v>0.59540000000000004</v>
      </c>
      <c r="AL36" s="9" t="s">
        <v>165</v>
      </c>
    </row>
    <row r="37" spans="1:38" ht="13" x14ac:dyDescent="0.3">
      <c r="A37" s="56" t="s">
        <v>142</v>
      </c>
      <c r="B37" s="56" t="s">
        <v>39</v>
      </c>
      <c r="C37" s="267">
        <v>22585852.539999999</v>
      </c>
      <c r="D37" s="267">
        <v>22691064.84</v>
      </c>
      <c r="E37" s="268">
        <v>0.995363271810209</v>
      </c>
      <c r="F37" s="57">
        <v>9878</v>
      </c>
      <c r="G37" s="57">
        <v>9583</v>
      </c>
      <c r="H37" s="58">
        <v>0.97009999999999996</v>
      </c>
      <c r="I37" s="53">
        <v>0.99399999999999999</v>
      </c>
      <c r="J37" s="272">
        <v>11341</v>
      </c>
      <c r="K37" s="272">
        <v>10436</v>
      </c>
      <c r="L37" s="273">
        <v>0.92020000000000002</v>
      </c>
      <c r="M37" s="268">
        <v>0.9</v>
      </c>
      <c r="N37" s="59">
        <v>27072078.09</v>
      </c>
      <c r="O37" s="59">
        <v>17618561.050000001</v>
      </c>
      <c r="P37" s="58">
        <v>0.65080000000000005</v>
      </c>
      <c r="Q37" s="58">
        <v>0.65059999999999996</v>
      </c>
      <c r="R37" s="272">
        <v>9165</v>
      </c>
      <c r="S37" s="272">
        <v>5980</v>
      </c>
      <c r="T37" s="273">
        <v>0.65249999999999997</v>
      </c>
      <c r="U37" s="273">
        <v>0.67010000000000003</v>
      </c>
      <c r="V37" s="57">
        <v>7429</v>
      </c>
      <c r="W37" s="57">
        <v>5848</v>
      </c>
      <c r="X37" s="58">
        <v>0.78720000000000001</v>
      </c>
      <c r="Y37" s="200"/>
      <c r="Z37" s="188">
        <v>12135</v>
      </c>
      <c r="AA37" s="189">
        <v>12377</v>
      </c>
      <c r="AB37" s="190">
        <v>1.0199</v>
      </c>
      <c r="AC37" s="188">
        <v>14524</v>
      </c>
      <c r="AD37" s="189">
        <v>12937</v>
      </c>
      <c r="AE37" s="190">
        <v>0.89070000000000005</v>
      </c>
      <c r="AF37" s="191">
        <v>27749250.690000001</v>
      </c>
      <c r="AG37" s="192">
        <v>18433419</v>
      </c>
      <c r="AH37" s="190">
        <v>0.6643</v>
      </c>
      <c r="AI37" s="188">
        <v>11490</v>
      </c>
      <c r="AJ37" s="189">
        <v>7519</v>
      </c>
      <c r="AK37" s="190">
        <v>0.65439999999999998</v>
      </c>
      <c r="AL37" s="9" t="s">
        <v>165</v>
      </c>
    </row>
    <row r="38" spans="1:38" ht="13" x14ac:dyDescent="0.3">
      <c r="A38" s="56" t="s">
        <v>242</v>
      </c>
      <c r="B38" s="56" t="s">
        <v>40</v>
      </c>
      <c r="C38" s="267">
        <v>5115269.76</v>
      </c>
      <c r="D38" s="267">
        <v>5275374.21</v>
      </c>
      <c r="E38" s="268">
        <v>0.969650598492803</v>
      </c>
      <c r="F38" s="57">
        <v>1767</v>
      </c>
      <c r="G38" s="57">
        <v>1783</v>
      </c>
      <c r="H38" s="58">
        <v>1.0091000000000001</v>
      </c>
      <c r="I38" s="53">
        <v>0.99070000000000003</v>
      </c>
      <c r="J38" s="272">
        <v>2328</v>
      </c>
      <c r="K38" s="272">
        <v>2218</v>
      </c>
      <c r="L38" s="273">
        <v>0.95269999999999999</v>
      </c>
      <c r="M38" s="268">
        <v>0.9</v>
      </c>
      <c r="N38" s="59">
        <v>5734894.79</v>
      </c>
      <c r="O38" s="59">
        <v>4010823.5</v>
      </c>
      <c r="P38" s="58">
        <v>0.69940000000000002</v>
      </c>
      <c r="Q38" s="58">
        <v>0.7</v>
      </c>
      <c r="R38" s="272">
        <v>1878</v>
      </c>
      <c r="S38" s="272">
        <v>1259</v>
      </c>
      <c r="T38" s="273">
        <v>0.6704</v>
      </c>
      <c r="U38" s="273">
        <v>0.69769999999999999</v>
      </c>
      <c r="V38" s="57">
        <v>1483</v>
      </c>
      <c r="W38" s="57">
        <v>1322</v>
      </c>
      <c r="X38" s="58">
        <v>0.89139999999999997</v>
      </c>
      <c r="Y38" s="200"/>
      <c r="Z38" s="188">
        <v>2082</v>
      </c>
      <c r="AA38" s="189">
        <v>2172</v>
      </c>
      <c r="AB38" s="190">
        <v>1.0431999999999999</v>
      </c>
      <c r="AC38" s="188">
        <v>3014</v>
      </c>
      <c r="AD38" s="189">
        <v>2732</v>
      </c>
      <c r="AE38" s="190">
        <v>0.90639999999999998</v>
      </c>
      <c r="AF38" s="191">
        <v>6020116.0899999999</v>
      </c>
      <c r="AG38" s="192">
        <v>4009091.16</v>
      </c>
      <c r="AH38" s="190">
        <v>0.66590000000000005</v>
      </c>
      <c r="AI38" s="188">
        <v>2396</v>
      </c>
      <c r="AJ38" s="189">
        <v>1622</v>
      </c>
      <c r="AK38" s="190">
        <v>0.67700000000000005</v>
      </c>
      <c r="AL38" s="9" t="s">
        <v>165</v>
      </c>
    </row>
    <row r="39" spans="1:38" ht="13" x14ac:dyDescent="0.3">
      <c r="A39" s="56" t="s">
        <v>152</v>
      </c>
      <c r="B39" s="56" t="s">
        <v>41</v>
      </c>
      <c r="C39" s="267">
        <v>14440215.460000001</v>
      </c>
      <c r="D39" s="267">
        <v>14302148.9</v>
      </c>
      <c r="E39" s="268">
        <v>1.00965355352999</v>
      </c>
      <c r="F39" s="57">
        <v>5910</v>
      </c>
      <c r="G39" s="57">
        <v>5775</v>
      </c>
      <c r="H39" s="58">
        <v>0.97719999999999996</v>
      </c>
      <c r="I39" s="53">
        <v>1</v>
      </c>
      <c r="J39" s="272">
        <v>7484</v>
      </c>
      <c r="K39" s="272">
        <v>6673</v>
      </c>
      <c r="L39" s="273">
        <v>0.89159999999999995</v>
      </c>
      <c r="M39" s="268">
        <v>0.89729999999999999</v>
      </c>
      <c r="N39" s="59">
        <v>16395819.609999999</v>
      </c>
      <c r="O39" s="59">
        <v>11501925.85</v>
      </c>
      <c r="P39" s="58">
        <v>0.70150000000000001</v>
      </c>
      <c r="Q39" s="58">
        <v>0.7</v>
      </c>
      <c r="R39" s="272">
        <v>5901</v>
      </c>
      <c r="S39" s="272">
        <v>3919</v>
      </c>
      <c r="T39" s="273">
        <v>0.66410000000000002</v>
      </c>
      <c r="U39" s="273">
        <v>0.67520000000000002</v>
      </c>
      <c r="V39" s="57">
        <v>4705</v>
      </c>
      <c r="W39" s="57">
        <v>3973</v>
      </c>
      <c r="X39" s="58">
        <v>0.84440000000000004</v>
      </c>
      <c r="Y39" s="200"/>
      <c r="Z39" s="188">
        <v>7386</v>
      </c>
      <c r="AA39" s="189">
        <v>8041</v>
      </c>
      <c r="AB39" s="190">
        <v>1.0887</v>
      </c>
      <c r="AC39" s="188">
        <v>9896</v>
      </c>
      <c r="AD39" s="189">
        <v>8250</v>
      </c>
      <c r="AE39" s="190">
        <v>0.8337</v>
      </c>
      <c r="AF39" s="191">
        <v>16783229.829999998</v>
      </c>
      <c r="AG39" s="192">
        <v>11432784.390000001</v>
      </c>
      <c r="AH39" s="190">
        <v>0.68120000000000003</v>
      </c>
      <c r="AI39" s="188">
        <v>7545</v>
      </c>
      <c r="AJ39" s="189">
        <v>5031</v>
      </c>
      <c r="AK39" s="190">
        <v>0.66679999999999995</v>
      </c>
      <c r="AL39" s="9" t="s">
        <v>165</v>
      </c>
    </row>
    <row r="40" spans="1:38" ht="13" x14ac:dyDescent="0.3">
      <c r="A40" s="56" t="s">
        <v>315</v>
      </c>
      <c r="B40" s="56" t="s">
        <v>42</v>
      </c>
      <c r="C40" s="267">
        <v>1042632.1</v>
      </c>
      <c r="D40" s="267">
        <v>1034086.15</v>
      </c>
      <c r="E40" s="268">
        <v>1.0082642534183399</v>
      </c>
      <c r="F40" s="57">
        <v>277</v>
      </c>
      <c r="G40" s="57">
        <v>275</v>
      </c>
      <c r="H40" s="58">
        <v>0.99280000000000002</v>
      </c>
      <c r="I40" s="53">
        <v>0.97219999999999995</v>
      </c>
      <c r="J40" s="272">
        <v>357</v>
      </c>
      <c r="K40" s="272">
        <v>342</v>
      </c>
      <c r="L40" s="273">
        <v>0.95799999999999996</v>
      </c>
      <c r="M40" s="268">
        <v>0.9</v>
      </c>
      <c r="N40" s="59">
        <v>1065319</v>
      </c>
      <c r="O40" s="59">
        <v>784477.89</v>
      </c>
      <c r="P40" s="58">
        <v>0.73640000000000005</v>
      </c>
      <c r="Q40" s="58">
        <v>0.69089999999999996</v>
      </c>
      <c r="R40" s="272">
        <v>326</v>
      </c>
      <c r="S40" s="272">
        <v>238</v>
      </c>
      <c r="T40" s="273">
        <v>0.73009999999999997</v>
      </c>
      <c r="U40" s="273">
        <v>0.7</v>
      </c>
      <c r="V40" s="57">
        <v>203</v>
      </c>
      <c r="W40" s="57">
        <v>136</v>
      </c>
      <c r="X40" s="58">
        <v>0.67</v>
      </c>
      <c r="Y40" s="200"/>
      <c r="Z40" s="188">
        <v>427</v>
      </c>
      <c r="AA40" s="189">
        <v>432</v>
      </c>
      <c r="AB40" s="190">
        <v>1.0117</v>
      </c>
      <c r="AC40" s="188">
        <v>562</v>
      </c>
      <c r="AD40" s="189">
        <v>515</v>
      </c>
      <c r="AE40" s="190">
        <v>0.91639999999999999</v>
      </c>
      <c r="AF40" s="191">
        <v>1438643.35</v>
      </c>
      <c r="AG40" s="192">
        <v>990159.52</v>
      </c>
      <c r="AH40" s="190">
        <v>0.68830000000000002</v>
      </c>
      <c r="AI40" s="188">
        <v>487</v>
      </c>
      <c r="AJ40" s="189">
        <v>328</v>
      </c>
      <c r="AK40" s="190">
        <v>0.67349999999999999</v>
      </c>
      <c r="AL40" s="9" t="s">
        <v>165</v>
      </c>
    </row>
    <row r="41" spans="1:38" ht="13" x14ac:dyDescent="0.3">
      <c r="A41" s="56" t="s">
        <v>255</v>
      </c>
      <c r="B41" s="56" t="s">
        <v>43</v>
      </c>
      <c r="C41" s="267">
        <v>470681.97</v>
      </c>
      <c r="D41" s="267">
        <v>536364.57999999996</v>
      </c>
      <c r="E41" s="268">
        <v>0.87754111205478902</v>
      </c>
      <c r="F41" s="57">
        <v>142</v>
      </c>
      <c r="G41" s="57">
        <v>137</v>
      </c>
      <c r="H41" s="58">
        <v>0.96479999999999999</v>
      </c>
      <c r="I41" s="53">
        <v>0.94830000000000003</v>
      </c>
      <c r="J41" s="272">
        <v>203</v>
      </c>
      <c r="K41" s="272">
        <v>193</v>
      </c>
      <c r="L41" s="273">
        <v>0.95069999999999999</v>
      </c>
      <c r="M41" s="268">
        <v>0.9</v>
      </c>
      <c r="N41" s="59">
        <v>564372.47999999998</v>
      </c>
      <c r="O41" s="59">
        <v>371330.49</v>
      </c>
      <c r="P41" s="58">
        <v>0.65800000000000003</v>
      </c>
      <c r="Q41" s="58">
        <v>0.66639999999999999</v>
      </c>
      <c r="R41" s="272">
        <v>164</v>
      </c>
      <c r="S41" s="272">
        <v>92</v>
      </c>
      <c r="T41" s="273">
        <v>0.56100000000000005</v>
      </c>
      <c r="U41" s="273">
        <v>0.63139999999999996</v>
      </c>
      <c r="V41" s="57">
        <v>130</v>
      </c>
      <c r="W41" s="57">
        <v>96</v>
      </c>
      <c r="X41" s="58">
        <v>0.73850000000000005</v>
      </c>
      <c r="Y41" s="200"/>
      <c r="Z41" s="188">
        <v>127</v>
      </c>
      <c r="AA41" s="189">
        <v>142</v>
      </c>
      <c r="AB41" s="190">
        <v>1.1181000000000001</v>
      </c>
      <c r="AC41" s="188">
        <v>247</v>
      </c>
      <c r="AD41" s="189">
        <v>218</v>
      </c>
      <c r="AE41" s="190">
        <v>0.88260000000000005</v>
      </c>
      <c r="AF41" s="191">
        <v>645042.30000000005</v>
      </c>
      <c r="AG41" s="192">
        <v>431340.81</v>
      </c>
      <c r="AH41" s="190">
        <v>0.66869999999999996</v>
      </c>
      <c r="AI41" s="188">
        <v>216</v>
      </c>
      <c r="AJ41" s="189">
        <v>155</v>
      </c>
      <c r="AK41" s="190">
        <v>0.71760000000000002</v>
      </c>
      <c r="AL41" s="9" t="s">
        <v>165</v>
      </c>
    </row>
    <row r="42" spans="1:38" ht="13" x14ac:dyDescent="0.3">
      <c r="A42" s="56" t="s">
        <v>242</v>
      </c>
      <c r="B42" s="56" t="s">
        <v>44</v>
      </c>
      <c r="C42" s="267">
        <v>3662931.77</v>
      </c>
      <c r="D42" s="267">
        <v>3724468.44</v>
      </c>
      <c r="E42" s="268">
        <v>0.98347773085170798</v>
      </c>
      <c r="F42" s="57">
        <v>1549</v>
      </c>
      <c r="G42" s="57">
        <v>1468</v>
      </c>
      <c r="H42" s="58">
        <v>0.94769999999999999</v>
      </c>
      <c r="I42" s="53">
        <v>0.95120000000000005</v>
      </c>
      <c r="J42" s="272">
        <v>1967</v>
      </c>
      <c r="K42" s="272">
        <v>1902</v>
      </c>
      <c r="L42" s="273">
        <v>0.96699999999999997</v>
      </c>
      <c r="M42" s="268">
        <v>0.9</v>
      </c>
      <c r="N42" s="59">
        <v>4260228.82</v>
      </c>
      <c r="O42" s="59">
        <v>3000734.05</v>
      </c>
      <c r="P42" s="58">
        <v>0.70440000000000003</v>
      </c>
      <c r="Q42" s="58">
        <v>0.6885</v>
      </c>
      <c r="R42" s="272">
        <v>1540</v>
      </c>
      <c r="S42" s="272">
        <v>997</v>
      </c>
      <c r="T42" s="273">
        <v>0.64739999999999998</v>
      </c>
      <c r="U42" s="273">
        <v>0.64849999999999997</v>
      </c>
      <c r="V42" s="57">
        <v>1299</v>
      </c>
      <c r="W42" s="57">
        <v>1081</v>
      </c>
      <c r="X42" s="58">
        <v>0.83220000000000005</v>
      </c>
      <c r="Y42" s="200"/>
      <c r="Z42" s="188">
        <v>1840</v>
      </c>
      <c r="AA42" s="189">
        <v>1911</v>
      </c>
      <c r="AB42" s="190">
        <v>1.0386</v>
      </c>
      <c r="AC42" s="188">
        <v>2674</v>
      </c>
      <c r="AD42" s="189">
        <v>2367</v>
      </c>
      <c r="AE42" s="190">
        <v>0.88519999999999999</v>
      </c>
      <c r="AF42" s="191">
        <v>4803088.0599999996</v>
      </c>
      <c r="AG42" s="192">
        <v>3395055.27</v>
      </c>
      <c r="AH42" s="190">
        <v>0.70679999999999998</v>
      </c>
      <c r="AI42" s="188">
        <v>2079</v>
      </c>
      <c r="AJ42" s="189">
        <v>1346</v>
      </c>
      <c r="AK42" s="190">
        <v>0.64739999999999998</v>
      </c>
      <c r="AL42" s="9" t="s">
        <v>165</v>
      </c>
    </row>
    <row r="43" spans="1:38" ht="13" x14ac:dyDescent="0.3">
      <c r="A43" s="56" t="s">
        <v>242</v>
      </c>
      <c r="B43" s="56" t="s">
        <v>45</v>
      </c>
      <c r="C43" s="267">
        <v>1888205.54</v>
      </c>
      <c r="D43" s="267">
        <v>1763250.21</v>
      </c>
      <c r="E43" s="268">
        <v>1.0708664767435401</v>
      </c>
      <c r="F43" s="57">
        <v>913</v>
      </c>
      <c r="G43" s="57">
        <v>887</v>
      </c>
      <c r="H43" s="58">
        <v>0.97150000000000003</v>
      </c>
      <c r="I43" s="53">
        <v>0.99360000000000004</v>
      </c>
      <c r="J43" s="272">
        <v>1145</v>
      </c>
      <c r="K43" s="272">
        <v>1075</v>
      </c>
      <c r="L43" s="273">
        <v>0.93889999999999996</v>
      </c>
      <c r="M43" s="268">
        <v>0.9</v>
      </c>
      <c r="N43" s="59">
        <v>2272422.19</v>
      </c>
      <c r="O43" s="59">
        <v>1441441.64</v>
      </c>
      <c r="P43" s="58">
        <v>0.63429999999999997</v>
      </c>
      <c r="Q43" s="58">
        <v>0.64659999999999995</v>
      </c>
      <c r="R43" s="272">
        <v>934</v>
      </c>
      <c r="S43" s="272">
        <v>574</v>
      </c>
      <c r="T43" s="273">
        <v>0.61460000000000004</v>
      </c>
      <c r="U43" s="273">
        <v>0.65590000000000004</v>
      </c>
      <c r="V43" s="57">
        <v>726</v>
      </c>
      <c r="W43" s="57">
        <v>646</v>
      </c>
      <c r="X43" s="58">
        <v>0.88980000000000004</v>
      </c>
      <c r="Y43" s="200"/>
      <c r="Z43" s="188">
        <v>978</v>
      </c>
      <c r="AA43" s="189">
        <v>1011</v>
      </c>
      <c r="AB43" s="190">
        <v>1.0337000000000001</v>
      </c>
      <c r="AC43" s="188">
        <v>1256</v>
      </c>
      <c r="AD43" s="189">
        <v>1182</v>
      </c>
      <c r="AE43" s="190">
        <v>0.94110000000000005</v>
      </c>
      <c r="AF43" s="191">
        <v>2248640.37</v>
      </c>
      <c r="AG43" s="192">
        <v>1489040.44</v>
      </c>
      <c r="AH43" s="190">
        <v>0.66220000000000001</v>
      </c>
      <c r="AI43" s="188">
        <v>1073</v>
      </c>
      <c r="AJ43" s="189">
        <v>748</v>
      </c>
      <c r="AK43" s="190">
        <v>0.69710000000000005</v>
      </c>
      <c r="AL43" s="9" t="s">
        <v>165</v>
      </c>
    </row>
    <row r="44" spans="1:38" ht="13" x14ac:dyDescent="0.3">
      <c r="A44" s="56" t="s">
        <v>142</v>
      </c>
      <c r="B44" s="56" t="s">
        <v>145</v>
      </c>
      <c r="C44" s="267">
        <v>24182081.260000002</v>
      </c>
      <c r="D44" s="267">
        <v>24631894.280000001</v>
      </c>
      <c r="E44" s="268">
        <v>0.98173859408104003</v>
      </c>
      <c r="F44" s="57">
        <v>10772</v>
      </c>
      <c r="G44" s="57">
        <v>10170</v>
      </c>
      <c r="H44" s="58">
        <v>0.94410000000000005</v>
      </c>
      <c r="I44" s="53">
        <v>0.97140000000000004</v>
      </c>
      <c r="J44" s="272">
        <v>12003</v>
      </c>
      <c r="K44" s="272">
        <v>10305</v>
      </c>
      <c r="L44" s="273">
        <v>0.85850000000000004</v>
      </c>
      <c r="M44" s="268">
        <v>0.82899999999999996</v>
      </c>
      <c r="N44" s="59">
        <v>26848427.920000002</v>
      </c>
      <c r="O44" s="59">
        <v>19431700.609999999</v>
      </c>
      <c r="P44" s="58">
        <v>0.7238</v>
      </c>
      <c r="Q44" s="58">
        <v>0.7</v>
      </c>
      <c r="R44" s="272">
        <v>8997</v>
      </c>
      <c r="S44" s="272">
        <v>6464</v>
      </c>
      <c r="T44" s="273">
        <v>0.71850000000000003</v>
      </c>
      <c r="U44" s="273">
        <v>0.7</v>
      </c>
      <c r="V44" s="57">
        <v>7164</v>
      </c>
      <c r="W44" s="57">
        <v>5971</v>
      </c>
      <c r="X44" s="58">
        <v>0.83350000000000002</v>
      </c>
      <c r="Y44" s="200"/>
      <c r="Z44" s="188">
        <v>11255</v>
      </c>
      <c r="AA44" s="189">
        <v>11733</v>
      </c>
      <c r="AB44" s="190">
        <v>1.0425</v>
      </c>
      <c r="AC44" s="188">
        <v>15098</v>
      </c>
      <c r="AD44" s="189">
        <v>12057</v>
      </c>
      <c r="AE44" s="190">
        <v>0.79859999999999998</v>
      </c>
      <c r="AF44" s="191">
        <v>25829201.149999999</v>
      </c>
      <c r="AG44" s="192">
        <v>19383910.690000001</v>
      </c>
      <c r="AH44" s="190">
        <v>0.75049999999999994</v>
      </c>
      <c r="AI44" s="188">
        <v>11011</v>
      </c>
      <c r="AJ44" s="189">
        <v>7762</v>
      </c>
      <c r="AK44" s="190">
        <v>0.70489999999999997</v>
      </c>
      <c r="AL44" s="9" t="s">
        <v>165</v>
      </c>
    </row>
    <row r="45" spans="1:38" ht="13" x14ac:dyDescent="0.3">
      <c r="A45" s="56" t="s">
        <v>142</v>
      </c>
      <c r="B45" s="56" t="s">
        <v>146</v>
      </c>
      <c r="C45" s="267">
        <v>8503417.6600000001</v>
      </c>
      <c r="D45" s="267">
        <v>8367759.5899999999</v>
      </c>
      <c r="E45" s="268">
        <v>1.0162119942071599</v>
      </c>
      <c r="F45" s="57">
        <v>4086</v>
      </c>
      <c r="G45" s="57">
        <v>3804</v>
      </c>
      <c r="H45" s="58">
        <v>0.93100000000000005</v>
      </c>
      <c r="I45" s="53">
        <v>0.94640000000000002</v>
      </c>
      <c r="J45" s="272">
        <v>4405</v>
      </c>
      <c r="K45" s="272">
        <v>4023</v>
      </c>
      <c r="L45" s="273">
        <v>0.9133</v>
      </c>
      <c r="M45" s="268">
        <v>0.86580000000000001</v>
      </c>
      <c r="N45" s="59">
        <v>9490768.6400000006</v>
      </c>
      <c r="O45" s="59">
        <v>6688318.1900000004</v>
      </c>
      <c r="P45" s="58">
        <v>0.70469999999999999</v>
      </c>
      <c r="Q45" s="58">
        <v>0.7</v>
      </c>
      <c r="R45" s="272">
        <v>3531</v>
      </c>
      <c r="S45" s="272">
        <v>2512</v>
      </c>
      <c r="T45" s="273">
        <v>0.71140000000000003</v>
      </c>
      <c r="U45" s="273">
        <v>0.7</v>
      </c>
      <c r="V45" s="57">
        <v>2712</v>
      </c>
      <c r="W45" s="57">
        <v>2362</v>
      </c>
      <c r="X45" s="58">
        <v>0.87090000000000001</v>
      </c>
      <c r="Y45" s="200"/>
      <c r="Z45" s="188">
        <v>4370</v>
      </c>
      <c r="AA45" s="189">
        <v>4448</v>
      </c>
      <c r="AB45" s="190">
        <v>1.0178</v>
      </c>
      <c r="AC45" s="188">
        <v>5808</v>
      </c>
      <c r="AD45" s="189">
        <v>5025</v>
      </c>
      <c r="AE45" s="190">
        <v>0.86519999999999997</v>
      </c>
      <c r="AF45" s="191">
        <v>9468270.1199999992</v>
      </c>
      <c r="AG45" s="192">
        <v>7040756.6600000001</v>
      </c>
      <c r="AH45" s="190">
        <v>0.74360000000000004</v>
      </c>
      <c r="AI45" s="188">
        <v>4706</v>
      </c>
      <c r="AJ45" s="189">
        <v>3190</v>
      </c>
      <c r="AK45" s="190">
        <v>0.67789999999999995</v>
      </c>
      <c r="AL45" s="9" t="s">
        <v>165</v>
      </c>
    </row>
    <row r="46" spans="1:38" ht="13" x14ac:dyDescent="0.3">
      <c r="A46" s="56" t="s">
        <v>242</v>
      </c>
      <c r="B46" s="56" t="s">
        <v>48</v>
      </c>
      <c r="C46" s="267">
        <v>5583981.1100000003</v>
      </c>
      <c r="D46" s="267">
        <v>5576916.6699999999</v>
      </c>
      <c r="E46" s="268">
        <v>1.00126672862767</v>
      </c>
      <c r="F46" s="57">
        <v>2556</v>
      </c>
      <c r="G46" s="57">
        <v>2364</v>
      </c>
      <c r="H46" s="58">
        <v>0.92490000000000006</v>
      </c>
      <c r="I46" s="53">
        <v>0.90110000000000001</v>
      </c>
      <c r="J46" s="272">
        <v>2835</v>
      </c>
      <c r="K46" s="272">
        <v>2577</v>
      </c>
      <c r="L46" s="273">
        <v>0.90900000000000003</v>
      </c>
      <c r="M46" s="268">
        <v>0.87060000000000004</v>
      </c>
      <c r="N46" s="59">
        <v>6240397.4199999999</v>
      </c>
      <c r="O46" s="59">
        <v>4254496.66</v>
      </c>
      <c r="P46" s="58">
        <v>0.68179999999999996</v>
      </c>
      <c r="Q46" s="58">
        <v>0.67900000000000005</v>
      </c>
      <c r="R46" s="272">
        <v>2287</v>
      </c>
      <c r="S46" s="272">
        <v>1635</v>
      </c>
      <c r="T46" s="273">
        <v>0.71489999999999998</v>
      </c>
      <c r="U46" s="273">
        <v>0.7</v>
      </c>
      <c r="V46" s="57">
        <v>1693</v>
      </c>
      <c r="W46" s="57">
        <v>1436</v>
      </c>
      <c r="X46" s="58">
        <v>0.84819999999999995</v>
      </c>
      <c r="Y46" s="200"/>
      <c r="Z46" s="188">
        <v>3327</v>
      </c>
      <c r="AA46" s="189">
        <v>3365</v>
      </c>
      <c r="AB46" s="190">
        <v>1.0114000000000001</v>
      </c>
      <c r="AC46" s="188">
        <v>4204</v>
      </c>
      <c r="AD46" s="189">
        <v>3795</v>
      </c>
      <c r="AE46" s="190">
        <v>0.90269999999999995</v>
      </c>
      <c r="AF46" s="191">
        <v>7343860.6799999997</v>
      </c>
      <c r="AG46" s="192">
        <v>5095623.7699999996</v>
      </c>
      <c r="AH46" s="190">
        <v>0.69389999999999996</v>
      </c>
      <c r="AI46" s="188">
        <v>3286</v>
      </c>
      <c r="AJ46" s="189">
        <v>2271</v>
      </c>
      <c r="AK46" s="190">
        <v>0.69110000000000005</v>
      </c>
      <c r="AL46" s="9" t="s">
        <v>165</v>
      </c>
    </row>
    <row r="47" spans="1:38" ht="13" x14ac:dyDescent="0.3">
      <c r="A47" s="56" t="s">
        <v>153</v>
      </c>
      <c r="B47" s="56" t="s">
        <v>49</v>
      </c>
      <c r="C47" s="267">
        <v>9745224.1500000004</v>
      </c>
      <c r="D47" s="267">
        <v>9313095.4100000001</v>
      </c>
      <c r="E47" s="268">
        <v>1.04640011950656</v>
      </c>
      <c r="F47" s="57">
        <v>3124</v>
      </c>
      <c r="G47" s="57">
        <v>3100</v>
      </c>
      <c r="H47" s="58">
        <v>0.99229999999999996</v>
      </c>
      <c r="I47" s="53">
        <v>1</v>
      </c>
      <c r="J47" s="272">
        <v>3950</v>
      </c>
      <c r="K47" s="272">
        <v>3595</v>
      </c>
      <c r="L47" s="273">
        <v>0.91010000000000002</v>
      </c>
      <c r="M47" s="268">
        <v>0.9</v>
      </c>
      <c r="N47" s="59">
        <v>11150392.82</v>
      </c>
      <c r="O47" s="59">
        <v>7853064.7699999996</v>
      </c>
      <c r="P47" s="58">
        <v>0.70430000000000004</v>
      </c>
      <c r="Q47" s="58">
        <v>0.7</v>
      </c>
      <c r="R47" s="272">
        <v>3194</v>
      </c>
      <c r="S47" s="272">
        <v>2160</v>
      </c>
      <c r="T47" s="273">
        <v>0.67630000000000001</v>
      </c>
      <c r="U47" s="273">
        <v>0.69310000000000005</v>
      </c>
      <c r="V47" s="57">
        <v>2199</v>
      </c>
      <c r="W47" s="57">
        <v>1803</v>
      </c>
      <c r="X47" s="58">
        <v>0.81989999999999996</v>
      </c>
      <c r="Y47" s="200"/>
      <c r="Z47" s="188">
        <v>3289</v>
      </c>
      <c r="AA47" s="189">
        <v>3605</v>
      </c>
      <c r="AB47" s="190">
        <v>1.0961000000000001</v>
      </c>
      <c r="AC47" s="188">
        <v>4462</v>
      </c>
      <c r="AD47" s="189">
        <v>4027</v>
      </c>
      <c r="AE47" s="190">
        <v>0.90249999999999997</v>
      </c>
      <c r="AF47" s="191">
        <v>10602758.33</v>
      </c>
      <c r="AG47" s="192">
        <v>7349482.2400000002</v>
      </c>
      <c r="AH47" s="190">
        <v>0.69320000000000004</v>
      </c>
      <c r="AI47" s="188">
        <v>3743</v>
      </c>
      <c r="AJ47" s="189">
        <v>2578</v>
      </c>
      <c r="AK47" s="190">
        <v>0.68879999999999997</v>
      </c>
      <c r="AL47" s="9" t="s">
        <v>165</v>
      </c>
    </row>
    <row r="48" spans="1:38" ht="13" x14ac:dyDescent="0.3">
      <c r="A48" s="56" t="s">
        <v>255</v>
      </c>
      <c r="B48" s="56" t="s">
        <v>50</v>
      </c>
      <c r="C48" s="267">
        <v>2720022.47</v>
      </c>
      <c r="D48" s="267">
        <v>3003105.74</v>
      </c>
      <c r="E48" s="268">
        <v>0.90573649597832695</v>
      </c>
      <c r="F48" s="57">
        <v>780</v>
      </c>
      <c r="G48" s="57">
        <v>770</v>
      </c>
      <c r="H48" s="58">
        <v>0.98719999999999997</v>
      </c>
      <c r="I48" s="53">
        <v>1</v>
      </c>
      <c r="J48" s="272">
        <v>1014</v>
      </c>
      <c r="K48" s="272">
        <v>950</v>
      </c>
      <c r="L48" s="273">
        <v>0.93689999999999996</v>
      </c>
      <c r="M48" s="268">
        <v>0.9</v>
      </c>
      <c r="N48" s="59">
        <v>2982184.46</v>
      </c>
      <c r="O48" s="59">
        <v>2284615.12</v>
      </c>
      <c r="P48" s="58">
        <v>0.7661</v>
      </c>
      <c r="Q48" s="58">
        <v>0.7</v>
      </c>
      <c r="R48" s="272">
        <v>831</v>
      </c>
      <c r="S48" s="272">
        <v>602</v>
      </c>
      <c r="T48" s="273">
        <v>0.72440000000000004</v>
      </c>
      <c r="U48" s="273">
        <v>0.7</v>
      </c>
      <c r="V48" s="57">
        <v>754</v>
      </c>
      <c r="W48" s="57">
        <v>605</v>
      </c>
      <c r="X48" s="58">
        <v>0.8024</v>
      </c>
      <c r="Y48" s="200"/>
      <c r="Z48" s="188">
        <v>1066</v>
      </c>
      <c r="AA48" s="189">
        <v>1151</v>
      </c>
      <c r="AB48" s="190">
        <v>1.0797000000000001</v>
      </c>
      <c r="AC48" s="188">
        <v>1556</v>
      </c>
      <c r="AD48" s="189">
        <v>1405</v>
      </c>
      <c r="AE48" s="190">
        <v>0.90300000000000002</v>
      </c>
      <c r="AF48" s="191">
        <v>3891837.41</v>
      </c>
      <c r="AG48" s="192">
        <v>2918225.78</v>
      </c>
      <c r="AH48" s="190">
        <v>0.74980000000000002</v>
      </c>
      <c r="AI48" s="188">
        <v>1281</v>
      </c>
      <c r="AJ48" s="189">
        <v>934</v>
      </c>
      <c r="AK48" s="190">
        <v>0.72909999999999997</v>
      </c>
      <c r="AL48" s="9" t="s">
        <v>165</v>
      </c>
    </row>
    <row r="49" spans="1:38" ht="13" x14ac:dyDescent="0.3">
      <c r="A49" s="56" t="s">
        <v>255</v>
      </c>
      <c r="B49" s="56" t="s">
        <v>51</v>
      </c>
      <c r="C49" s="267">
        <v>3660477.25</v>
      </c>
      <c r="D49" s="267">
        <v>3700889.78</v>
      </c>
      <c r="E49" s="268">
        <v>0.989080320570909</v>
      </c>
      <c r="F49" s="57">
        <v>1220</v>
      </c>
      <c r="G49" s="57">
        <v>1218</v>
      </c>
      <c r="H49" s="58">
        <v>0.99839999999999995</v>
      </c>
      <c r="I49" s="53">
        <v>1</v>
      </c>
      <c r="J49" s="272">
        <v>1691</v>
      </c>
      <c r="K49" s="272">
        <v>1586</v>
      </c>
      <c r="L49" s="273">
        <v>0.93789999999999996</v>
      </c>
      <c r="M49" s="268">
        <v>0.9</v>
      </c>
      <c r="N49" s="59">
        <v>4003409.95</v>
      </c>
      <c r="O49" s="59">
        <v>2970568.42</v>
      </c>
      <c r="P49" s="58">
        <v>0.74199999999999999</v>
      </c>
      <c r="Q49" s="58">
        <v>0.7</v>
      </c>
      <c r="R49" s="272">
        <v>1376</v>
      </c>
      <c r="S49" s="272">
        <v>986</v>
      </c>
      <c r="T49" s="273">
        <v>0.71660000000000001</v>
      </c>
      <c r="U49" s="273">
        <v>0.7</v>
      </c>
      <c r="V49" s="57">
        <v>884</v>
      </c>
      <c r="W49" s="57">
        <v>700</v>
      </c>
      <c r="X49" s="58">
        <v>0.79190000000000005</v>
      </c>
      <c r="Y49" s="200"/>
      <c r="Z49" s="188">
        <v>1695</v>
      </c>
      <c r="AA49" s="189">
        <v>1750</v>
      </c>
      <c r="AB49" s="190">
        <v>1.0324</v>
      </c>
      <c r="AC49" s="188">
        <v>2407</v>
      </c>
      <c r="AD49" s="189">
        <v>2103</v>
      </c>
      <c r="AE49" s="190">
        <v>0.87370000000000003</v>
      </c>
      <c r="AF49" s="191">
        <v>4202934.4000000004</v>
      </c>
      <c r="AG49" s="192">
        <v>3194315.94</v>
      </c>
      <c r="AH49" s="190">
        <v>0.76</v>
      </c>
      <c r="AI49" s="188">
        <v>1815</v>
      </c>
      <c r="AJ49" s="189">
        <v>1238</v>
      </c>
      <c r="AK49" s="190">
        <v>0.68210000000000004</v>
      </c>
      <c r="AL49" s="9" t="s">
        <v>165</v>
      </c>
    </row>
    <row r="50" spans="1:38" ht="13" x14ac:dyDescent="0.3">
      <c r="A50" s="56" t="s">
        <v>315</v>
      </c>
      <c r="B50" s="56" t="s">
        <v>52</v>
      </c>
      <c r="C50" s="267">
        <v>2762401.37</v>
      </c>
      <c r="D50" s="267">
        <v>2860392.17</v>
      </c>
      <c r="E50" s="268">
        <v>0.96574218003120904</v>
      </c>
      <c r="F50" s="57">
        <v>1448</v>
      </c>
      <c r="G50" s="57">
        <v>1361</v>
      </c>
      <c r="H50" s="58">
        <v>0.93989999999999996</v>
      </c>
      <c r="I50" s="53">
        <v>0.95609999999999995</v>
      </c>
      <c r="J50" s="272">
        <v>1449</v>
      </c>
      <c r="K50" s="272">
        <v>1390</v>
      </c>
      <c r="L50" s="273">
        <v>0.95930000000000004</v>
      </c>
      <c r="M50" s="268">
        <v>0.9</v>
      </c>
      <c r="N50" s="59">
        <v>3196281.13</v>
      </c>
      <c r="O50" s="59">
        <v>2201226.77</v>
      </c>
      <c r="P50" s="58">
        <v>0.68869999999999998</v>
      </c>
      <c r="Q50" s="58">
        <v>0.7</v>
      </c>
      <c r="R50" s="272">
        <v>1102</v>
      </c>
      <c r="S50" s="272">
        <v>731</v>
      </c>
      <c r="T50" s="273">
        <v>0.6633</v>
      </c>
      <c r="U50" s="273">
        <v>0.7</v>
      </c>
      <c r="V50" s="57">
        <v>1049</v>
      </c>
      <c r="W50" s="57">
        <v>915</v>
      </c>
      <c r="X50" s="58">
        <v>0.87229999999999996</v>
      </c>
      <c r="Y50" s="200"/>
      <c r="Z50" s="188">
        <v>1643</v>
      </c>
      <c r="AA50" s="189">
        <v>1645</v>
      </c>
      <c r="AB50" s="190">
        <v>1.0012000000000001</v>
      </c>
      <c r="AC50" s="188">
        <v>1899</v>
      </c>
      <c r="AD50" s="189">
        <v>1668</v>
      </c>
      <c r="AE50" s="190">
        <v>0.87839999999999996</v>
      </c>
      <c r="AF50" s="191">
        <v>3062225.19</v>
      </c>
      <c r="AG50" s="192">
        <v>2180011.81</v>
      </c>
      <c r="AH50" s="190">
        <v>0.71189999999999998</v>
      </c>
      <c r="AI50" s="188">
        <v>1403</v>
      </c>
      <c r="AJ50" s="189">
        <v>1022</v>
      </c>
      <c r="AK50" s="190">
        <v>0.72840000000000005</v>
      </c>
      <c r="AL50" s="9" t="s">
        <v>165</v>
      </c>
    </row>
    <row r="51" spans="1:38" ht="13" x14ac:dyDescent="0.3">
      <c r="A51" s="56" t="s">
        <v>153</v>
      </c>
      <c r="B51" s="56" t="s">
        <v>53</v>
      </c>
      <c r="C51" s="267">
        <v>4153957.53</v>
      </c>
      <c r="D51" s="267">
        <v>4510046.6100000003</v>
      </c>
      <c r="E51" s="268">
        <v>0.92104536587039798</v>
      </c>
      <c r="F51" s="57">
        <v>1585</v>
      </c>
      <c r="G51" s="57">
        <v>1479</v>
      </c>
      <c r="H51" s="58">
        <v>0.93310000000000004</v>
      </c>
      <c r="I51" s="53">
        <v>0.94750000000000001</v>
      </c>
      <c r="J51" s="272">
        <v>2122</v>
      </c>
      <c r="K51" s="272">
        <v>1823</v>
      </c>
      <c r="L51" s="273">
        <v>0.85909999999999997</v>
      </c>
      <c r="M51" s="268">
        <v>0.89900000000000002</v>
      </c>
      <c r="N51" s="59">
        <v>5227968.5999999996</v>
      </c>
      <c r="O51" s="59">
        <v>3273703.96</v>
      </c>
      <c r="P51" s="58">
        <v>0.62619999999999998</v>
      </c>
      <c r="Q51" s="58">
        <v>0.65090000000000003</v>
      </c>
      <c r="R51" s="272">
        <v>1755</v>
      </c>
      <c r="S51" s="272">
        <v>1093</v>
      </c>
      <c r="T51" s="273">
        <v>0.62280000000000002</v>
      </c>
      <c r="U51" s="273">
        <v>0.66310000000000002</v>
      </c>
      <c r="V51" s="57">
        <v>1162</v>
      </c>
      <c r="W51" s="57">
        <v>815</v>
      </c>
      <c r="X51" s="58">
        <v>0.70140000000000002</v>
      </c>
      <c r="Y51" s="200"/>
      <c r="Z51" s="188">
        <v>2013</v>
      </c>
      <c r="AA51" s="189">
        <v>1896</v>
      </c>
      <c r="AB51" s="190">
        <v>0.94189999999999996</v>
      </c>
      <c r="AC51" s="188">
        <v>2696</v>
      </c>
      <c r="AD51" s="189">
        <v>2237</v>
      </c>
      <c r="AE51" s="190">
        <v>0.82969999999999999</v>
      </c>
      <c r="AF51" s="191">
        <v>5208294.24</v>
      </c>
      <c r="AG51" s="192">
        <v>3364505.19</v>
      </c>
      <c r="AH51" s="190">
        <v>0.64600000000000002</v>
      </c>
      <c r="AI51" s="188">
        <v>2150</v>
      </c>
      <c r="AJ51" s="189">
        <v>1373</v>
      </c>
      <c r="AK51" s="190">
        <v>0.63859999999999995</v>
      </c>
      <c r="AL51" s="9" t="s">
        <v>165</v>
      </c>
    </row>
    <row r="52" spans="1:38" ht="13" x14ac:dyDescent="0.3">
      <c r="A52" s="56" t="s">
        <v>315</v>
      </c>
      <c r="B52" s="56" t="s">
        <v>54</v>
      </c>
      <c r="C52" s="267">
        <v>242578.12</v>
      </c>
      <c r="D52" s="267">
        <v>250350.81</v>
      </c>
      <c r="E52" s="268">
        <v>0.96895280666357697</v>
      </c>
      <c r="F52" s="57">
        <v>80</v>
      </c>
      <c r="G52" s="57">
        <v>68</v>
      </c>
      <c r="H52" s="58">
        <v>0.85</v>
      </c>
      <c r="I52" s="53">
        <v>0.89500000000000002</v>
      </c>
      <c r="J52" s="272">
        <v>116</v>
      </c>
      <c r="K52" s="272">
        <v>111</v>
      </c>
      <c r="L52" s="273">
        <v>0.95689999999999997</v>
      </c>
      <c r="M52" s="268">
        <v>0.9</v>
      </c>
      <c r="N52" s="59">
        <v>270045.71999999997</v>
      </c>
      <c r="O52" s="59">
        <v>167034.60999999999</v>
      </c>
      <c r="P52" s="58">
        <v>0.61850000000000005</v>
      </c>
      <c r="Q52" s="58">
        <v>0.63219999999999998</v>
      </c>
      <c r="R52" s="272">
        <v>110</v>
      </c>
      <c r="S52" s="272">
        <v>87</v>
      </c>
      <c r="T52" s="273">
        <v>0.79090000000000005</v>
      </c>
      <c r="U52" s="273">
        <v>0.7</v>
      </c>
      <c r="V52" s="57">
        <v>63</v>
      </c>
      <c r="W52" s="57">
        <v>54</v>
      </c>
      <c r="X52" s="58">
        <v>0.85709999999999997</v>
      </c>
      <c r="Y52" s="200"/>
      <c r="Z52" s="188">
        <v>126</v>
      </c>
      <c r="AA52" s="189">
        <v>132</v>
      </c>
      <c r="AB52" s="190">
        <v>1.0476000000000001</v>
      </c>
      <c r="AC52" s="188">
        <v>181</v>
      </c>
      <c r="AD52" s="189">
        <v>167</v>
      </c>
      <c r="AE52" s="190">
        <v>0.92269999999999996</v>
      </c>
      <c r="AF52" s="191">
        <v>341067</v>
      </c>
      <c r="AG52" s="192">
        <v>189559.99</v>
      </c>
      <c r="AH52" s="190">
        <v>0.55579999999999996</v>
      </c>
      <c r="AI52" s="188">
        <v>150</v>
      </c>
      <c r="AJ52" s="189">
        <v>84</v>
      </c>
      <c r="AK52" s="190">
        <v>0.56000000000000005</v>
      </c>
      <c r="AL52" s="9" t="s">
        <v>165</v>
      </c>
    </row>
    <row r="53" spans="1:38" ht="13" x14ac:dyDescent="0.3">
      <c r="A53" s="56" t="s">
        <v>152</v>
      </c>
      <c r="B53" s="56" t="s">
        <v>55</v>
      </c>
      <c r="C53" s="267">
        <v>9977643.6999999993</v>
      </c>
      <c r="D53" s="267">
        <v>9815480.8100000005</v>
      </c>
      <c r="E53" s="268">
        <v>1.0165211356569299</v>
      </c>
      <c r="F53" s="57">
        <v>3677</v>
      </c>
      <c r="G53" s="57">
        <v>3506</v>
      </c>
      <c r="H53" s="58">
        <v>0.95350000000000001</v>
      </c>
      <c r="I53" s="53">
        <v>0.95409999999999995</v>
      </c>
      <c r="J53" s="272">
        <v>4264</v>
      </c>
      <c r="K53" s="272">
        <v>3883</v>
      </c>
      <c r="L53" s="273">
        <v>0.91059999999999997</v>
      </c>
      <c r="M53" s="268">
        <v>0.8508</v>
      </c>
      <c r="N53" s="59">
        <v>10616990.359999999</v>
      </c>
      <c r="O53" s="59">
        <v>7428936.6600000001</v>
      </c>
      <c r="P53" s="58">
        <v>0.69969999999999999</v>
      </c>
      <c r="Q53" s="58">
        <v>0.68799999999999994</v>
      </c>
      <c r="R53" s="272">
        <v>3527</v>
      </c>
      <c r="S53" s="272">
        <v>2573</v>
      </c>
      <c r="T53" s="273">
        <v>0.72950000000000004</v>
      </c>
      <c r="U53" s="273">
        <v>0.7</v>
      </c>
      <c r="V53" s="57">
        <v>2705</v>
      </c>
      <c r="W53" s="57">
        <v>2195</v>
      </c>
      <c r="X53" s="58">
        <v>0.8115</v>
      </c>
      <c r="Y53" s="200"/>
      <c r="Z53" s="188">
        <v>4457</v>
      </c>
      <c r="AA53" s="189">
        <v>4427</v>
      </c>
      <c r="AB53" s="190">
        <v>0.99329999999999996</v>
      </c>
      <c r="AC53" s="188">
        <v>6345</v>
      </c>
      <c r="AD53" s="189">
        <v>5491</v>
      </c>
      <c r="AE53" s="190">
        <v>0.86539999999999995</v>
      </c>
      <c r="AF53" s="191">
        <v>12065622.43</v>
      </c>
      <c r="AG53" s="192">
        <v>7879558.1200000001</v>
      </c>
      <c r="AH53" s="190">
        <v>0.65310000000000001</v>
      </c>
      <c r="AI53" s="188">
        <v>4972</v>
      </c>
      <c r="AJ53" s="189">
        <v>3228</v>
      </c>
      <c r="AK53" s="190">
        <v>0.6492</v>
      </c>
      <c r="AL53" s="9" t="s">
        <v>165</v>
      </c>
    </row>
    <row r="54" spans="1:38" ht="13" x14ac:dyDescent="0.3">
      <c r="A54" s="56" t="s">
        <v>255</v>
      </c>
      <c r="B54" s="56" t="s">
        <v>56</v>
      </c>
      <c r="C54" s="267">
        <v>1689446.26</v>
      </c>
      <c r="D54" s="267">
        <v>1772895.51</v>
      </c>
      <c r="E54" s="268">
        <v>0.95293053113998805</v>
      </c>
      <c r="F54" s="57">
        <v>483</v>
      </c>
      <c r="G54" s="57">
        <v>465</v>
      </c>
      <c r="H54" s="58">
        <v>0.9627</v>
      </c>
      <c r="I54" s="53">
        <v>1</v>
      </c>
      <c r="J54" s="272">
        <v>743</v>
      </c>
      <c r="K54" s="272">
        <v>668</v>
      </c>
      <c r="L54" s="273">
        <v>0.89910000000000001</v>
      </c>
      <c r="M54" s="268">
        <v>0.89649999999999996</v>
      </c>
      <c r="N54" s="59">
        <v>2049845.82</v>
      </c>
      <c r="O54" s="59">
        <v>1299379.32</v>
      </c>
      <c r="P54" s="58">
        <v>0.63390000000000002</v>
      </c>
      <c r="Q54" s="58">
        <v>0.65210000000000001</v>
      </c>
      <c r="R54" s="272">
        <v>623</v>
      </c>
      <c r="S54" s="272">
        <v>397</v>
      </c>
      <c r="T54" s="273">
        <v>0.63719999999999999</v>
      </c>
      <c r="U54" s="273">
        <v>0.65149999999999997</v>
      </c>
      <c r="V54" s="57">
        <v>396</v>
      </c>
      <c r="W54" s="57">
        <v>274</v>
      </c>
      <c r="X54" s="58">
        <v>0.69189999999999996</v>
      </c>
      <c r="Y54" s="200"/>
      <c r="Z54" s="188">
        <v>499</v>
      </c>
      <c r="AA54" s="189">
        <v>530</v>
      </c>
      <c r="AB54" s="190">
        <v>1.0621</v>
      </c>
      <c r="AC54" s="188">
        <v>900</v>
      </c>
      <c r="AD54" s="189">
        <v>794</v>
      </c>
      <c r="AE54" s="190">
        <v>0.88219999999999998</v>
      </c>
      <c r="AF54" s="191">
        <v>2532080.21</v>
      </c>
      <c r="AG54" s="192">
        <v>1830421.76</v>
      </c>
      <c r="AH54" s="190">
        <v>0.72289999999999999</v>
      </c>
      <c r="AI54" s="188">
        <v>722</v>
      </c>
      <c r="AJ54" s="189">
        <v>514</v>
      </c>
      <c r="AK54" s="190">
        <v>0.71189999999999998</v>
      </c>
      <c r="AL54" s="9" t="s">
        <v>165</v>
      </c>
    </row>
    <row r="55" spans="1:38" ht="13" x14ac:dyDescent="0.3">
      <c r="A55" s="56" t="s">
        <v>242</v>
      </c>
      <c r="B55" s="56" t="s">
        <v>57</v>
      </c>
      <c r="C55" s="267">
        <v>15185669.109999999</v>
      </c>
      <c r="D55" s="267">
        <v>14721919.74</v>
      </c>
      <c r="E55" s="268">
        <v>1.0315006044177799</v>
      </c>
      <c r="F55" s="57">
        <v>4026</v>
      </c>
      <c r="G55" s="57">
        <v>4075</v>
      </c>
      <c r="H55" s="58">
        <v>1.0122</v>
      </c>
      <c r="I55" s="53">
        <v>1</v>
      </c>
      <c r="J55" s="272">
        <v>4989</v>
      </c>
      <c r="K55" s="272">
        <v>4597</v>
      </c>
      <c r="L55" s="273">
        <v>0.9214</v>
      </c>
      <c r="M55" s="268">
        <v>0.9</v>
      </c>
      <c r="N55" s="59">
        <v>17216319.460000001</v>
      </c>
      <c r="O55" s="59">
        <v>12536375.859999999</v>
      </c>
      <c r="P55" s="58">
        <v>0.72819999999999996</v>
      </c>
      <c r="Q55" s="58">
        <v>0.7</v>
      </c>
      <c r="R55" s="272">
        <v>4196</v>
      </c>
      <c r="S55" s="272">
        <v>3014</v>
      </c>
      <c r="T55" s="273">
        <v>0.71830000000000005</v>
      </c>
      <c r="U55" s="273">
        <v>0.7</v>
      </c>
      <c r="V55" s="57">
        <v>3301</v>
      </c>
      <c r="W55" s="57">
        <v>2828</v>
      </c>
      <c r="X55" s="58">
        <v>0.85670000000000002</v>
      </c>
      <c r="Y55" s="200"/>
      <c r="Z55" s="188">
        <v>4734</v>
      </c>
      <c r="AA55" s="189">
        <v>5191</v>
      </c>
      <c r="AB55" s="190">
        <v>1.0965</v>
      </c>
      <c r="AC55" s="188">
        <v>6517</v>
      </c>
      <c r="AD55" s="189">
        <v>5686</v>
      </c>
      <c r="AE55" s="190">
        <v>0.87250000000000005</v>
      </c>
      <c r="AF55" s="191">
        <v>16587024.470000001</v>
      </c>
      <c r="AG55" s="192">
        <v>12195134.83</v>
      </c>
      <c r="AH55" s="190">
        <v>0.73519999999999996</v>
      </c>
      <c r="AI55" s="188">
        <v>5250</v>
      </c>
      <c r="AJ55" s="189">
        <v>3810</v>
      </c>
      <c r="AK55" s="190">
        <v>0.72570000000000001</v>
      </c>
      <c r="AL55" s="9" t="s">
        <v>165</v>
      </c>
    </row>
    <row r="56" spans="1:38" ht="13" x14ac:dyDescent="0.3">
      <c r="A56" s="56" t="s">
        <v>166</v>
      </c>
      <c r="B56" s="56" t="s">
        <v>58</v>
      </c>
      <c r="C56" s="267">
        <v>708011.04</v>
      </c>
      <c r="D56" s="267">
        <v>808435.93</v>
      </c>
      <c r="E56" s="268">
        <v>0.87577878929750197</v>
      </c>
      <c r="F56" s="57">
        <v>202</v>
      </c>
      <c r="G56" s="57">
        <v>203</v>
      </c>
      <c r="H56" s="58">
        <v>1.0049999999999999</v>
      </c>
      <c r="I56" s="53">
        <v>0.97330000000000005</v>
      </c>
      <c r="J56" s="272">
        <v>332</v>
      </c>
      <c r="K56" s="272">
        <v>305</v>
      </c>
      <c r="L56" s="273">
        <v>0.91869999999999996</v>
      </c>
      <c r="M56" s="268">
        <v>0.9</v>
      </c>
      <c r="N56" s="59">
        <v>817836.42</v>
      </c>
      <c r="O56" s="59">
        <v>553551.55000000005</v>
      </c>
      <c r="P56" s="58">
        <v>0.67679999999999996</v>
      </c>
      <c r="Q56" s="58">
        <v>0.68569999999999998</v>
      </c>
      <c r="R56" s="272">
        <v>284</v>
      </c>
      <c r="S56" s="272">
        <v>191</v>
      </c>
      <c r="T56" s="273">
        <v>0.67249999999999999</v>
      </c>
      <c r="U56" s="273">
        <v>0.68420000000000003</v>
      </c>
      <c r="V56" s="57">
        <v>144</v>
      </c>
      <c r="W56" s="57">
        <v>122</v>
      </c>
      <c r="X56" s="58">
        <v>0.84719999999999995</v>
      </c>
      <c r="Y56" s="200"/>
      <c r="Z56" s="188">
        <v>376</v>
      </c>
      <c r="AA56" s="189">
        <v>364</v>
      </c>
      <c r="AB56" s="190">
        <v>0.96809999999999996</v>
      </c>
      <c r="AC56" s="188">
        <v>531</v>
      </c>
      <c r="AD56" s="189">
        <v>480</v>
      </c>
      <c r="AE56" s="190">
        <v>0.90400000000000003</v>
      </c>
      <c r="AF56" s="191">
        <v>1023023.57</v>
      </c>
      <c r="AG56" s="192">
        <v>758014.59</v>
      </c>
      <c r="AH56" s="190">
        <v>0.74099999999999999</v>
      </c>
      <c r="AI56" s="188">
        <v>459</v>
      </c>
      <c r="AJ56" s="189">
        <v>323</v>
      </c>
      <c r="AK56" s="190">
        <v>0.70369999999999999</v>
      </c>
      <c r="AL56" s="9" t="s">
        <v>165</v>
      </c>
    </row>
    <row r="57" spans="1:38" ht="13" x14ac:dyDescent="0.3">
      <c r="A57" s="56" t="s">
        <v>153</v>
      </c>
      <c r="B57" s="56" t="s">
        <v>59</v>
      </c>
      <c r="C57" s="267">
        <v>3804465.13</v>
      </c>
      <c r="D57" s="267">
        <v>4019638.25</v>
      </c>
      <c r="E57" s="268">
        <v>0.94646953118231503</v>
      </c>
      <c r="F57" s="57">
        <v>1526</v>
      </c>
      <c r="G57" s="57">
        <v>1501</v>
      </c>
      <c r="H57" s="58">
        <v>0.98360000000000003</v>
      </c>
      <c r="I57" s="53">
        <v>0.91500000000000004</v>
      </c>
      <c r="J57" s="272">
        <v>1951</v>
      </c>
      <c r="K57" s="272">
        <v>1757</v>
      </c>
      <c r="L57" s="273">
        <v>0.90059999999999996</v>
      </c>
      <c r="M57" s="268">
        <v>0.9</v>
      </c>
      <c r="N57" s="59">
        <v>4540936.78</v>
      </c>
      <c r="O57" s="59">
        <v>3120739.44</v>
      </c>
      <c r="P57" s="58">
        <v>0.68720000000000003</v>
      </c>
      <c r="Q57" s="58">
        <v>0.69220000000000004</v>
      </c>
      <c r="R57" s="272">
        <v>1523</v>
      </c>
      <c r="S57" s="272">
        <v>1000</v>
      </c>
      <c r="T57" s="273">
        <v>0.65659999999999996</v>
      </c>
      <c r="U57" s="273">
        <v>0.67390000000000005</v>
      </c>
      <c r="V57" s="57">
        <v>1266</v>
      </c>
      <c r="W57" s="57">
        <v>1054</v>
      </c>
      <c r="X57" s="58">
        <v>0.83250000000000002</v>
      </c>
      <c r="Y57" s="200"/>
      <c r="Z57" s="188">
        <v>1934</v>
      </c>
      <c r="AA57" s="189">
        <v>1980</v>
      </c>
      <c r="AB57" s="190">
        <v>1.0238</v>
      </c>
      <c r="AC57" s="188">
        <v>2490</v>
      </c>
      <c r="AD57" s="189">
        <v>2200</v>
      </c>
      <c r="AE57" s="190">
        <v>0.88349999999999995</v>
      </c>
      <c r="AF57" s="191">
        <v>4897655.45</v>
      </c>
      <c r="AG57" s="192">
        <v>3337577.13</v>
      </c>
      <c r="AH57" s="190">
        <v>0.68149999999999999</v>
      </c>
      <c r="AI57" s="188">
        <v>1973</v>
      </c>
      <c r="AJ57" s="189">
        <v>1410</v>
      </c>
      <c r="AK57" s="190">
        <v>0.71460000000000001</v>
      </c>
      <c r="AL57" s="9" t="s">
        <v>165</v>
      </c>
    </row>
    <row r="58" spans="1:38" ht="13" x14ac:dyDescent="0.3">
      <c r="A58" s="56" t="s">
        <v>166</v>
      </c>
      <c r="B58" s="56" t="s">
        <v>60</v>
      </c>
      <c r="C58" s="267">
        <v>6955152.1200000001</v>
      </c>
      <c r="D58" s="267">
        <v>6831974.6500000004</v>
      </c>
      <c r="E58" s="268">
        <v>1.0180295560669299</v>
      </c>
      <c r="F58" s="57">
        <v>3081</v>
      </c>
      <c r="G58" s="57">
        <v>2796</v>
      </c>
      <c r="H58" s="58">
        <v>0.90749999999999997</v>
      </c>
      <c r="I58" s="53">
        <v>0.91830000000000001</v>
      </c>
      <c r="J58" s="272">
        <v>3904</v>
      </c>
      <c r="K58" s="272">
        <v>3563</v>
      </c>
      <c r="L58" s="273">
        <v>0.91269999999999996</v>
      </c>
      <c r="M58" s="268">
        <v>0.9</v>
      </c>
      <c r="N58" s="59">
        <v>7644800.3399999999</v>
      </c>
      <c r="O58" s="59">
        <v>5042378.16</v>
      </c>
      <c r="P58" s="58">
        <v>0.65959999999999996</v>
      </c>
      <c r="Q58" s="58">
        <v>0.65680000000000005</v>
      </c>
      <c r="R58" s="272">
        <v>3307</v>
      </c>
      <c r="S58" s="272">
        <v>2216</v>
      </c>
      <c r="T58" s="273">
        <v>0.67010000000000003</v>
      </c>
      <c r="U58" s="273">
        <v>0.67269999999999996</v>
      </c>
      <c r="V58" s="57">
        <v>2292</v>
      </c>
      <c r="W58" s="57">
        <v>1991</v>
      </c>
      <c r="X58" s="58">
        <v>0.86870000000000003</v>
      </c>
      <c r="Y58" s="200"/>
      <c r="Z58" s="188">
        <v>4282</v>
      </c>
      <c r="AA58" s="189">
        <v>3938</v>
      </c>
      <c r="AB58" s="190">
        <v>0.91969999999999996</v>
      </c>
      <c r="AC58" s="188">
        <v>5443</v>
      </c>
      <c r="AD58" s="189">
        <v>4773</v>
      </c>
      <c r="AE58" s="190">
        <v>0.87690000000000001</v>
      </c>
      <c r="AF58" s="191">
        <v>8516880.1699999999</v>
      </c>
      <c r="AG58" s="192">
        <v>5340306.5</v>
      </c>
      <c r="AH58" s="190">
        <v>0.627</v>
      </c>
      <c r="AI58" s="188">
        <v>4312</v>
      </c>
      <c r="AJ58" s="189">
        <v>2641</v>
      </c>
      <c r="AK58" s="190">
        <v>0.61250000000000004</v>
      </c>
      <c r="AL58" s="9" t="s">
        <v>165</v>
      </c>
    </row>
    <row r="59" spans="1:38" ht="13" x14ac:dyDescent="0.3">
      <c r="A59" s="56" t="s">
        <v>152</v>
      </c>
      <c r="B59" s="56" t="s">
        <v>61</v>
      </c>
      <c r="C59" s="267">
        <v>4323691.9800000004</v>
      </c>
      <c r="D59" s="267">
        <v>4609402.87</v>
      </c>
      <c r="E59" s="268">
        <v>0.93801563932292997</v>
      </c>
      <c r="F59" s="57">
        <v>1450</v>
      </c>
      <c r="G59" s="57">
        <v>1431</v>
      </c>
      <c r="H59" s="58">
        <v>0.9869</v>
      </c>
      <c r="I59" s="53">
        <v>0.97309999999999997</v>
      </c>
      <c r="J59" s="272">
        <v>1957</v>
      </c>
      <c r="K59" s="272">
        <v>1783</v>
      </c>
      <c r="L59" s="273">
        <v>0.91110000000000002</v>
      </c>
      <c r="M59" s="268">
        <v>0.88280000000000003</v>
      </c>
      <c r="N59" s="59">
        <v>4910210.03</v>
      </c>
      <c r="O59" s="59">
        <v>3349148.11</v>
      </c>
      <c r="P59" s="58">
        <v>0.68210000000000004</v>
      </c>
      <c r="Q59" s="58">
        <v>0.69810000000000005</v>
      </c>
      <c r="R59" s="272">
        <v>1722</v>
      </c>
      <c r="S59" s="272">
        <v>1183</v>
      </c>
      <c r="T59" s="273">
        <v>0.68700000000000006</v>
      </c>
      <c r="U59" s="273">
        <v>0.7</v>
      </c>
      <c r="V59" s="57">
        <v>1079</v>
      </c>
      <c r="W59" s="57">
        <v>923</v>
      </c>
      <c r="X59" s="58">
        <v>0.85540000000000005</v>
      </c>
      <c r="Y59" s="200"/>
      <c r="Z59" s="188">
        <v>1654</v>
      </c>
      <c r="AA59" s="189">
        <v>1729</v>
      </c>
      <c r="AB59" s="190">
        <v>1.0452999999999999</v>
      </c>
      <c r="AC59" s="188">
        <v>2592</v>
      </c>
      <c r="AD59" s="189">
        <v>2277</v>
      </c>
      <c r="AE59" s="190">
        <v>0.87849999999999995</v>
      </c>
      <c r="AF59" s="191">
        <v>5659927.9699999997</v>
      </c>
      <c r="AG59" s="192">
        <v>4054367.67</v>
      </c>
      <c r="AH59" s="190">
        <v>0.71630000000000005</v>
      </c>
      <c r="AI59" s="188">
        <v>2171</v>
      </c>
      <c r="AJ59" s="189">
        <v>1552</v>
      </c>
      <c r="AK59" s="190">
        <v>0.71489999999999998</v>
      </c>
      <c r="AL59" s="9" t="s">
        <v>165</v>
      </c>
    </row>
    <row r="60" spans="1:38" ht="13" x14ac:dyDescent="0.3">
      <c r="A60" s="56" t="s">
        <v>255</v>
      </c>
      <c r="B60" s="56" t="s">
        <v>62</v>
      </c>
      <c r="C60" s="267">
        <v>1883525.92</v>
      </c>
      <c r="D60" s="267">
        <v>1838094.01</v>
      </c>
      <c r="E60" s="268">
        <v>1.02471685874217</v>
      </c>
      <c r="F60" s="57">
        <v>604</v>
      </c>
      <c r="G60" s="57">
        <v>596</v>
      </c>
      <c r="H60" s="58">
        <v>0.98680000000000001</v>
      </c>
      <c r="I60" s="53">
        <v>1</v>
      </c>
      <c r="J60" s="272">
        <v>942</v>
      </c>
      <c r="K60" s="272">
        <v>837</v>
      </c>
      <c r="L60" s="273">
        <v>0.88849999999999996</v>
      </c>
      <c r="M60" s="268">
        <v>0.9</v>
      </c>
      <c r="N60" s="59">
        <v>2375742.09</v>
      </c>
      <c r="O60" s="59">
        <v>1467801.37</v>
      </c>
      <c r="P60" s="58">
        <v>0.61780000000000002</v>
      </c>
      <c r="Q60" s="58">
        <v>0.62609999999999999</v>
      </c>
      <c r="R60" s="272">
        <v>807</v>
      </c>
      <c r="S60" s="272">
        <v>514</v>
      </c>
      <c r="T60" s="273">
        <v>0.63690000000000002</v>
      </c>
      <c r="U60" s="273">
        <v>0.65880000000000005</v>
      </c>
      <c r="V60" s="57">
        <v>588</v>
      </c>
      <c r="W60" s="57">
        <v>467</v>
      </c>
      <c r="X60" s="58">
        <v>0.79420000000000002</v>
      </c>
      <c r="Y60" s="200"/>
      <c r="Z60" s="188">
        <v>466</v>
      </c>
      <c r="AA60" s="189">
        <v>555</v>
      </c>
      <c r="AB60" s="190">
        <v>1.1910000000000001</v>
      </c>
      <c r="AC60" s="188">
        <v>903</v>
      </c>
      <c r="AD60" s="189">
        <v>812</v>
      </c>
      <c r="AE60" s="190">
        <v>0.8992</v>
      </c>
      <c r="AF60" s="191">
        <v>2188585.67</v>
      </c>
      <c r="AG60" s="192">
        <v>1465123.29</v>
      </c>
      <c r="AH60" s="190">
        <v>0.6694</v>
      </c>
      <c r="AI60" s="188">
        <v>799</v>
      </c>
      <c r="AJ60" s="189">
        <v>538</v>
      </c>
      <c r="AK60" s="190">
        <v>0.67330000000000001</v>
      </c>
      <c r="AL60" s="9" t="s">
        <v>165</v>
      </c>
    </row>
    <row r="61" spans="1:38" ht="13" x14ac:dyDescent="0.3">
      <c r="A61" s="56" t="s">
        <v>255</v>
      </c>
      <c r="B61" s="56" t="s">
        <v>63</v>
      </c>
      <c r="C61" s="267">
        <v>626144.06999999995</v>
      </c>
      <c r="D61" s="267">
        <v>670425.39</v>
      </c>
      <c r="E61" s="268">
        <v>0.93395041318467997</v>
      </c>
      <c r="F61" s="57">
        <v>293</v>
      </c>
      <c r="G61" s="57">
        <v>273</v>
      </c>
      <c r="H61" s="58">
        <v>0.93169999999999997</v>
      </c>
      <c r="I61" s="53">
        <v>0.9617</v>
      </c>
      <c r="J61" s="272">
        <v>496</v>
      </c>
      <c r="K61" s="272">
        <v>481</v>
      </c>
      <c r="L61" s="273">
        <v>0.9698</v>
      </c>
      <c r="M61" s="268">
        <v>0.9</v>
      </c>
      <c r="N61" s="59">
        <v>788946.82</v>
      </c>
      <c r="O61" s="59">
        <v>483596.11</v>
      </c>
      <c r="P61" s="58">
        <v>0.61299999999999999</v>
      </c>
      <c r="Q61" s="58">
        <v>0.64129999999999998</v>
      </c>
      <c r="R61" s="272">
        <v>272</v>
      </c>
      <c r="S61" s="272">
        <v>180</v>
      </c>
      <c r="T61" s="273">
        <v>0.66180000000000005</v>
      </c>
      <c r="U61" s="273">
        <v>0.65310000000000001</v>
      </c>
      <c r="V61" s="57">
        <v>339</v>
      </c>
      <c r="W61" s="57">
        <v>268</v>
      </c>
      <c r="X61" s="58">
        <v>0.79059999999999997</v>
      </c>
      <c r="Y61" s="200"/>
      <c r="Z61" s="188">
        <v>391</v>
      </c>
      <c r="AA61" s="189">
        <v>392</v>
      </c>
      <c r="AB61" s="190">
        <v>1.0025999999999999</v>
      </c>
      <c r="AC61" s="188">
        <v>684</v>
      </c>
      <c r="AD61" s="189">
        <v>616</v>
      </c>
      <c r="AE61" s="190">
        <v>0.90059999999999996</v>
      </c>
      <c r="AF61" s="191">
        <v>1033779.3</v>
      </c>
      <c r="AG61" s="192">
        <v>673483.94</v>
      </c>
      <c r="AH61" s="190">
        <v>0.65149999999999997</v>
      </c>
      <c r="AI61" s="188">
        <v>417</v>
      </c>
      <c r="AJ61" s="189">
        <v>245</v>
      </c>
      <c r="AK61" s="190">
        <v>0.58750000000000002</v>
      </c>
      <c r="AL61" s="9" t="s">
        <v>165</v>
      </c>
    </row>
    <row r="62" spans="1:38" ht="13" x14ac:dyDescent="0.3">
      <c r="A62" s="56" t="s">
        <v>315</v>
      </c>
      <c r="B62" s="56" t="s">
        <v>64</v>
      </c>
      <c r="C62" s="267">
        <v>2314957.13</v>
      </c>
      <c r="D62" s="267">
        <v>2435951.38</v>
      </c>
      <c r="E62" s="268">
        <v>0.95032977628642201</v>
      </c>
      <c r="F62" s="57">
        <v>1054</v>
      </c>
      <c r="G62" s="57">
        <v>1026</v>
      </c>
      <c r="H62" s="58">
        <v>0.97340000000000004</v>
      </c>
      <c r="I62" s="53">
        <v>0.98380000000000001</v>
      </c>
      <c r="J62" s="272">
        <v>1410</v>
      </c>
      <c r="K62" s="272">
        <v>1361</v>
      </c>
      <c r="L62" s="273">
        <v>0.96519999999999995</v>
      </c>
      <c r="M62" s="268">
        <v>0.9</v>
      </c>
      <c r="N62" s="59">
        <v>2653066.85</v>
      </c>
      <c r="O62" s="59">
        <v>1685959.63</v>
      </c>
      <c r="P62" s="58">
        <v>0.63549999999999995</v>
      </c>
      <c r="Q62" s="58">
        <v>0.66169999999999995</v>
      </c>
      <c r="R62" s="272">
        <v>1213</v>
      </c>
      <c r="S62" s="272">
        <v>797</v>
      </c>
      <c r="T62" s="273">
        <v>0.65700000000000003</v>
      </c>
      <c r="U62" s="273">
        <v>0.65380000000000005</v>
      </c>
      <c r="V62" s="57">
        <v>855</v>
      </c>
      <c r="W62" s="57">
        <v>747</v>
      </c>
      <c r="X62" s="58">
        <v>0.87370000000000003</v>
      </c>
      <c r="Y62" s="200"/>
      <c r="Z62" s="188">
        <v>1615</v>
      </c>
      <c r="AA62" s="189">
        <v>1545</v>
      </c>
      <c r="AB62" s="190">
        <v>0.95669999999999999</v>
      </c>
      <c r="AC62" s="188">
        <v>2354</v>
      </c>
      <c r="AD62" s="189">
        <v>2121</v>
      </c>
      <c r="AE62" s="190">
        <v>0.90100000000000002</v>
      </c>
      <c r="AF62" s="191">
        <v>3274541.67</v>
      </c>
      <c r="AG62" s="192">
        <v>2006900.51</v>
      </c>
      <c r="AH62" s="190">
        <v>0.6129</v>
      </c>
      <c r="AI62" s="188">
        <v>1879</v>
      </c>
      <c r="AJ62" s="189">
        <v>1135</v>
      </c>
      <c r="AK62" s="190">
        <v>0.60399999999999998</v>
      </c>
      <c r="AL62" s="9" t="s">
        <v>165</v>
      </c>
    </row>
    <row r="63" spans="1:38" ht="13" x14ac:dyDescent="0.3">
      <c r="A63" s="56" t="s">
        <v>152</v>
      </c>
      <c r="B63" s="56" t="s">
        <v>65</v>
      </c>
      <c r="C63" s="267">
        <v>2556391.61</v>
      </c>
      <c r="D63" s="267">
        <v>2555675.39</v>
      </c>
      <c r="E63" s="268">
        <v>1.00028024685874</v>
      </c>
      <c r="F63" s="57">
        <v>897</v>
      </c>
      <c r="G63" s="57">
        <v>854</v>
      </c>
      <c r="H63" s="58">
        <v>0.95209999999999995</v>
      </c>
      <c r="I63" s="53">
        <v>0.96709999999999996</v>
      </c>
      <c r="J63" s="272">
        <v>1301</v>
      </c>
      <c r="K63" s="272">
        <v>1200</v>
      </c>
      <c r="L63" s="273">
        <v>0.9224</v>
      </c>
      <c r="M63" s="268">
        <v>0.9</v>
      </c>
      <c r="N63" s="59">
        <v>2973199.94</v>
      </c>
      <c r="O63" s="59">
        <v>2023644.25</v>
      </c>
      <c r="P63" s="58">
        <v>0.68059999999999998</v>
      </c>
      <c r="Q63" s="58">
        <v>0.66190000000000004</v>
      </c>
      <c r="R63" s="272">
        <v>1065</v>
      </c>
      <c r="S63" s="272">
        <v>655</v>
      </c>
      <c r="T63" s="273">
        <v>0.61499999999999999</v>
      </c>
      <c r="U63" s="273">
        <v>0.62709999999999999</v>
      </c>
      <c r="V63" s="57">
        <v>755</v>
      </c>
      <c r="W63" s="57">
        <v>647</v>
      </c>
      <c r="X63" s="58">
        <v>0.85699999999999998</v>
      </c>
      <c r="Y63" s="200"/>
      <c r="Z63" s="188">
        <v>1284</v>
      </c>
      <c r="AA63" s="189">
        <v>1327</v>
      </c>
      <c r="AB63" s="190">
        <v>1.0335000000000001</v>
      </c>
      <c r="AC63" s="188">
        <v>2184</v>
      </c>
      <c r="AD63" s="189">
        <v>1945</v>
      </c>
      <c r="AE63" s="190">
        <v>0.89059999999999995</v>
      </c>
      <c r="AF63" s="191">
        <v>3943336.75</v>
      </c>
      <c r="AG63" s="192">
        <v>2547023.56</v>
      </c>
      <c r="AH63" s="190">
        <v>0.64590000000000003</v>
      </c>
      <c r="AI63" s="188">
        <v>1702</v>
      </c>
      <c r="AJ63" s="189">
        <v>1012</v>
      </c>
      <c r="AK63" s="190">
        <v>0.59460000000000002</v>
      </c>
      <c r="AL63" s="9" t="s">
        <v>165</v>
      </c>
    </row>
    <row r="64" spans="1:38" ht="13" x14ac:dyDescent="0.3">
      <c r="A64" s="56" t="s">
        <v>153</v>
      </c>
      <c r="B64" s="56" t="s">
        <v>66</v>
      </c>
      <c r="C64" s="267">
        <v>49054563.57</v>
      </c>
      <c r="D64" s="267">
        <v>47705351.090000004</v>
      </c>
      <c r="E64" s="268">
        <v>1.02828220417988</v>
      </c>
      <c r="F64" s="57">
        <v>22901</v>
      </c>
      <c r="G64" s="57">
        <v>21621</v>
      </c>
      <c r="H64" s="58">
        <v>0.94410000000000005</v>
      </c>
      <c r="I64" s="53">
        <v>0.94010000000000005</v>
      </c>
      <c r="J64" s="272">
        <v>25771</v>
      </c>
      <c r="K64" s="272">
        <v>21419</v>
      </c>
      <c r="L64" s="273">
        <v>0.83109999999999995</v>
      </c>
      <c r="M64" s="268">
        <v>0.7903</v>
      </c>
      <c r="N64" s="59">
        <v>58741469.280000001</v>
      </c>
      <c r="O64" s="59">
        <v>36026453.539999999</v>
      </c>
      <c r="P64" s="58">
        <v>0.61329999999999996</v>
      </c>
      <c r="Q64" s="58">
        <v>0.61280000000000001</v>
      </c>
      <c r="R64" s="272">
        <v>18190</v>
      </c>
      <c r="S64" s="272">
        <v>11914</v>
      </c>
      <c r="T64" s="273">
        <v>0.65500000000000003</v>
      </c>
      <c r="U64" s="273">
        <v>0.65429999999999999</v>
      </c>
      <c r="V64" s="57">
        <v>13689</v>
      </c>
      <c r="W64" s="57">
        <v>9953</v>
      </c>
      <c r="X64" s="58">
        <v>0.72709999999999997</v>
      </c>
      <c r="Y64" s="212"/>
      <c r="Z64" s="213">
        <v>28503</v>
      </c>
      <c r="AA64" s="214">
        <v>28101</v>
      </c>
      <c r="AB64" s="215">
        <v>0.9859</v>
      </c>
      <c r="AC64" s="213">
        <v>34329</v>
      </c>
      <c r="AD64" s="214">
        <v>24767</v>
      </c>
      <c r="AE64" s="215">
        <v>0.72150000000000003</v>
      </c>
      <c r="AF64" s="216">
        <v>61709807.859999999</v>
      </c>
      <c r="AG64" s="217">
        <v>38784484.490000002</v>
      </c>
      <c r="AH64" s="215">
        <v>0.62849999999999995</v>
      </c>
      <c r="AI64" s="213">
        <v>21907</v>
      </c>
      <c r="AJ64" s="214">
        <v>14189</v>
      </c>
      <c r="AK64" s="215">
        <v>0.64770000000000005</v>
      </c>
      <c r="AL64" s="9" t="s">
        <v>165</v>
      </c>
    </row>
    <row r="65" spans="1:38" ht="13" x14ac:dyDescent="0.3">
      <c r="A65" s="56" t="s">
        <v>255</v>
      </c>
      <c r="B65" s="56" t="s">
        <v>67</v>
      </c>
      <c r="C65" s="267">
        <v>656446.19999999995</v>
      </c>
      <c r="D65" s="267">
        <v>665209.86</v>
      </c>
      <c r="E65" s="268">
        <v>0.98682572143473701</v>
      </c>
      <c r="F65" s="57">
        <v>169</v>
      </c>
      <c r="G65" s="57">
        <v>162</v>
      </c>
      <c r="H65" s="58">
        <v>0.95860000000000001</v>
      </c>
      <c r="I65" s="53">
        <v>1</v>
      </c>
      <c r="J65" s="272">
        <v>235</v>
      </c>
      <c r="K65" s="272">
        <v>224</v>
      </c>
      <c r="L65" s="273">
        <v>0.95320000000000005</v>
      </c>
      <c r="M65" s="268">
        <v>0.9</v>
      </c>
      <c r="N65" s="59">
        <v>723026.55</v>
      </c>
      <c r="O65" s="59">
        <v>547059.81000000006</v>
      </c>
      <c r="P65" s="58">
        <v>0.75660000000000005</v>
      </c>
      <c r="Q65" s="58">
        <v>0.7</v>
      </c>
      <c r="R65" s="272">
        <v>204</v>
      </c>
      <c r="S65" s="272">
        <v>153</v>
      </c>
      <c r="T65" s="273">
        <v>0.75</v>
      </c>
      <c r="U65" s="273">
        <v>0.7</v>
      </c>
      <c r="V65" s="57">
        <v>163</v>
      </c>
      <c r="W65" s="57">
        <v>128</v>
      </c>
      <c r="X65" s="58">
        <v>0.7853</v>
      </c>
      <c r="Y65" s="200"/>
      <c r="Z65" s="188">
        <v>217</v>
      </c>
      <c r="AA65" s="189">
        <v>233</v>
      </c>
      <c r="AB65" s="190">
        <v>1.0737000000000001</v>
      </c>
      <c r="AC65" s="188">
        <v>380</v>
      </c>
      <c r="AD65" s="189">
        <v>334</v>
      </c>
      <c r="AE65" s="190">
        <v>0.87890000000000001</v>
      </c>
      <c r="AF65" s="191">
        <v>812967.16</v>
      </c>
      <c r="AG65" s="192">
        <v>615801.39</v>
      </c>
      <c r="AH65" s="190">
        <v>0.75749999999999995</v>
      </c>
      <c r="AI65" s="188">
        <v>274</v>
      </c>
      <c r="AJ65" s="189">
        <v>211</v>
      </c>
      <c r="AK65" s="190">
        <v>0.77010000000000001</v>
      </c>
      <c r="AL65" s="9" t="s">
        <v>165</v>
      </c>
    </row>
    <row r="66" spans="1:38" ht="13" x14ac:dyDescent="0.3">
      <c r="A66" s="56" t="s">
        <v>153</v>
      </c>
      <c r="B66" s="56" t="s">
        <v>68</v>
      </c>
      <c r="C66" s="267">
        <v>2232447.88</v>
      </c>
      <c r="D66" s="267">
        <v>2193045.37</v>
      </c>
      <c r="E66" s="268">
        <v>1.01796702910893</v>
      </c>
      <c r="F66" s="57">
        <v>1135</v>
      </c>
      <c r="G66" s="57">
        <v>1129</v>
      </c>
      <c r="H66" s="58">
        <v>0.99470000000000003</v>
      </c>
      <c r="I66" s="53">
        <v>1</v>
      </c>
      <c r="J66" s="272">
        <v>1212</v>
      </c>
      <c r="K66" s="272">
        <v>1177</v>
      </c>
      <c r="L66" s="273">
        <v>0.97109999999999996</v>
      </c>
      <c r="M66" s="268">
        <v>0.9</v>
      </c>
      <c r="N66" s="59">
        <v>2333191.34</v>
      </c>
      <c r="O66" s="59">
        <v>1817953.64</v>
      </c>
      <c r="P66" s="58">
        <v>0.7792</v>
      </c>
      <c r="Q66" s="58">
        <v>0.7</v>
      </c>
      <c r="R66" s="272">
        <v>732</v>
      </c>
      <c r="S66" s="272">
        <v>531</v>
      </c>
      <c r="T66" s="273">
        <v>0.72540000000000004</v>
      </c>
      <c r="U66" s="273">
        <v>0.7</v>
      </c>
      <c r="V66" s="57">
        <v>982</v>
      </c>
      <c r="W66" s="57">
        <v>890</v>
      </c>
      <c r="X66" s="58">
        <v>0.90629999999999999</v>
      </c>
      <c r="Y66" s="200"/>
      <c r="Z66" s="188">
        <v>1150</v>
      </c>
      <c r="AA66" s="189">
        <v>1147</v>
      </c>
      <c r="AB66" s="190">
        <v>0.99739999999999995</v>
      </c>
      <c r="AC66" s="188">
        <v>1469</v>
      </c>
      <c r="AD66" s="189">
        <v>1427</v>
      </c>
      <c r="AE66" s="190">
        <v>0.97140000000000004</v>
      </c>
      <c r="AF66" s="191">
        <v>2710368.21</v>
      </c>
      <c r="AG66" s="192">
        <v>1989740.38</v>
      </c>
      <c r="AH66" s="190">
        <v>0.73409999999999997</v>
      </c>
      <c r="AI66" s="188">
        <v>1191</v>
      </c>
      <c r="AJ66" s="189">
        <v>885</v>
      </c>
      <c r="AK66" s="190">
        <v>0.74309999999999998</v>
      </c>
      <c r="AL66" s="9" t="s">
        <v>165</v>
      </c>
    </row>
    <row r="67" spans="1:38" ht="13" x14ac:dyDescent="0.3">
      <c r="A67" s="56" t="s">
        <v>153</v>
      </c>
      <c r="B67" s="56" t="s">
        <v>69</v>
      </c>
      <c r="C67" s="267">
        <v>5038480.5599999996</v>
      </c>
      <c r="D67" s="267">
        <v>5226485.63</v>
      </c>
      <c r="E67" s="268">
        <v>0.96402839626672798</v>
      </c>
      <c r="F67" s="57">
        <v>1600</v>
      </c>
      <c r="G67" s="57">
        <v>1592</v>
      </c>
      <c r="H67" s="58">
        <v>0.995</v>
      </c>
      <c r="I67" s="53">
        <v>0.9839</v>
      </c>
      <c r="J67" s="272">
        <v>1932</v>
      </c>
      <c r="K67" s="272">
        <v>1861</v>
      </c>
      <c r="L67" s="273">
        <v>0.96330000000000005</v>
      </c>
      <c r="M67" s="268">
        <v>0.9</v>
      </c>
      <c r="N67" s="59">
        <v>5639103.8700000001</v>
      </c>
      <c r="O67" s="59">
        <v>4077505.65</v>
      </c>
      <c r="P67" s="58">
        <v>0.72309999999999997</v>
      </c>
      <c r="Q67" s="58">
        <v>0.7</v>
      </c>
      <c r="R67" s="272">
        <v>1560</v>
      </c>
      <c r="S67" s="272">
        <v>1096</v>
      </c>
      <c r="T67" s="273">
        <v>0.7026</v>
      </c>
      <c r="U67" s="273">
        <v>0.7</v>
      </c>
      <c r="V67" s="57">
        <v>1325</v>
      </c>
      <c r="W67" s="57">
        <v>1126</v>
      </c>
      <c r="X67" s="58">
        <v>0.8498</v>
      </c>
      <c r="Y67" s="200"/>
      <c r="Z67" s="188">
        <v>1895</v>
      </c>
      <c r="AA67" s="189">
        <v>1966</v>
      </c>
      <c r="AB67" s="190">
        <v>1.0375000000000001</v>
      </c>
      <c r="AC67" s="188">
        <v>2490</v>
      </c>
      <c r="AD67" s="189">
        <v>2283</v>
      </c>
      <c r="AE67" s="190">
        <v>0.91690000000000005</v>
      </c>
      <c r="AF67" s="191">
        <v>6207975.1399999997</v>
      </c>
      <c r="AG67" s="192">
        <v>4341488.7</v>
      </c>
      <c r="AH67" s="190">
        <v>0.69930000000000003</v>
      </c>
      <c r="AI67" s="188">
        <v>2114</v>
      </c>
      <c r="AJ67" s="189">
        <v>1469</v>
      </c>
      <c r="AK67" s="190">
        <v>0.69489999999999996</v>
      </c>
      <c r="AL67" s="9" t="s">
        <v>165</v>
      </c>
    </row>
    <row r="68" spans="1:38" ht="13" x14ac:dyDescent="0.3">
      <c r="A68" s="56" t="s">
        <v>242</v>
      </c>
      <c r="B68" s="56" t="s">
        <v>70</v>
      </c>
      <c r="C68" s="267">
        <v>9033587.9000000004</v>
      </c>
      <c r="D68" s="267">
        <v>8523348.6199999992</v>
      </c>
      <c r="E68" s="268">
        <v>1.0598637111713001</v>
      </c>
      <c r="F68" s="57">
        <v>3548</v>
      </c>
      <c r="G68" s="57">
        <v>3350</v>
      </c>
      <c r="H68" s="58">
        <v>0.94420000000000004</v>
      </c>
      <c r="I68" s="53">
        <v>0.9577</v>
      </c>
      <c r="J68" s="272">
        <v>3782</v>
      </c>
      <c r="K68" s="272">
        <v>3477</v>
      </c>
      <c r="L68" s="268">
        <v>0.9194</v>
      </c>
      <c r="M68" s="273">
        <v>0.87019999999999997</v>
      </c>
      <c r="N68" s="59">
        <v>10301659.369999999</v>
      </c>
      <c r="O68" s="59">
        <v>7076565.1600000001</v>
      </c>
      <c r="P68" s="58">
        <v>0.68689999999999996</v>
      </c>
      <c r="Q68" s="58">
        <v>0.69030000000000002</v>
      </c>
      <c r="R68" s="272">
        <v>3218</v>
      </c>
      <c r="S68" s="272">
        <v>2294</v>
      </c>
      <c r="T68" s="273">
        <v>0.71289999999999998</v>
      </c>
      <c r="U68" s="268">
        <v>0.7</v>
      </c>
      <c r="V68" s="57">
        <v>2354</v>
      </c>
      <c r="W68" s="57">
        <v>1932</v>
      </c>
      <c r="X68" s="58">
        <v>0.82069999999999999</v>
      </c>
      <c r="Y68" s="200"/>
      <c r="Z68" s="188">
        <v>4021</v>
      </c>
      <c r="AA68" s="189">
        <v>4035</v>
      </c>
      <c r="AB68" s="190">
        <v>1.0035000000000001</v>
      </c>
      <c r="AC68" s="188">
        <v>5338</v>
      </c>
      <c r="AD68" s="189">
        <v>4611</v>
      </c>
      <c r="AE68" s="190">
        <v>0.86380000000000001</v>
      </c>
      <c r="AF68" s="191">
        <v>10046502.310000001</v>
      </c>
      <c r="AG68" s="192">
        <v>6977264.0800000001</v>
      </c>
      <c r="AH68" s="190">
        <v>0.69450000000000001</v>
      </c>
      <c r="AI68" s="188">
        <v>3936</v>
      </c>
      <c r="AJ68" s="189">
        <v>2790</v>
      </c>
      <c r="AK68" s="190">
        <v>0.70879999999999999</v>
      </c>
      <c r="AL68" s="9" t="s">
        <v>165</v>
      </c>
    </row>
    <row r="69" spans="1:38" ht="13" x14ac:dyDescent="0.3">
      <c r="A69" s="56" t="s">
        <v>166</v>
      </c>
      <c r="B69" s="56" t="s">
        <v>71</v>
      </c>
      <c r="C69" s="267">
        <v>10327495.09</v>
      </c>
      <c r="D69" s="267">
        <v>10906601.01</v>
      </c>
      <c r="E69" s="268">
        <v>0.94690317180677697</v>
      </c>
      <c r="F69" s="57">
        <v>3536</v>
      </c>
      <c r="G69" s="57">
        <v>3466</v>
      </c>
      <c r="H69" s="58">
        <v>0.98019999999999996</v>
      </c>
      <c r="I69" s="53">
        <v>0.97109999999999996</v>
      </c>
      <c r="J69" s="272">
        <v>4607</v>
      </c>
      <c r="K69" s="272">
        <v>4000</v>
      </c>
      <c r="L69" s="273">
        <v>0.86819999999999997</v>
      </c>
      <c r="M69" s="268">
        <v>0.9</v>
      </c>
      <c r="N69" s="59">
        <v>11655004.960000001</v>
      </c>
      <c r="O69" s="59">
        <v>8118370.3799999999</v>
      </c>
      <c r="P69" s="58">
        <v>0.6966</v>
      </c>
      <c r="Q69" s="58">
        <v>0.7</v>
      </c>
      <c r="R69" s="272">
        <v>3210</v>
      </c>
      <c r="S69" s="272">
        <v>2211</v>
      </c>
      <c r="T69" s="273">
        <v>0.68879999999999997</v>
      </c>
      <c r="U69" s="273">
        <v>0.69789999999999996</v>
      </c>
      <c r="V69" s="57">
        <v>2652</v>
      </c>
      <c r="W69" s="57">
        <v>2262</v>
      </c>
      <c r="X69" s="58">
        <v>0.85289999999999999</v>
      </c>
      <c r="Y69" s="200"/>
      <c r="Z69" s="188">
        <v>4626</v>
      </c>
      <c r="AA69" s="189">
        <v>4617</v>
      </c>
      <c r="AB69" s="190">
        <v>0.99809999999999999</v>
      </c>
      <c r="AC69" s="188">
        <v>7014</v>
      </c>
      <c r="AD69" s="189">
        <v>5889</v>
      </c>
      <c r="AE69" s="190">
        <v>0.83960000000000001</v>
      </c>
      <c r="AF69" s="191">
        <v>13007354.640000001</v>
      </c>
      <c r="AG69" s="192">
        <v>9086066.7899999991</v>
      </c>
      <c r="AH69" s="190">
        <v>0.69850000000000001</v>
      </c>
      <c r="AI69" s="188">
        <v>4933</v>
      </c>
      <c r="AJ69" s="189">
        <v>3338</v>
      </c>
      <c r="AK69" s="190">
        <v>0.67669999999999997</v>
      </c>
      <c r="AL69" s="9" t="s">
        <v>165</v>
      </c>
    </row>
    <row r="70" spans="1:38" ht="13" x14ac:dyDescent="0.3">
      <c r="A70" s="56" t="s">
        <v>154</v>
      </c>
      <c r="B70" s="56" t="s">
        <v>73</v>
      </c>
      <c r="C70" s="267"/>
      <c r="D70" s="267"/>
      <c r="E70" s="268"/>
      <c r="F70" s="57">
        <v>4</v>
      </c>
      <c r="G70" s="57">
        <v>31</v>
      </c>
      <c r="H70" s="58">
        <v>7.75</v>
      </c>
      <c r="I70" s="53"/>
      <c r="J70" s="272">
        <v>11</v>
      </c>
      <c r="K70" s="272">
        <v>3</v>
      </c>
      <c r="L70" s="273">
        <v>0.2727</v>
      </c>
      <c r="M70" s="268">
        <v>0.30570000000000003</v>
      </c>
      <c r="N70" s="59">
        <v>600</v>
      </c>
      <c r="O70" s="59"/>
      <c r="P70" s="58"/>
      <c r="Q70" s="58"/>
      <c r="R70" s="272">
        <v>1</v>
      </c>
      <c r="S70" s="272"/>
      <c r="T70" s="273"/>
      <c r="U70" s="273"/>
      <c r="V70" s="57"/>
      <c r="W70" s="57"/>
      <c r="X70" s="58"/>
      <c r="Y70" s="200"/>
      <c r="Z70" s="188">
        <v>5</v>
      </c>
      <c r="AA70" s="189">
        <v>16</v>
      </c>
      <c r="AB70" s="190">
        <v>3.2</v>
      </c>
      <c r="AC70" s="188">
        <v>10</v>
      </c>
      <c r="AD70" s="189">
        <v>1</v>
      </c>
      <c r="AE70" s="190">
        <v>0.1</v>
      </c>
      <c r="AF70" s="191"/>
      <c r="AG70" s="192"/>
      <c r="AH70" s="190"/>
      <c r="AI70" s="188">
        <v>1</v>
      </c>
      <c r="AJ70" s="189"/>
      <c r="AK70" s="190"/>
      <c r="AL70" s="9" t="s">
        <v>165</v>
      </c>
    </row>
    <row r="71" spans="1:38" ht="13" x14ac:dyDescent="0.3">
      <c r="A71" s="56" t="s">
        <v>242</v>
      </c>
      <c r="B71" s="56" t="s">
        <v>72</v>
      </c>
      <c r="C71" s="267">
        <v>2012749.65</v>
      </c>
      <c r="D71" s="267">
        <v>1992592.4</v>
      </c>
      <c r="E71" s="268">
        <v>1.0101160929852</v>
      </c>
      <c r="F71" s="57">
        <v>1159</v>
      </c>
      <c r="G71" s="57">
        <v>1027</v>
      </c>
      <c r="H71" s="58">
        <v>0.8861</v>
      </c>
      <c r="I71" s="53">
        <v>0.92710000000000004</v>
      </c>
      <c r="J71" s="272">
        <v>1364</v>
      </c>
      <c r="K71" s="272">
        <v>1299</v>
      </c>
      <c r="L71" s="273">
        <v>0.95230000000000004</v>
      </c>
      <c r="M71" s="268">
        <v>0.9</v>
      </c>
      <c r="N71" s="59">
        <v>2311655.21</v>
      </c>
      <c r="O71" s="59">
        <v>1453120.91</v>
      </c>
      <c r="P71" s="58">
        <v>0.62860000000000005</v>
      </c>
      <c r="Q71" s="58">
        <v>0.63600000000000001</v>
      </c>
      <c r="R71" s="272">
        <v>1135</v>
      </c>
      <c r="S71" s="272">
        <v>689</v>
      </c>
      <c r="T71" s="273">
        <v>0.60699999999999998</v>
      </c>
      <c r="U71" s="273">
        <v>0.62749999999999995</v>
      </c>
      <c r="V71" s="57">
        <v>796</v>
      </c>
      <c r="W71" s="57">
        <v>643</v>
      </c>
      <c r="X71" s="58">
        <v>0.80779999999999996</v>
      </c>
      <c r="Y71" s="200"/>
      <c r="Z71" s="188">
        <v>1728</v>
      </c>
      <c r="AA71" s="189">
        <v>1530</v>
      </c>
      <c r="AB71" s="190">
        <v>0.88539999999999996</v>
      </c>
      <c r="AC71" s="188">
        <v>2250</v>
      </c>
      <c r="AD71" s="189">
        <v>1833</v>
      </c>
      <c r="AE71" s="190">
        <v>0.81469999999999998</v>
      </c>
      <c r="AF71" s="191">
        <v>2819381.74</v>
      </c>
      <c r="AG71" s="192">
        <v>1725634.92</v>
      </c>
      <c r="AH71" s="190">
        <v>0.61209999999999998</v>
      </c>
      <c r="AI71" s="188">
        <v>1590</v>
      </c>
      <c r="AJ71" s="189">
        <v>895</v>
      </c>
      <c r="AK71" s="190">
        <v>0.56289999999999996</v>
      </c>
      <c r="AL71" s="9" t="s">
        <v>165</v>
      </c>
    </row>
    <row r="72" spans="1:38" ht="13" x14ac:dyDescent="0.3">
      <c r="A72" s="56" t="s">
        <v>166</v>
      </c>
      <c r="B72" s="56" t="s">
        <v>74</v>
      </c>
      <c r="C72" s="267">
        <v>19496062.25</v>
      </c>
      <c r="D72" s="267">
        <v>19829426.059999999</v>
      </c>
      <c r="E72" s="268">
        <v>0.98318842870230805</v>
      </c>
      <c r="F72" s="57">
        <v>4327</v>
      </c>
      <c r="G72" s="57">
        <v>4192</v>
      </c>
      <c r="H72" s="58">
        <v>0.96879999999999999</v>
      </c>
      <c r="I72" s="53">
        <v>0.97970000000000002</v>
      </c>
      <c r="J72" s="272">
        <v>6265</v>
      </c>
      <c r="K72" s="272">
        <v>5885</v>
      </c>
      <c r="L72" s="273">
        <v>0.93930000000000002</v>
      </c>
      <c r="M72" s="268">
        <v>0.9</v>
      </c>
      <c r="N72" s="59">
        <v>22611615.75</v>
      </c>
      <c r="O72" s="59">
        <v>15718390.25</v>
      </c>
      <c r="P72" s="58">
        <v>0.69510000000000005</v>
      </c>
      <c r="Q72" s="58">
        <v>0.68220000000000003</v>
      </c>
      <c r="R72" s="272">
        <v>5378</v>
      </c>
      <c r="S72" s="272">
        <v>3586</v>
      </c>
      <c r="T72" s="273">
        <v>0.66679999999999995</v>
      </c>
      <c r="U72" s="273">
        <v>0.65610000000000002</v>
      </c>
      <c r="V72" s="57">
        <v>4100</v>
      </c>
      <c r="W72" s="57">
        <v>2848</v>
      </c>
      <c r="X72" s="58">
        <v>0.6946</v>
      </c>
      <c r="Y72" s="200"/>
      <c r="Z72" s="188">
        <v>5264</v>
      </c>
      <c r="AA72" s="189">
        <v>5682</v>
      </c>
      <c r="AB72" s="190">
        <v>1.0793999999999999</v>
      </c>
      <c r="AC72" s="188">
        <v>8767</v>
      </c>
      <c r="AD72" s="189">
        <v>7993</v>
      </c>
      <c r="AE72" s="190">
        <v>0.91169999999999995</v>
      </c>
      <c r="AF72" s="191">
        <v>25524385.109999999</v>
      </c>
      <c r="AG72" s="192">
        <v>17259336.600000001</v>
      </c>
      <c r="AH72" s="190">
        <v>0.67620000000000002</v>
      </c>
      <c r="AI72" s="188">
        <v>7364</v>
      </c>
      <c r="AJ72" s="189">
        <v>4753</v>
      </c>
      <c r="AK72" s="190">
        <v>0.64539999999999997</v>
      </c>
      <c r="AL72" s="9" t="s">
        <v>165</v>
      </c>
    </row>
    <row r="73" spans="1:38" ht="13" x14ac:dyDescent="0.3">
      <c r="A73" s="60" t="s">
        <v>142</v>
      </c>
      <c r="B73" s="56" t="s">
        <v>75</v>
      </c>
      <c r="C73" s="267">
        <v>4162736.11</v>
      </c>
      <c r="D73" s="267">
        <v>4406457.1100000003</v>
      </c>
      <c r="E73" s="268">
        <v>0.94469003239657101</v>
      </c>
      <c r="F73" s="57">
        <v>1126</v>
      </c>
      <c r="G73" s="57">
        <v>1077</v>
      </c>
      <c r="H73" s="58">
        <v>0.95650000000000002</v>
      </c>
      <c r="I73" s="53">
        <v>0.98089999999999999</v>
      </c>
      <c r="J73" s="272">
        <v>1486</v>
      </c>
      <c r="K73" s="272">
        <v>1273</v>
      </c>
      <c r="L73" s="273">
        <v>0.85670000000000002</v>
      </c>
      <c r="M73" s="268">
        <v>0.87509999999999999</v>
      </c>
      <c r="N73" s="59">
        <v>4229313.5199999996</v>
      </c>
      <c r="O73" s="59">
        <v>3088133.3</v>
      </c>
      <c r="P73" s="58">
        <v>0.73019999999999996</v>
      </c>
      <c r="Q73" s="58">
        <v>0.7</v>
      </c>
      <c r="R73" s="272">
        <v>1243</v>
      </c>
      <c r="S73" s="272">
        <v>913</v>
      </c>
      <c r="T73" s="273">
        <v>0.73450000000000004</v>
      </c>
      <c r="U73" s="273">
        <v>0.7</v>
      </c>
      <c r="V73" s="57">
        <v>615</v>
      </c>
      <c r="W73" s="57">
        <v>519</v>
      </c>
      <c r="X73" s="58">
        <v>0.84389999999999998</v>
      </c>
      <c r="Y73" s="200"/>
      <c r="Z73" s="188">
        <v>1390</v>
      </c>
      <c r="AA73" s="189">
        <v>1484</v>
      </c>
      <c r="AB73" s="190">
        <v>1.0676000000000001</v>
      </c>
      <c r="AC73" s="188">
        <v>1937</v>
      </c>
      <c r="AD73" s="189">
        <v>1776</v>
      </c>
      <c r="AE73" s="190">
        <v>0.91690000000000005</v>
      </c>
      <c r="AF73" s="191">
        <v>5568950.5700000003</v>
      </c>
      <c r="AG73" s="192">
        <v>3937159.78</v>
      </c>
      <c r="AH73" s="190">
        <v>0.70699999999999996</v>
      </c>
      <c r="AI73" s="188">
        <v>1848</v>
      </c>
      <c r="AJ73" s="189">
        <v>1310</v>
      </c>
      <c r="AK73" s="190">
        <v>0.70889999999999997</v>
      </c>
      <c r="AL73" s="9" t="s">
        <v>165</v>
      </c>
    </row>
    <row r="74" spans="1:38" ht="13" x14ac:dyDescent="0.3">
      <c r="A74" s="56" t="s">
        <v>166</v>
      </c>
      <c r="B74" s="56" t="s">
        <v>76</v>
      </c>
      <c r="C74" s="267">
        <v>738212.18</v>
      </c>
      <c r="D74" s="267">
        <v>820205.64</v>
      </c>
      <c r="E74" s="268">
        <v>0.90003304537140205</v>
      </c>
      <c r="F74" s="57">
        <v>266</v>
      </c>
      <c r="G74" s="57">
        <v>258</v>
      </c>
      <c r="H74" s="58">
        <v>0.96989999999999998</v>
      </c>
      <c r="I74" s="53">
        <v>1</v>
      </c>
      <c r="J74" s="272">
        <v>414</v>
      </c>
      <c r="K74" s="272">
        <v>381</v>
      </c>
      <c r="L74" s="273">
        <v>0.92030000000000001</v>
      </c>
      <c r="M74" s="268">
        <v>0.9</v>
      </c>
      <c r="N74" s="59">
        <v>924747.32</v>
      </c>
      <c r="O74" s="59">
        <v>554234.98</v>
      </c>
      <c r="P74" s="58">
        <v>0.59930000000000005</v>
      </c>
      <c r="Q74" s="58">
        <v>0.64339999999999997</v>
      </c>
      <c r="R74" s="272">
        <v>361</v>
      </c>
      <c r="S74" s="272">
        <v>224</v>
      </c>
      <c r="T74" s="273">
        <v>0.62050000000000005</v>
      </c>
      <c r="U74" s="273">
        <v>0.65359999999999996</v>
      </c>
      <c r="V74" s="57">
        <v>225</v>
      </c>
      <c r="W74" s="57">
        <v>190</v>
      </c>
      <c r="X74" s="58">
        <v>0.84440000000000004</v>
      </c>
      <c r="Y74" s="200"/>
      <c r="Z74" s="188">
        <v>384</v>
      </c>
      <c r="AA74" s="189">
        <v>409</v>
      </c>
      <c r="AB74" s="190">
        <v>1.0650999999999999</v>
      </c>
      <c r="AC74" s="188">
        <v>634</v>
      </c>
      <c r="AD74" s="189">
        <v>560</v>
      </c>
      <c r="AE74" s="190">
        <v>0.88329999999999997</v>
      </c>
      <c r="AF74" s="191">
        <v>1341074.3700000001</v>
      </c>
      <c r="AG74" s="192">
        <v>851439.97</v>
      </c>
      <c r="AH74" s="190">
        <v>0.63490000000000002</v>
      </c>
      <c r="AI74" s="188">
        <v>533</v>
      </c>
      <c r="AJ74" s="189">
        <v>343</v>
      </c>
      <c r="AK74" s="190">
        <v>0.64349999999999996</v>
      </c>
      <c r="AL74" s="9" t="s">
        <v>165</v>
      </c>
    </row>
    <row r="75" spans="1:38" ht="13" x14ac:dyDescent="0.3">
      <c r="A75" s="56" t="s">
        <v>315</v>
      </c>
      <c r="B75" s="56" t="s">
        <v>77</v>
      </c>
      <c r="C75" s="267">
        <v>4099318.13</v>
      </c>
      <c r="D75" s="267">
        <v>4079547.25</v>
      </c>
      <c r="E75" s="268">
        <v>1.00484634171108</v>
      </c>
      <c r="F75" s="57">
        <v>1357</v>
      </c>
      <c r="G75" s="57">
        <v>1359</v>
      </c>
      <c r="H75" s="58">
        <v>1.0015000000000001</v>
      </c>
      <c r="I75" s="53">
        <v>0.96220000000000006</v>
      </c>
      <c r="J75" s="272">
        <v>1845</v>
      </c>
      <c r="K75" s="272">
        <v>1693</v>
      </c>
      <c r="L75" s="268">
        <v>0.91759999999999997</v>
      </c>
      <c r="M75" s="268">
        <v>0.9</v>
      </c>
      <c r="N75" s="59">
        <v>4183287.66</v>
      </c>
      <c r="O75" s="59">
        <v>2987407.13</v>
      </c>
      <c r="P75" s="58">
        <v>0.71409999999999996</v>
      </c>
      <c r="Q75" s="58">
        <v>0.69720000000000004</v>
      </c>
      <c r="R75" s="272">
        <v>1476</v>
      </c>
      <c r="S75" s="272">
        <v>1069</v>
      </c>
      <c r="T75" s="273">
        <v>0.72430000000000005</v>
      </c>
      <c r="U75" s="273">
        <v>0.7</v>
      </c>
      <c r="V75" s="57">
        <v>1056</v>
      </c>
      <c r="W75" s="57">
        <v>803</v>
      </c>
      <c r="X75" s="58">
        <v>0.76039999999999996</v>
      </c>
      <c r="Y75" s="200"/>
      <c r="Z75" s="188">
        <v>2017</v>
      </c>
      <c r="AA75" s="189">
        <v>1993</v>
      </c>
      <c r="AB75" s="190">
        <v>0.98809999999999998</v>
      </c>
      <c r="AC75" s="188">
        <v>2818</v>
      </c>
      <c r="AD75" s="189">
        <v>2577</v>
      </c>
      <c r="AE75" s="190">
        <v>0.91449999999999998</v>
      </c>
      <c r="AF75" s="191">
        <v>5332976.96</v>
      </c>
      <c r="AG75" s="192">
        <v>3601553.42</v>
      </c>
      <c r="AH75" s="190">
        <v>0.67530000000000001</v>
      </c>
      <c r="AI75" s="188">
        <v>2282</v>
      </c>
      <c r="AJ75" s="189">
        <v>1471</v>
      </c>
      <c r="AK75" s="190">
        <v>0.64459999999999995</v>
      </c>
      <c r="AL75" s="9" t="s">
        <v>165</v>
      </c>
    </row>
    <row r="76" spans="1:38" ht="13" x14ac:dyDescent="0.3">
      <c r="A76" s="56" t="s">
        <v>166</v>
      </c>
      <c r="B76" s="56" t="s">
        <v>78</v>
      </c>
      <c r="C76" s="267">
        <v>3520216.3</v>
      </c>
      <c r="D76" s="267">
        <v>3333873.95</v>
      </c>
      <c r="E76" s="268">
        <v>1.0558936398900101</v>
      </c>
      <c r="F76" s="57">
        <v>1096</v>
      </c>
      <c r="G76" s="57">
        <v>1052</v>
      </c>
      <c r="H76" s="58">
        <v>0.95989999999999998</v>
      </c>
      <c r="I76" s="53">
        <v>0.96589999999999998</v>
      </c>
      <c r="J76" s="272">
        <v>1435</v>
      </c>
      <c r="K76" s="272">
        <v>1323</v>
      </c>
      <c r="L76" s="273">
        <v>0.92200000000000004</v>
      </c>
      <c r="M76" s="268">
        <v>0.9</v>
      </c>
      <c r="N76" s="59">
        <v>4077099.46</v>
      </c>
      <c r="O76" s="59">
        <v>2690282.45</v>
      </c>
      <c r="P76" s="58">
        <v>0.65990000000000004</v>
      </c>
      <c r="Q76" s="58">
        <v>0.66459999999999997</v>
      </c>
      <c r="R76" s="272">
        <v>1241</v>
      </c>
      <c r="S76" s="272">
        <v>822</v>
      </c>
      <c r="T76" s="273">
        <v>0.66239999999999999</v>
      </c>
      <c r="U76" s="273">
        <v>0.68689999999999996</v>
      </c>
      <c r="V76" s="57">
        <v>938</v>
      </c>
      <c r="W76" s="57">
        <v>761</v>
      </c>
      <c r="X76" s="58">
        <v>0.81130000000000002</v>
      </c>
      <c r="Y76" s="200"/>
      <c r="Z76" s="188">
        <v>1237</v>
      </c>
      <c r="AA76" s="189">
        <v>1312</v>
      </c>
      <c r="AB76" s="190">
        <v>1.0606</v>
      </c>
      <c r="AC76" s="188">
        <v>1755</v>
      </c>
      <c r="AD76" s="189">
        <v>1566</v>
      </c>
      <c r="AE76" s="190">
        <v>0.89229999999999998</v>
      </c>
      <c r="AF76" s="191">
        <v>4011888.32</v>
      </c>
      <c r="AG76" s="192">
        <v>2809724.87</v>
      </c>
      <c r="AH76" s="190">
        <v>0.70030000000000003</v>
      </c>
      <c r="AI76" s="188">
        <v>1484</v>
      </c>
      <c r="AJ76" s="189">
        <v>1075</v>
      </c>
      <c r="AK76" s="190">
        <v>0.72440000000000004</v>
      </c>
      <c r="AL76" s="9" t="s">
        <v>165</v>
      </c>
    </row>
    <row r="77" spans="1:38" ht="13" x14ac:dyDescent="0.3">
      <c r="A77" s="56" t="s">
        <v>315</v>
      </c>
      <c r="B77" s="56" t="s">
        <v>79</v>
      </c>
      <c r="C77" s="267">
        <v>1060690.8600000001</v>
      </c>
      <c r="D77" s="267">
        <v>1074250.93</v>
      </c>
      <c r="E77" s="268">
        <v>0.98737718570092403</v>
      </c>
      <c r="F77" s="57">
        <v>350</v>
      </c>
      <c r="G77" s="57">
        <v>336</v>
      </c>
      <c r="H77" s="58">
        <v>0.96</v>
      </c>
      <c r="I77" s="53">
        <v>1</v>
      </c>
      <c r="J77" s="272">
        <v>441</v>
      </c>
      <c r="K77" s="272">
        <v>414</v>
      </c>
      <c r="L77" s="273">
        <v>0.93879999999999997</v>
      </c>
      <c r="M77" s="268">
        <v>0.9</v>
      </c>
      <c r="N77" s="59">
        <v>1084206.96</v>
      </c>
      <c r="O77" s="59">
        <v>780853.61</v>
      </c>
      <c r="P77" s="58">
        <v>0.72019999999999995</v>
      </c>
      <c r="Q77" s="58">
        <v>0.7</v>
      </c>
      <c r="R77" s="272">
        <v>340</v>
      </c>
      <c r="S77" s="272">
        <v>258</v>
      </c>
      <c r="T77" s="273">
        <v>0.75880000000000003</v>
      </c>
      <c r="U77" s="273">
        <v>0.7</v>
      </c>
      <c r="V77" s="57">
        <v>252</v>
      </c>
      <c r="W77" s="57">
        <v>199</v>
      </c>
      <c r="X77" s="58">
        <v>0.78969999999999996</v>
      </c>
      <c r="Y77" s="200"/>
      <c r="Z77" s="188">
        <v>451</v>
      </c>
      <c r="AA77" s="189">
        <v>454</v>
      </c>
      <c r="AB77" s="190">
        <v>1.0066999999999999</v>
      </c>
      <c r="AC77" s="188">
        <v>618</v>
      </c>
      <c r="AD77" s="189">
        <v>570</v>
      </c>
      <c r="AE77" s="190">
        <v>0.92230000000000001</v>
      </c>
      <c r="AF77" s="191">
        <v>1299458.42</v>
      </c>
      <c r="AG77" s="192">
        <v>858379.86</v>
      </c>
      <c r="AH77" s="190">
        <v>0.66059999999999997</v>
      </c>
      <c r="AI77" s="188">
        <v>476</v>
      </c>
      <c r="AJ77" s="189">
        <v>359</v>
      </c>
      <c r="AK77" s="190">
        <v>0.75419999999999998</v>
      </c>
      <c r="AL77" s="9" t="s">
        <v>165</v>
      </c>
    </row>
    <row r="78" spans="1:38" ht="13" x14ac:dyDescent="0.3">
      <c r="A78" s="56" t="s">
        <v>142</v>
      </c>
      <c r="B78" s="56" t="s">
        <v>80</v>
      </c>
      <c r="C78" s="267">
        <v>3177738.34</v>
      </c>
      <c r="D78" s="267">
        <v>3121557.73</v>
      </c>
      <c r="E78" s="268">
        <v>1.01799762005363</v>
      </c>
      <c r="F78" s="57">
        <v>1375</v>
      </c>
      <c r="G78" s="57">
        <v>1288</v>
      </c>
      <c r="H78" s="58">
        <v>0.93669999999999998</v>
      </c>
      <c r="I78" s="53">
        <v>0.95309999999999995</v>
      </c>
      <c r="J78" s="272">
        <v>1607</v>
      </c>
      <c r="K78" s="272">
        <v>1494</v>
      </c>
      <c r="L78" s="273">
        <v>0.92969999999999997</v>
      </c>
      <c r="M78" s="268">
        <v>0.9</v>
      </c>
      <c r="N78" s="59">
        <v>3649068.75</v>
      </c>
      <c r="O78" s="59">
        <v>2521327.16</v>
      </c>
      <c r="P78" s="58">
        <v>0.69099999999999995</v>
      </c>
      <c r="Q78" s="58">
        <v>0.68610000000000004</v>
      </c>
      <c r="R78" s="272">
        <v>1279</v>
      </c>
      <c r="S78" s="272">
        <v>906</v>
      </c>
      <c r="T78" s="273">
        <v>0.70840000000000003</v>
      </c>
      <c r="U78" s="273">
        <v>0.7</v>
      </c>
      <c r="V78" s="57">
        <v>1037</v>
      </c>
      <c r="W78" s="57">
        <v>903</v>
      </c>
      <c r="X78" s="58">
        <v>0.87080000000000002</v>
      </c>
      <c r="Y78" s="200"/>
      <c r="Z78" s="188">
        <v>1508</v>
      </c>
      <c r="AA78" s="189">
        <v>1580</v>
      </c>
      <c r="AB78" s="190">
        <v>1.0477000000000001</v>
      </c>
      <c r="AC78" s="188">
        <v>2063</v>
      </c>
      <c r="AD78" s="189">
        <v>1893</v>
      </c>
      <c r="AE78" s="190">
        <v>0.91759999999999997</v>
      </c>
      <c r="AF78" s="191">
        <v>4043519.08</v>
      </c>
      <c r="AG78" s="192">
        <v>2740854.85</v>
      </c>
      <c r="AH78" s="190">
        <v>0.67779999999999996</v>
      </c>
      <c r="AI78" s="188">
        <v>1725</v>
      </c>
      <c r="AJ78" s="189">
        <v>1175</v>
      </c>
      <c r="AK78" s="190">
        <v>0.68120000000000003</v>
      </c>
      <c r="AL78" s="9" t="s">
        <v>165</v>
      </c>
    </row>
    <row r="79" spans="1:38" ht="13" x14ac:dyDescent="0.3">
      <c r="A79" s="60" t="s">
        <v>242</v>
      </c>
      <c r="B79" s="60" t="s">
        <v>81</v>
      </c>
      <c r="C79" s="267">
        <v>14993089.42</v>
      </c>
      <c r="D79" s="267">
        <v>15094216.43</v>
      </c>
      <c r="E79" s="268">
        <v>0.99330028090765898</v>
      </c>
      <c r="F79" s="57">
        <v>6439</v>
      </c>
      <c r="G79" s="57">
        <v>6264</v>
      </c>
      <c r="H79" s="58">
        <v>0.9728</v>
      </c>
      <c r="I79" s="53">
        <v>0.99419999999999997</v>
      </c>
      <c r="J79" s="272">
        <v>8209</v>
      </c>
      <c r="K79" s="272">
        <v>7655</v>
      </c>
      <c r="L79" s="273">
        <v>0.9325</v>
      </c>
      <c r="M79" s="268">
        <v>0.9</v>
      </c>
      <c r="N79" s="59">
        <v>17651032.02</v>
      </c>
      <c r="O79" s="59">
        <v>11461831.640000001</v>
      </c>
      <c r="P79" s="58">
        <v>0.64939999999999998</v>
      </c>
      <c r="Q79" s="58">
        <v>0.64680000000000004</v>
      </c>
      <c r="R79" s="272">
        <v>6851</v>
      </c>
      <c r="S79" s="272">
        <v>4601</v>
      </c>
      <c r="T79" s="273">
        <v>0.67159999999999997</v>
      </c>
      <c r="U79" s="273">
        <v>0.67210000000000003</v>
      </c>
      <c r="V79" s="57">
        <v>3257</v>
      </c>
      <c r="W79" s="57">
        <v>2772</v>
      </c>
      <c r="X79" s="58">
        <v>0.85109999999999997</v>
      </c>
      <c r="Y79" s="200"/>
      <c r="Z79" s="188">
        <v>7070</v>
      </c>
      <c r="AA79" s="189">
        <v>7207</v>
      </c>
      <c r="AB79" s="190">
        <v>1.0194000000000001</v>
      </c>
      <c r="AC79" s="188">
        <v>9387</v>
      </c>
      <c r="AD79" s="189">
        <v>8356</v>
      </c>
      <c r="AE79" s="190">
        <v>0.89019999999999999</v>
      </c>
      <c r="AF79" s="191">
        <v>17335899.309999999</v>
      </c>
      <c r="AG79" s="192">
        <v>11458379.73</v>
      </c>
      <c r="AH79" s="190">
        <v>0.66100000000000003</v>
      </c>
      <c r="AI79" s="188">
        <v>7965</v>
      </c>
      <c r="AJ79" s="189">
        <v>5480</v>
      </c>
      <c r="AK79" s="190">
        <v>0.68799999999999994</v>
      </c>
      <c r="AL79" s="9" t="s">
        <v>165</v>
      </c>
    </row>
    <row r="80" spans="1:38" ht="13" x14ac:dyDescent="0.3">
      <c r="A80" s="56" t="s">
        <v>255</v>
      </c>
      <c r="B80" s="56" t="s">
        <v>82</v>
      </c>
      <c r="C80" s="267">
        <v>694512.73</v>
      </c>
      <c r="D80" s="267">
        <v>696929.71</v>
      </c>
      <c r="E80" s="268">
        <v>0.99653196015994205</v>
      </c>
      <c r="F80" s="57">
        <v>185</v>
      </c>
      <c r="G80" s="57">
        <v>187</v>
      </c>
      <c r="H80" s="58">
        <v>1.0107999999999999</v>
      </c>
      <c r="I80" s="53">
        <v>1</v>
      </c>
      <c r="J80" s="272">
        <v>341</v>
      </c>
      <c r="K80" s="272">
        <v>297</v>
      </c>
      <c r="L80" s="273">
        <v>0.871</v>
      </c>
      <c r="M80" s="268">
        <v>0.87780000000000002</v>
      </c>
      <c r="N80" s="59">
        <v>718631.94</v>
      </c>
      <c r="O80" s="59">
        <v>518374.91</v>
      </c>
      <c r="P80" s="58">
        <v>0.72130000000000005</v>
      </c>
      <c r="Q80" s="58">
        <v>0.7</v>
      </c>
      <c r="R80" s="272">
        <v>310</v>
      </c>
      <c r="S80" s="272">
        <v>237</v>
      </c>
      <c r="T80" s="273">
        <v>0.76449999999999996</v>
      </c>
      <c r="U80" s="273">
        <v>0.7</v>
      </c>
      <c r="V80" s="57">
        <v>167</v>
      </c>
      <c r="W80" s="57">
        <v>123</v>
      </c>
      <c r="X80" s="58">
        <v>0.73650000000000004</v>
      </c>
      <c r="Y80" s="200"/>
      <c r="Z80" s="188">
        <v>288</v>
      </c>
      <c r="AA80" s="189">
        <v>314</v>
      </c>
      <c r="AB80" s="190">
        <v>1.0903</v>
      </c>
      <c r="AC80" s="188">
        <v>458</v>
      </c>
      <c r="AD80" s="189">
        <v>414</v>
      </c>
      <c r="AE80" s="190">
        <v>0.90390000000000004</v>
      </c>
      <c r="AF80" s="191">
        <v>974081.74</v>
      </c>
      <c r="AG80" s="192">
        <v>709506.5</v>
      </c>
      <c r="AH80" s="190">
        <v>0.72840000000000005</v>
      </c>
      <c r="AI80" s="188">
        <v>393</v>
      </c>
      <c r="AJ80" s="189">
        <v>302</v>
      </c>
      <c r="AK80" s="190">
        <v>0.76839999999999997</v>
      </c>
      <c r="AL80" s="9" t="s">
        <v>165</v>
      </c>
    </row>
    <row r="81" spans="1:38" ht="13" x14ac:dyDescent="0.3">
      <c r="A81" s="56" t="s">
        <v>142</v>
      </c>
      <c r="B81" s="56" t="s">
        <v>83</v>
      </c>
      <c r="C81" s="267">
        <v>8408332.2699999996</v>
      </c>
      <c r="D81" s="267">
        <v>8071898.5899999999</v>
      </c>
      <c r="E81" s="268">
        <v>1.0416796217455899</v>
      </c>
      <c r="F81" s="57">
        <v>3027</v>
      </c>
      <c r="G81" s="57">
        <v>2943</v>
      </c>
      <c r="H81" s="58">
        <v>0.97219999999999995</v>
      </c>
      <c r="I81" s="53">
        <v>0.95940000000000003</v>
      </c>
      <c r="J81" s="272">
        <v>3676</v>
      </c>
      <c r="K81" s="272">
        <v>3420</v>
      </c>
      <c r="L81" s="273">
        <v>0.9304</v>
      </c>
      <c r="M81" s="268">
        <v>0.9</v>
      </c>
      <c r="N81" s="59">
        <v>9628597.9900000002</v>
      </c>
      <c r="O81" s="59">
        <v>6726488.5</v>
      </c>
      <c r="P81" s="58">
        <v>0.6986</v>
      </c>
      <c r="Q81" s="58">
        <v>0.67879999999999996</v>
      </c>
      <c r="R81" s="272">
        <v>3096</v>
      </c>
      <c r="S81" s="272">
        <v>2041</v>
      </c>
      <c r="T81" s="273">
        <v>0.65920000000000001</v>
      </c>
      <c r="U81" s="273">
        <v>0.65539999999999998</v>
      </c>
      <c r="V81" s="57">
        <v>2492</v>
      </c>
      <c r="W81" s="57">
        <v>2113</v>
      </c>
      <c r="X81" s="58">
        <v>0.84789999999999999</v>
      </c>
      <c r="Y81" s="200"/>
      <c r="Z81" s="188">
        <v>3614</v>
      </c>
      <c r="AA81" s="189">
        <v>3814</v>
      </c>
      <c r="AB81" s="190">
        <v>1.0552999999999999</v>
      </c>
      <c r="AC81" s="188">
        <v>5088</v>
      </c>
      <c r="AD81" s="189">
        <v>4399</v>
      </c>
      <c r="AE81" s="190">
        <v>0.86460000000000004</v>
      </c>
      <c r="AF81" s="191">
        <v>10454714.66</v>
      </c>
      <c r="AG81" s="192">
        <v>7076205.9699999997</v>
      </c>
      <c r="AH81" s="190">
        <v>0.67679999999999996</v>
      </c>
      <c r="AI81" s="188">
        <v>4066</v>
      </c>
      <c r="AJ81" s="189">
        <v>2704</v>
      </c>
      <c r="AK81" s="190">
        <v>0.66500000000000004</v>
      </c>
      <c r="AL81" s="9" t="s">
        <v>165</v>
      </c>
    </row>
    <row r="82" spans="1:38" ht="13" x14ac:dyDescent="0.3">
      <c r="A82" s="56" t="s">
        <v>153</v>
      </c>
      <c r="B82" s="56" t="s">
        <v>84</v>
      </c>
      <c r="C82" s="267">
        <v>5633680.1500000004</v>
      </c>
      <c r="D82" s="267">
        <v>6056557.5099999998</v>
      </c>
      <c r="E82" s="268">
        <v>0.93017859414332604</v>
      </c>
      <c r="F82" s="57">
        <v>3004</v>
      </c>
      <c r="G82" s="57">
        <v>2837</v>
      </c>
      <c r="H82" s="58">
        <v>0.94440000000000002</v>
      </c>
      <c r="I82" s="53">
        <v>0.97289999999999999</v>
      </c>
      <c r="J82" s="272">
        <v>3678</v>
      </c>
      <c r="K82" s="272">
        <v>3461</v>
      </c>
      <c r="L82" s="273">
        <v>0.94099999999999995</v>
      </c>
      <c r="M82" s="268">
        <v>0.9</v>
      </c>
      <c r="N82" s="59">
        <v>6874552.3399999999</v>
      </c>
      <c r="O82" s="59">
        <v>4248745.37</v>
      </c>
      <c r="P82" s="58">
        <v>0.61799999999999999</v>
      </c>
      <c r="Q82" s="58">
        <v>0.65229999999999999</v>
      </c>
      <c r="R82" s="272">
        <v>2651</v>
      </c>
      <c r="S82" s="272">
        <v>1600</v>
      </c>
      <c r="T82" s="273">
        <v>0.60350000000000004</v>
      </c>
      <c r="U82" s="273">
        <v>0.66800000000000004</v>
      </c>
      <c r="V82" s="57">
        <v>2534</v>
      </c>
      <c r="W82" s="57">
        <v>2380</v>
      </c>
      <c r="X82" s="58">
        <v>0.93920000000000003</v>
      </c>
      <c r="Y82" s="200"/>
      <c r="Z82" s="188">
        <v>3324</v>
      </c>
      <c r="AA82" s="189">
        <v>3377</v>
      </c>
      <c r="AB82" s="190">
        <v>1.0159</v>
      </c>
      <c r="AC82" s="188">
        <v>4171</v>
      </c>
      <c r="AD82" s="189">
        <v>3785</v>
      </c>
      <c r="AE82" s="190">
        <v>0.90749999999999997</v>
      </c>
      <c r="AF82" s="191">
        <v>6844421.1100000003</v>
      </c>
      <c r="AG82" s="192">
        <v>4558816.16</v>
      </c>
      <c r="AH82" s="190">
        <v>0.66610000000000003</v>
      </c>
      <c r="AI82" s="188">
        <v>3260</v>
      </c>
      <c r="AJ82" s="189">
        <v>2117</v>
      </c>
      <c r="AK82" s="190">
        <v>0.64939999999999998</v>
      </c>
      <c r="AL82" s="9" t="s">
        <v>165</v>
      </c>
    </row>
    <row r="83" spans="1:38" ht="13" x14ac:dyDescent="0.3">
      <c r="A83" s="56" t="s">
        <v>153</v>
      </c>
      <c r="B83" s="56" t="s">
        <v>85</v>
      </c>
      <c r="C83" s="267">
        <v>11894923.41</v>
      </c>
      <c r="D83" s="267">
        <v>11857493.65</v>
      </c>
      <c r="E83" s="268">
        <v>1.0031566333581801</v>
      </c>
      <c r="F83" s="57">
        <v>6969</v>
      </c>
      <c r="G83" s="57">
        <v>6425</v>
      </c>
      <c r="H83" s="58">
        <v>0.92190000000000005</v>
      </c>
      <c r="I83" s="53">
        <v>0.93240000000000001</v>
      </c>
      <c r="J83" s="272">
        <v>7350</v>
      </c>
      <c r="K83" s="272">
        <v>6763</v>
      </c>
      <c r="L83" s="273">
        <v>0.92010000000000003</v>
      </c>
      <c r="M83" s="268">
        <v>0.87</v>
      </c>
      <c r="N83" s="59">
        <v>13768821.26</v>
      </c>
      <c r="O83" s="59">
        <v>9167328.9000000004</v>
      </c>
      <c r="P83" s="58">
        <v>0.66579999999999995</v>
      </c>
      <c r="Q83" s="58">
        <v>0.68030000000000002</v>
      </c>
      <c r="R83" s="272">
        <v>5306</v>
      </c>
      <c r="S83" s="272">
        <v>3734</v>
      </c>
      <c r="T83" s="273">
        <v>0.70369999999999999</v>
      </c>
      <c r="U83" s="273">
        <v>0.7</v>
      </c>
      <c r="V83" s="57">
        <v>5198</v>
      </c>
      <c r="W83" s="57">
        <v>4803</v>
      </c>
      <c r="X83" s="58">
        <v>0.92400000000000004</v>
      </c>
      <c r="Y83" s="200"/>
      <c r="Z83" s="188">
        <v>8603</v>
      </c>
      <c r="AA83" s="189">
        <v>8333</v>
      </c>
      <c r="AB83" s="190">
        <v>0.96860000000000002</v>
      </c>
      <c r="AC83" s="188">
        <v>10327</v>
      </c>
      <c r="AD83" s="189">
        <v>9158</v>
      </c>
      <c r="AE83" s="190">
        <v>0.88680000000000003</v>
      </c>
      <c r="AF83" s="191">
        <v>13085066.74</v>
      </c>
      <c r="AG83" s="192">
        <v>8525647.5299999993</v>
      </c>
      <c r="AH83" s="190">
        <v>0.65159999999999996</v>
      </c>
      <c r="AI83" s="188">
        <v>7992</v>
      </c>
      <c r="AJ83" s="189">
        <v>5135</v>
      </c>
      <c r="AK83" s="190">
        <v>0.64249999999999996</v>
      </c>
      <c r="AL83" s="9" t="s">
        <v>165</v>
      </c>
    </row>
    <row r="84" spans="1:38" ht="13" x14ac:dyDescent="0.3">
      <c r="A84" s="56" t="s">
        <v>142</v>
      </c>
      <c r="B84" s="56" t="s">
        <v>86</v>
      </c>
      <c r="C84" s="267">
        <v>5845880.9299999997</v>
      </c>
      <c r="D84" s="267">
        <v>5605181.4800000004</v>
      </c>
      <c r="E84" s="268">
        <v>1.0429423116555401</v>
      </c>
      <c r="F84" s="57">
        <v>2453</v>
      </c>
      <c r="G84" s="57">
        <v>2320</v>
      </c>
      <c r="H84" s="58">
        <v>0.94579999999999997</v>
      </c>
      <c r="I84" s="53">
        <v>0.97319999999999995</v>
      </c>
      <c r="J84" s="272">
        <v>2926</v>
      </c>
      <c r="K84" s="272">
        <v>2635</v>
      </c>
      <c r="L84" s="273">
        <v>0.90049999999999997</v>
      </c>
      <c r="M84" s="268">
        <v>0.87909999999999999</v>
      </c>
      <c r="N84" s="59">
        <v>6472311</v>
      </c>
      <c r="O84" s="59">
        <v>4573851.3499999996</v>
      </c>
      <c r="P84" s="58">
        <v>0.70669999999999999</v>
      </c>
      <c r="Q84" s="58">
        <v>0.69510000000000005</v>
      </c>
      <c r="R84" s="272">
        <v>2299</v>
      </c>
      <c r="S84" s="272">
        <v>1539</v>
      </c>
      <c r="T84" s="273">
        <v>0.6694</v>
      </c>
      <c r="U84" s="273">
        <v>0.65359999999999996</v>
      </c>
      <c r="V84" s="57">
        <v>2025</v>
      </c>
      <c r="W84" s="57">
        <v>1739</v>
      </c>
      <c r="X84" s="58">
        <v>0.85880000000000001</v>
      </c>
      <c r="Y84" s="200"/>
      <c r="Z84" s="188">
        <v>2818</v>
      </c>
      <c r="AA84" s="189">
        <v>2706</v>
      </c>
      <c r="AB84" s="190">
        <v>0.96030000000000004</v>
      </c>
      <c r="AC84" s="188">
        <v>3754</v>
      </c>
      <c r="AD84" s="189">
        <v>3312</v>
      </c>
      <c r="AE84" s="190">
        <v>0.88229999999999997</v>
      </c>
      <c r="AF84" s="191">
        <v>6897537.0599999996</v>
      </c>
      <c r="AG84" s="192">
        <v>4769676.32</v>
      </c>
      <c r="AH84" s="190">
        <v>0.6915</v>
      </c>
      <c r="AI84" s="188">
        <v>2984</v>
      </c>
      <c r="AJ84" s="189">
        <v>1922</v>
      </c>
      <c r="AK84" s="190">
        <v>0.64410000000000001</v>
      </c>
      <c r="AL84" s="9" t="s">
        <v>165</v>
      </c>
    </row>
    <row r="85" spans="1:38" ht="13" x14ac:dyDescent="0.3">
      <c r="A85" s="56" t="s">
        <v>153</v>
      </c>
      <c r="B85" s="56" t="s">
        <v>87</v>
      </c>
      <c r="C85" s="267">
        <v>9472021.1099999994</v>
      </c>
      <c r="D85" s="267">
        <v>9503129.1999999993</v>
      </c>
      <c r="E85" s="268">
        <v>0.99672654245298498</v>
      </c>
      <c r="F85" s="57">
        <v>3647</v>
      </c>
      <c r="G85" s="57">
        <v>3529</v>
      </c>
      <c r="H85" s="58">
        <v>0.96760000000000002</v>
      </c>
      <c r="I85" s="53">
        <v>0.97009999999999996</v>
      </c>
      <c r="J85" s="272">
        <v>4053</v>
      </c>
      <c r="K85" s="272">
        <v>3779</v>
      </c>
      <c r="L85" s="273">
        <v>0.93240000000000001</v>
      </c>
      <c r="M85" s="268">
        <v>0.9</v>
      </c>
      <c r="N85" s="59">
        <v>10426396.220000001</v>
      </c>
      <c r="O85" s="59">
        <v>7523167.5700000003</v>
      </c>
      <c r="P85" s="58">
        <v>0.72160000000000002</v>
      </c>
      <c r="Q85" s="58">
        <v>0.7</v>
      </c>
      <c r="R85" s="272">
        <v>3295</v>
      </c>
      <c r="S85" s="272">
        <v>2475</v>
      </c>
      <c r="T85" s="273">
        <v>0.75109999999999999</v>
      </c>
      <c r="U85" s="273">
        <v>0.7</v>
      </c>
      <c r="V85" s="57">
        <v>2626</v>
      </c>
      <c r="W85" s="57">
        <v>2147</v>
      </c>
      <c r="X85" s="58">
        <v>0.81759999999999999</v>
      </c>
      <c r="Y85" s="200"/>
      <c r="Z85" s="188">
        <v>4307</v>
      </c>
      <c r="AA85" s="189">
        <v>4330</v>
      </c>
      <c r="AB85" s="190">
        <v>1.0053000000000001</v>
      </c>
      <c r="AC85" s="188">
        <v>5812</v>
      </c>
      <c r="AD85" s="189">
        <v>5081</v>
      </c>
      <c r="AE85" s="190">
        <v>0.87419999999999998</v>
      </c>
      <c r="AF85" s="191">
        <v>11378669.15</v>
      </c>
      <c r="AG85" s="192">
        <v>7898549.21</v>
      </c>
      <c r="AH85" s="190">
        <v>0.69420000000000004</v>
      </c>
      <c r="AI85" s="188">
        <v>4655</v>
      </c>
      <c r="AJ85" s="189">
        <v>3334</v>
      </c>
      <c r="AK85" s="190">
        <v>0.71619999999999995</v>
      </c>
      <c r="AL85" s="9" t="s">
        <v>165</v>
      </c>
    </row>
    <row r="86" spans="1:38" ht="13" x14ac:dyDescent="0.3">
      <c r="A86" s="56" t="s">
        <v>152</v>
      </c>
      <c r="B86" s="56" t="s">
        <v>88</v>
      </c>
      <c r="C86" s="267">
        <v>4751553.97</v>
      </c>
      <c r="D86" s="267">
        <v>4923949.46</v>
      </c>
      <c r="E86" s="268">
        <v>0.96498837134693105</v>
      </c>
      <c r="F86" s="57">
        <v>2322</v>
      </c>
      <c r="G86" s="57">
        <v>2173</v>
      </c>
      <c r="H86" s="58">
        <v>0.93579999999999997</v>
      </c>
      <c r="I86" s="53">
        <v>0.93710000000000004</v>
      </c>
      <c r="J86" s="272">
        <v>3078</v>
      </c>
      <c r="K86" s="272">
        <v>2800</v>
      </c>
      <c r="L86" s="273">
        <v>0.90969999999999995</v>
      </c>
      <c r="M86" s="268">
        <v>0.82930000000000004</v>
      </c>
      <c r="N86" s="59">
        <v>5879692.2300000004</v>
      </c>
      <c r="O86" s="59">
        <v>3670062.98</v>
      </c>
      <c r="P86" s="58">
        <v>0.62419999999999998</v>
      </c>
      <c r="Q86" s="58">
        <v>0.6331</v>
      </c>
      <c r="R86" s="272">
        <v>2281</v>
      </c>
      <c r="S86" s="272">
        <v>1394</v>
      </c>
      <c r="T86" s="273">
        <v>0.61109999999999998</v>
      </c>
      <c r="U86" s="273">
        <v>0.62709999999999999</v>
      </c>
      <c r="V86" s="57">
        <v>1815</v>
      </c>
      <c r="W86" s="57">
        <v>1550</v>
      </c>
      <c r="X86" s="58">
        <v>0.85399999999999998</v>
      </c>
      <c r="Y86" s="200"/>
      <c r="Z86" s="188">
        <v>2408</v>
      </c>
      <c r="AA86" s="189">
        <v>2635</v>
      </c>
      <c r="AB86" s="190">
        <v>1.0943000000000001</v>
      </c>
      <c r="AC86" s="188">
        <v>3727</v>
      </c>
      <c r="AD86" s="189">
        <v>3322</v>
      </c>
      <c r="AE86" s="190">
        <v>0.89129999999999998</v>
      </c>
      <c r="AF86" s="191">
        <v>6189733.4299999997</v>
      </c>
      <c r="AG86" s="192">
        <v>3899498.55</v>
      </c>
      <c r="AH86" s="190">
        <v>0.63</v>
      </c>
      <c r="AI86" s="188">
        <v>2872</v>
      </c>
      <c r="AJ86" s="189">
        <v>1644</v>
      </c>
      <c r="AK86" s="190">
        <v>0.57240000000000002</v>
      </c>
      <c r="AL86" s="9" t="s">
        <v>165</v>
      </c>
    </row>
    <row r="87" spans="1:38" ht="13" x14ac:dyDescent="0.3">
      <c r="A87" s="56" t="s">
        <v>166</v>
      </c>
      <c r="B87" s="56" t="s">
        <v>89</v>
      </c>
      <c r="C87" s="267">
        <v>6513191.1299999999</v>
      </c>
      <c r="D87" s="267">
        <v>6357182.79</v>
      </c>
      <c r="E87" s="268">
        <v>1.0245404835999701</v>
      </c>
      <c r="F87" s="57">
        <v>2213</v>
      </c>
      <c r="G87" s="57">
        <v>2173</v>
      </c>
      <c r="H87" s="58">
        <v>0.9819</v>
      </c>
      <c r="I87" s="53">
        <v>0.97540000000000004</v>
      </c>
      <c r="J87" s="272">
        <v>2826</v>
      </c>
      <c r="K87" s="272">
        <v>2600</v>
      </c>
      <c r="L87" s="273">
        <v>0.92</v>
      </c>
      <c r="M87" s="268">
        <v>0.9</v>
      </c>
      <c r="N87" s="59">
        <v>7390602.4699999997</v>
      </c>
      <c r="O87" s="59">
        <v>5229767.71</v>
      </c>
      <c r="P87" s="58">
        <v>0.70760000000000001</v>
      </c>
      <c r="Q87" s="58">
        <v>0.7</v>
      </c>
      <c r="R87" s="272">
        <v>2272</v>
      </c>
      <c r="S87" s="272">
        <v>1560</v>
      </c>
      <c r="T87" s="273">
        <v>0.68659999999999999</v>
      </c>
      <c r="U87" s="273">
        <v>0.69359999999999999</v>
      </c>
      <c r="V87" s="57">
        <v>1771</v>
      </c>
      <c r="W87" s="57">
        <v>1573</v>
      </c>
      <c r="X87" s="58">
        <v>0.88819999999999999</v>
      </c>
      <c r="Y87" s="200"/>
      <c r="Z87" s="188">
        <v>2764</v>
      </c>
      <c r="AA87" s="189">
        <v>2781</v>
      </c>
      <c r="AB87" s="190">
        <v>1.0062</v>
      </c>
      <c r="AC87" s="188">
        <v>3644</v>
      </c>
      <c r="AD87" s="189">
        <v>3241</v>
      </c>
      <c r="AE87" s="190">
        <v>0.88939999999999997</v>
      </c>
      <c r="AF87" s="191">
        <v>7726448.75</v>
      </c>
      <c r="AG87" s="192">
        <v>5202712.91</v>
      </c>
      <c r="AH87" s="190">
        <v>0.6734</v>
      </c>
      <c r="AI87" s="188">
        <v>2923</v>
      </c>
      <c r="AJ87" s="189">
        <v>1870</v>
      </c>
      <c r="AK87" s="190">
        <v>0.63980000000000004</v>
      </c>
      <c r="AL87" s="9" t="s">
        <v>165</v>
      </c>
    </row>
    <row r="88" spans="1:38" ht="13" x14ac:dyDescent="0.3">
      <c r="A88" s="56" t="s">
        <v>153</v>
      </c>
      <c r="B88" s="56" t="s">
        <v>90</v>
      </c>
      <c r="C88" s="267">
        <v>5091426.2699999996</v>
      </c>
      <c r="D88" s="267">
        <v>5421560.0999999996</v>
      </c>
      <c r="E88" s="268">
        <v>0.93910722671874503</v>
      </c>
      <c r="F88" s="57">
        <v>2855</v>
      </c>
      <c r="G88" s="57">
        <v>2641</v>
      </c>
      <c r="H88" s="58">
        <v>0.92500000000000004</v>
      </c>
      <c r="I88" s="53">
        <v>0.93879999999999997</v>
      </c>
      <c r="J88" s="272">
        <v>3207</v>
      </c>
      <c r="K88" s="272">
        <v>3055</v>
      </c>
      <c r="L88" s="273">
        <v>0.9526</v>
      </c>
      <c r="M88" s="268">
        <v>0.9</v>
      </c>
      <c r="N88" s="59">
        <v>6102302.8200000003</v>
      </c>
      <c r="O88" s="59">
        <v>3580237.92</v>
      </c>
      <c r="P88" s="58">
        <v>0.5867</v>
      </c>
      <c r="Q88" s="58">
        <v>0.60850000000000004</v>
      </c>
      <c r="R88" s="272">
        <v>2909</v>
      </c>
      <c r="S88" s="272">
        <v>1830</v>
      </c>
      <c r="T88" s="273">
        <v>0.62909999999999999</v>
      </c>
      <c r="U88" s="273">
        <v>0.65259999999999996</v>
      </c>
      <c r="V88" s="57">
        <v>1999</v>
      </c>
      <c r="W88" s="57">
        <v>1781</v>
      </c>
      <c r="X88" s="58">
        <v>0.89090000000000003</v>
      </c>
      <c r="Y88" s="200"/>
      <c r="Z88" s="188">
        <v>3603</v>
      </c>
      <c r="AA88" s="189">
        <v>3539</v>
      </c>
      <c r="AB88" s="190">
        <v>0.98219999999999996</v>
      </c>
      <c r="AC88" s="188">
        <v>4437</v>
      </c>
      <c r="AD88" s="189">
        <v>4129</v>
      </c>
      <c r="AE88" s="190">
        <v>0.93059999999999998</v>
      </c>
      <c r="AF88" s="191">
        <v>5799476.5899999999</v>
      </c>
      <c r="AG88" s="192">
        <v>3422009.58</v>
      </c>
      <c r="AH88" s="190">
        <v>0.59009999999999996</v>
      </c>
      <c r="AI88" s="188">
        <v>3767</v>
      </c>
      <c r="AJ88" s="189">
        <v>2136</v>
      </c>
      <c r="AK88" s="190">
        <v>0.56699999999999995</v>
      </c>
      <c r="AL88" s="9" t="s">
        <v>165</v>
      </c>
    </row>
    <row r="89" spans="1:38" ht="13" x14ac:dyDescent="0.3">
      <c r="A89" s="56" t="s">
        <v>153</v>
      </c>
      <c r="B89" s="56" t="s">
        <v>91</v>
      </c>
      <c r="C89" s="267">
        <v>3559461.61</v>
      </c>
      <c r="D89" s="267">
        <v>3461106.49</v>
      </c>
      <c r="E89" s="268">
        <v>1.02841724757218</v>
      </c>
      <c r="F89" s="57">
        <v>1629</v>
      </c>
      <c r="G89" s="57">
        <v>1604</v>
      </c>
      <c r="H89" s="58">
        <v>0.98470000000000002</v>
      </c>
      <c r="I89" s="53">
        <v>0.98299999999999998</v>
      </c>
      <c r="J89" s="272">
        <v>1913</v>
      </c>
      <c r="K89" s="272">
        <v>1705</v>
      </c>
      <c r="L89" s="273">
        <v>0.89129999999999998</v>
      </c>
      <c r="M89" s="268">
        <v>0.87770000000000004</v>
      </c>
      <c r="N89" s="59">
        <v>3958326.14</v>
      </c>
      <c r="O89" s="59">
        <v>2756123.33</v>
      </c>
      <c r="P89" s="58">
        <v>0.69630000000000003</v>
      </c>
      <c r="Q89" s="58">
        <v>0.6956</v>
      </c>
      <c r="R89" s="272">
        <v>1389</v>
      </c>
      <c r="S89" s="272">
        <v>963</v>
      </c>
      <c r="T89" s="273">
        <v>0.69330000000000003</v>
      </c>
      <c r="U89" s="273">
        <v>0.7</v>
      </c>
      <c r="V89" s="57">
        <v>1164</v>
      </c>
      <c r="W89" s="57">
        <v>990</v>
      </c>
      <c r="X89" s="58">
        <v>0.85050000000000003</v>
      </c>
      <c r="Y89" s="200"/>
      <c r="Z89" s="188">
        <v>1896</v>
      </c>
      <c r="AA89" s="189">
        <v>1973</v>
      </c>
      <c r="AB89" s="190">
        <v>1.0406</v>
      </c>
      <c r="AC89" s="188">
        <v>2506</v>
      </c>
      <c r="AD89" s="189">
        <v>2206</v>
      </c>
      <c r="AE89" s="190">
        <v>0.88029999999999997</v>
      </c>
      <c r="AF89" s="191">
        <v>4300406.38</v>
      </c>
      <c r="AG89" s="192">
        <v>3039801.79</v>
      </c>
      <c r="AH89" s="190">
        <v>0.70689999999999997</v>
      </c>
      <c r="AI89" s="188">
        <v>1861</v>
      </c>
      <c r="AJ89" s="189">
        <v>1340</v>
      </c>
      <c r="AK89" s="190">
        <v>0.72</v>
      </c>
      <c r="AL89" s="9" t="s">
        <v>165</v>
      </c>
    </row>
    <row r="90" spans="1:38" ht="13" x14ac:dyDescent="0.3">
      <c r="A90" s="56" t="s">
        <v>142</v>
      </c>
      <c r="B90" s="56" t="s">
        <v>92</v>
      </c>
      <c r="C90" s="267">
        <v>2132454.44</v>
      </c>
      <c r="D90" s="267">
        <v>2039740.97</v>
      </c>
      <c r="E90" s="268">
        <v>1.04545355089867</v>
      </c>
      <c r="F90" s="57">
        <v>600</v>
      </c>
      <c r="G90" s="57">
        <v>576</v>
      </c>
      <c r="H90" s="58">
        <v>0.96</v>
      </c>
      <c r="I90" s="53">
        <v>0.97599999999999998</v>
      </c>
      <c r="J90" s="272">
        <v>986</v>
      </c>
      <c r="K90" s="272">
        <v>862</v>
      </c>
      <c r="L90" s="273">
        <v>0.87419999999999998</v>
      </c>
      <c r="M90" s="268">
        <v>0.88629999999999998</v>
      </c>
      <c r="N90" s="59">
        <v>2305001.2200000002</v>
      </c>
      <c r="O90" s="59">
        <v>1636525.31</v>
      </c>
      <c r="P90" s="58">
        <v>0.71</v>
      </c>
      <c r="Q90" s="58">
        <v>0.6976</v>
      </c>
      <c r="R90" s="272">
        <v>867</v>
      </c>
      <c r="S90" s="272">
        <v>554</v>
      </c>
      <c r="T90" s="273">
        <v>0.63900000000000001</v>
      </c>
      <c r="U90" s="273">
        <v>0.62890000000000001</v>
      </c>
      <c r="V90" s="57">
        <v>360</v>
      </c>
      <c r="W90" s="57">
        <v>308</v>
      </c>
      <c r="X90" s="58">
        <v>0.85560000000000003</v>
      </c>
      <c r="Y90" s="200"/>
      <c r="Z90" s="188">
        <v>780</v>
      </c>
      <c r="AA90" s="189">
        <v>822</v>
      </c>
      <c r="AB90" s="190">
        <v>1.0538000000000001</v>
      </c>
      <c r="AC90" s="188">
        <v>1408</v>
      </c>
      <c r="AD90" s="189">
        <v>1245</v>
      </c>
      <c r="AE90" s="190">
        <v>0.88419999999999999</v>
      </c>
      <c r="AF90" s="191">
        <v>2957498.62</v>
      </c>
      <c r="AG90" s="192">
        <v>2010495.66</v>
      </c>
      <c r="AH90" s="190">
        <v>0.67979999999999996</v>
      </c>
      <c r="AI90" s="188">
        <v>1206</v>
      </c>
      <c r="AJ90" s="189">
        <v>732</v>
      </c>
      <c r="AK90" s="190">
        <v>0.60699999999999998</v>
      </c>
      <c r="AL90" s="9" t="s">
        <v>165</v>
      </c>
    </row>
    <row r="91" spans="1:38" ht="13" x14ac:dyDescent="0.3">
      <c r="A91" s="56" t="s">
        <v>142</v>
      </c>
      <c r="B91" s="56" t="s">
        <v>93</v>
      </c>
      <c r="C91" s="267">
        <v>3141459.62</v>
      </c>
      <c r="D91" s="267">
        <v>3262193.04</v>
      </c>
      <c r="E91" s="268">
        <v>0.96299010557634002</v>
      </c>
      <c r="F91" s="57">
        <v>1347</v>
      </c>
      <c r="G91" s="57">
        <v>1341</v>
      </c>
      <c r="H91" s="58">
        <v>0.99550000000000005</v>
      </c>
      <c r="I91" s="53">
        <v>1</v>
      </c>
      <c r="J91" s="272">
        <v>1776</v>
      </c>
      <c r="K91" s="272">
        <v>1621</v>
      </c>
      <c r="L91" s="273">
        <v>0.91269999999999996</v>
      </c>
      <c r="M91" s="268">
        <v>0.9</v>
      </c>
      <c r="N91" s="59">
        <v>3791231.42</v>
      </c>
      <c r="O91" s="59">
        <v>2513515.79</v>
      </c>
      <c r="P91" s="58">
        <v>0.66300000000000003</v>
      </c>
      <c r="Q91" s="58">
        <v>0.67759999999999998</v>
      </c>
      <c r="R91" s="272">
        <v>1294</v>
      </c>
      <c r="S91" s="272">
        <v>808</v>
      </c>
      <c r="T91" s="273">
        <v>0.62439999999999996</v>
      </c>
      <c r="U91" s="273">
        <v>0.67459999999999998</v>
      </c>
      <c r="V91" s="57">
        <v>1204</v>
      </c>
      <c r="W91" s="57">
        <v>1049</v>
      </c>
      <c r="X91" s="58">
        <v>0.87129999999999996</v>
      </c>
      <c r="Y91" s="200"/>
      <c r="Z91" s="188">
        <v>1446</v>
      </c>
      <c r="AA91" s="189">
        <v>1649</v>
      </c>
      <c r="AB91" s="190">
        <v>1.1404000000000001</v>
      </c>
      <c r="AC91" s="188">
        <v>2131</v>
      </c>
      <c r="AD91" s="189">
        <v>1881</v>
      </c>
      <c r="AE91" s="190">
        <v>0.88270000000000004</v>
      </c>
      <c r="AF91" s="191">
        <v>4012549.23</v>
      </c>
      <c r="AG91" s="192">
        <v>2652167.35</v>
      </c>
      <c r="AH91" s="190">
        <v>0.66100000000000003</v>
      </c>
      <c r="AI91" s="188">
        <v>1620</v>
      </c>
      <c r="AJ91" s="189">
        <v>1013</v>
      </c>
      <c r="AK91" s="190">
        <v>0.62529999999999997</v>
      </c>
      <c r="AL91" s="9" t="s">
        <v>165</v>
      </c>
    </row>
    <row r="92" spans="1:38" ht="13" x14ac:dyDescent="0.3">
      <c r="A92" s="56" t="s">
        <v>255</v>
      </c>
      <c r="B92" s="56" t="s">
        <v>94</v>
      </c>
      <c r="C92" s="267">
        <v>573484.91</v>
      </c>
      <c r="D92" s="267">
        <v>662029.71</v>
      </c>
      <c r="E92" s="268">
        <v>0.86625252815315501</v>
      </c>
      <c r="F92" s="57">
        <v>181</v>
      </c>
      <c r="G92" s="57">
        <v>175</v>
      </c>
      <c r="H92" s="58">
        <v>0.96689999999999998</v>
      </c>
      <c r="I92" s="53">
        <v>0.99490000000000001</v>
      </c>
      <c r="J92" s="272">
        <v>310</v>
      </c>
      <c r="K92" s="272">
        <v>275</v>
      </c>
      <c r="L92" s="273">
        <v>0.8871</v>
      </c>
      <c r="M92" s="268">
        <v>0.9</v>
      </c>
      <c r="N92" s="59">
        <v>624659.18000000005</v>
      </c>
      <c r="O92" s="59">
        <v>454574.26</v>
      </c>
      <c r="P92" s="58">
        <v>0.72770000000000001</v>
      </c>
      <c r="Q92" s="58">
        <v>0.7</v>
      </c>
      <c r="R92" s="272">
        <v>265</v>
      </c>
      <c r="S92" s="272">
        <v>161</v>
      </c>
      <c r="T92" s="273">
        <v>0.60750000000000004</v>
      </c>
      <c r="U92" s="273">
        <v>0.69820000000000004</v>
      </c>
      <c r="V92" s="57">
        <v>127</v>
      </c>
      <c r="W92" s="57">
        <v>95</v>
      </c>
      <c r="X92" s="58">
        <v>0.748</v>
      </c>
      <c r="Y92" s="200"/>
      <c r="Z92" s="188">
        <v>245</v>
      </c>
      <c r="AA92" s="189">
        <v>266</v>
      </c>
      <c r="AB92" s="190">
        <v>1.0857000000000001</v>
      </c>
      <c r="AC92" s="188">
        <v>522</v>
      </c>
      <c r="AD92" s="189">
        <v>421</v>
      </c>
      <c r="AE92" s="190">
        <v>0.80649999999999999</v>
      </c>
      <c r="AF92" s="191">
        <v>837812.99</v>
      </c>
      <c r="AG92" s="192">
        <v>541939.56999999995</v>
      </c>
      <c r="AH92" s="190">
        <v>0.64690000000000003</v>
      </c>
      <c r="AI92" s="188">
        <v>408</v>
      </c>
      <c r="AJ92" s="189">
        <v>262</v>
      </c>
      <c r="AK92" s="190">
        <v>0.64219999999999999</v>
      </c>
      <c r="AL92" s="9" t="s">
        <v>165</v>
      </c>
    </row>
    <row r="93" spans="1:38" ht="13" x14ac:dyDescent="0.3">
      <c r="A93" s="56" t="s">
        <v>255</v>
      </c>
      <c r="B93" s="56" t="s">
        <v>95</v>
      </c>
      <c r="C93" s="267">
        <v>1147134.3500000001</v>
      </c>
      <c r="D93" s="267">
        <v>1205600.9099999999</v>
      </c>
      <c r="E93" s="268">
        <v>0.95150421709618704</v>
      </c>
      <c r="F93" s="57">
        <v>457</v>
      </c>
      <c r="G93" s="57">
        <v>441</v>
      </c>
      <c r="H93" s="58">
        <v>0.96499999999999997</v>
      </c>
      <c r="I93" s="53">
        <v>0.9919</v>
      </c>
      <c r="J93" s="272">
        <v>610</v>
      </c>
      <c r="K93" s="272">
        <v>570</v>
      </c>
      <c r="L93" s="273">
        <v>0.93440000000000001</v>
      </c>
      <c r="M93" s="268">
        <v>0.9</v>
      </c>
      <c r="N93" s="59">
        <v>1228492.3500000001</v>
      </c>
      <c r="O93" s="59">
        <v>862108.94</v>
      </c>
      <c r="P93" s="58">
        <v>0.70179999999999998</v>
      </c>
      <c r="Q93" s="58">
        <v>0.7</v>
      </c>
      <c r="R93" s="272">
        <v>523</v>
      </c>
      <c r="S93" s="272">
        <v>396</v>
      </c>
      <c r="T93" s="273">
        <v>0.75719999999999998</v>
      </c>
      <c r="U93" s="273">
        <v>0.7</v>
      </c>
      <c r="V93" s="57">
        <v>356</v>
      </c>
      <c r="W93" s="57">
        <v>295</v>
      </c>
      <c r="X93" s="58">
        <v>0.82869999999999999</v>
      </c>
      <c r="Y93" s="200"/>
      <c r="Z93" s="188">
        <v>604</v>
      </c>
      <c r="AA93" s="189">
        <v>674</v>
      </c>
      <c r="AB93" s="190">
        <v>1.1158999999999999</v>
      </c>
      <c r="AC93" s="188">
        <v>871</v>
      </c>
      <c r="AD93" s="189">
        <v>773</v>
      </c>
      <c r="AE93" s="190">
        <v>0.88749999999999996</v>
      </c>
      <c r="AF93" s="191">
        <v>1698273.85</v>
      </c>
      <c r="AG93" s="192">
        <v>1181751.96</v>
      </c>
      <c r="AH93" s="190">
        <v>0.69589999999999996</v>
      </c>
      <c r="AI93" s="188">
        <v>752</v>
      </c>
      <c r="AJ93" s="189">
        <v>531</v>
      </c>
      <c r="AK93" s="190">
        <v>0.70609999999999995</v>
      </c>
      <c r="AL93" s="9" t="s">
        <v>165</v>
      </c>
    </row>
    <row r="94" spans="1:38" ht="13" x14ac:dyDescent="0.3">
      <c r="A94" s="56" t="s">
        <v>155</v>
      </c>
      <c r="B94" s="56"/>
      <c r="C94" s="267"/>
      <c r="D94" s="267"/>
      <c r="E94" s="268"/>
      <c r="F94" s="57"/>
      <c r="G94" s="57"/>
      <c r="H94" s="58"/>
      <c r="I94" s="53"/>
      <c r="J94" s="272"/>
      <c r="K94" s="272"/>
      <c r="L94" s="273"/>
      <c r="M94" s="268"/>
      <c r="N94" s="59"/>
      <c r="O94" s="59"/>
      <c r="P94" s="58"/>
      <c r="Q94" s="58"/>
      <c r="R94" s="272"/>
      <c r="S94" s="272"/>
      <c r="T94" s="273"/>
      <c r="U94" s="273"/>
      <c r="V94" s="57"/>
      <c r="W94" s="57"/>
      <c r="X94" s="58"/>
      <c r="Y94" s="200"/>
      <c r="Z94" s="188"/>
      <c r="AA94" s="189"/>
      <c r="AB94" s="190"/>
      <c r="AC94" s="188"/>
      <c r="AD94" s="189"/>
      <c r="AE94" s="190"/>
      <c r="AF94" s="191"/>
      <c r="AG94" s="192"/>
      <c r="AH94" s="190"/>
      <c r="AI94" s="188"/>
      <c r="AJ94" s="189"/>
      <c r="AK94" s="190"/>
      <c r="AL94" s="9"/>
    </row>
    <row r="95" spans="1:38" ht="13" x14ac:dyDescent="0.3">
      <c r="A95" s="56" t="s">
        <v>315</v>
      </c>
      <c r="B95" s="56" t="s">
        <v>97</v>
      </c>
      <c r="C95" s="267">
        <v>333141.28999999998</v>
      </c>
      <c r="D95" s="267">
        <v>340535.31</v>
      </c>
      <c r="E95" s="268">
        <v>0.97828706808700705</v>
      </c>
      <c r="F95" s="57">
        <v>125</v>
      </c>
      <c r="G95" s="57">
        <v>116</v>
      </c>
      <c r="H95" s="58">
        <v>0.92800000000000005</v>
      </c>
      <c r="I95" s="53">
        <v>0.92100000000000004</v>
      </c>
      <c r="J95" s="272">
        <v>139</v>
      </c>
      <c r="K95" s="272">
        <v>139</v>
      </c>
      <c r="L95" s="273">
        <v>1</v>
      </c>
      <c r="M95" s="268">
        <v>0.9</v>
      </c>
      <c r="N95" s="59">
        <v>345080</v>
      </c>
      <c r="O95" s="59">
        <v>235321.89</v>
      </c>
      <c r="P95" s="58">
        <v>0.68189999999999995</v>
      </c>
      <c r="Q95" s="58">
        <v>0.7</v>
      </c>
      <c r="R95" s="272">
        <v>136</v>
      </c>
      <c r="S95" s="272">
        <v>113</v>
      </c>
      <c r="T95" s="273">
        <v>0.83089999999999997</v>
      </c>
      <c r="U95" s="273">
        <v>0.7</v>
      </c>
      <c r="V95" s="57">
        <v>87</v>
      </c>
      <c r="W95" s="57">
        <v>71</v>
      </c>
      <c r="X95" s="58">
        <v>0.81610000000000005</v>
      </c>
      <c r="Y95" s="212"/>
      <c r="Z95" s="213">
        <v>197</v>
      </c>
      <c r="AA95" s="214">
        <v>202</v>
      </c>
      <c r="AB95" s="215">
        <v>1.0254000000000001</v>
      </c>
      <c r="AC95" s="213">
        <v>243</v>
      </c>
      <c r="AD95" s="214">
        <v>227</v>
      </c>
      <c r="AE95" s="215">
        <v>0.93420000000000003</v>
      </c>
      <c r="AF95" s="216">
        <v>480451.5</v>
      </c>
      <c r="AG95" s="217">
        <v>302637.44</v>
      </c>
      <c r="AH95" s="215">
        <v>0.62990000000000002</v>
      </c>
      <c r="AI95" s="213">
        <v>207</v>
      </c>
      <c r="AJ95" s="214">
        <v>152</v>
      </c>
      <c r="AK95" s="215">
        <v>0.73429999999999995</v>
      </c>
      <c r="AL95" s="9" t="s">
        <v>165</v>
      </c>
    </row>
    <row r="96" spans="1:38" ht="13" x14ac:dyDescent="0.3">
      <c r="A96" s="56" t="s">
        <v>153</v>
      </c>
      <c r="B96" s="56" t="s">
        <v>98</v>
      </c>
      <c r="C96" s="267">
        <v>10075056.67</v>
      </c>
      <c r="D96" s="267">
        <v>10050311.25</v>
      </c>
      <c r="E96" s="268">
        <v>1.0024621545924799</v>
      </c>
      <c r="F96" s="57">
        <v>3229</v>
      </c>
      <c r="G96" s="57">
        <v>3159</v>
      </c>
      <c r="H96" s="58">
        <v>0.97829999999999995</v>
      </c>
      <c r="I96" s="53">
        <v>0.97670000000000001</v>
      </c>
      <c r="J96" s="272">
        <v>4341</v>
      </c>
      <c r="K96" s="272">
        <v>4019</v>
      </c>
      <c r="L96" s="273">
        <v>0.92579999999999996</v>
      </c>
      <c r="M96" s="268">
        <v>0.9</v>
      </c>
      <c r="N96" s="59">
        <v>11505195.109999999</v>
      </c>
      <c r="O96" s="59">
        <v>7702845.7699999996</v>
      </c>
      <c r="P96" s="58">
        <v>0.66949999999999998</v>
      </c>
      <c r="Q96" s="58">
        <v>0.6512</v>
      </c>
      <c r="R96" s="272">
        <v>3494</v>
      </c>
      <c r="S96" s="272">
        <v>2349</v>
      </c>
      <c r="T96" s="273">
        <v>0.67230000000000001</v>
      </c>
      <c r="U96" s="273">
        <v>0.66820000000000002</v>
      </c>
      <c r="V96" s="57">
        <v>2230</v>
      </c>
      <c r="W96" s="57">
        <v>1593</v>
      </c>
      <c r="X96" s="58">
        <v>0.71430000000000005</v>
      </c>
      <c r="Y96" s="200"/>
      <c r="Z96" s="188">
        <v>3644</v>
      </c>
      <c r="AA96" s="189">
        <v>3612</v>
      </c>
      <c r="AB96" s="190">
        <v>0.99119999999999997</v>
      </c>
      <c r="AC96" s="188">
        <v>5313</v>
      </c>
      <c r="AD96" s="189">
        <v>4710</v>
      </c>
      <c r="AE96" s="190">
        <v>0.88649999999999995</v>
      </c>
      <c r="AF96" s="191">
        <v>12087555.23</v>
      </c>
      <c r="AG96" s="192">
        <v>7604912.2199999997</v>
      </c>
      <c r="AH96" s="190">
        <v>0.62919999999999998</v>
      </c>
      <c r="AI96" s="188">
        <v>4104</v>
      </c>
      <c r="AJ96" s="189">
        <v>2664</v>
      </c>
      <c r="AK96" s="190">
        <v>0.64910000000000001</v>
      </c>
      <c r="AL96" s="9" t="s">
        <v>165</v>
      </c>
    </row>
    <row r="97" spans="1:38" ht="13" x14ac:dyDescent="0.3">
      <c r="A97" s="56" t="s">
        <v>242</v>
      </c>
      <c r="B97" s="56" t="s">
        <v>99</v>
      </c>
      <c r="C97" s="267">
        <v>4559250.07</v>
      </c>
      <c r="D97" s="267">
        <v>4698932.3099999996</v>
      </c>
      <c r="E97" s="268">
        <v>0.97027362158362296</v>
      </c>
      <c r="F97" s="57">
        <v>2423</v>
      </c>
      <c r="G97" s="57">
        <v>2330</v>
      </c>
      <c r="H97" s="58">
        <v>0.96160000000000001</v>
      </c>
      <c r="I97" s="53">
        <v>0.98040000000000005</v>
      </c>
      <c r="J97" s="272">
        <v>2618</v>
      </c>
      <c r="K97" s="272">
        <v>2500</v>
      </c>
      <c r="L97" s="273">
        <v>0.95489999999999997</v>
      </c>
      <c r="M97" s="268">
        <v>0.9</v>
      </c>
      <c r="N97" s="59">
        <v>5131406.4000000004</v>
      </c>
      <c r="O97" s="59">
        <v>3534524.66</v>
      </c>
      <c r="P97" s="58">
        <v>0.68879999999999997</v>
      </c>
      <c r="Q97" s="58">
        <v>0.6885</v>
      </c>
      <c r="R97" s="272">
        <v>2046</v>
      </c>
      <c r="S97" s="272">
        <v>1505</v>
      </c>
      <c r="T97" s="273">
        <v>0.73560000000000003</v>
      </c>
      <c r="U97" s="273">
        <v>0.7</v>
      </c>
      <c r="V97" s="57">
        <v>1896</v>
      </c>
      <c r="W97" s="57">
        <v>1683</v>
      </c>
      <c r="X97" s="58">
        <v>0.88770000000000004</v>
      </c>
      <c r="Y97" s="200"/>
      <c r="Z97" s="188">
        <v>2553</v>
      </c>
      <c r="AA97" s="189">
        <v>2517</v>
      </c>
      <c r="AB97" s="190">
        <v>0.9859</v>
      </c>
      <c r="AC97" s="188">
        <v>3158</v>
      </c>
      <c r="AD97" s="189">
        <v>2878</v>
      </c>
      <c r="AE97" s="190">
        <v>0.9113</v>
      </c>
      <c r="AF97" s="191">
        <v>5112097.92</v>
      </c>
      <c r="AG97" s="192">
        <v>3527423.08</v>
      </c>
      <c r="AH97" s="190">
        <v>0.69</v>
      </c>
      <c r="AI97" s="188">
        <v>2595</v>
      </c>
      <c r="AJ97" s="189">
        <v>1832</v>
      </c>
      <c r="AK97" s="190">
        <v>0.70599999999999996</v>
      </c>
      <c r="AL97" s="9" t="s">
        <v>165</v>
      </c>
    </row>
    <row r="98" spans="1:38" ht="13" x14ac:dyDescent="0.3">
      <c r="A98" s="56" t="s">
        <v>242</v>
      </c>
      <c r="B98" s="56" t="s">
        <v>100</v>
      </c>
      <c r="C98" s="267">
        <v>43701735.359999999</v>
      </c>
      <c r="D98" s="267">
        <v>43837506.189999998</v>
      </c>
      <c r="E98" s="268">
        <v>0.996902861458142</v>
      </c>
      <c r="F98" s="57">
        <v>14229</v>
      </c>
      <c r="G98" s="57">
        <v>13921</v>
      </c>
      <c r="H98" s="58">
        <v>0.97840000000000005</v>
      </c>
      <c r="I98" s="53">
        <v>0.97770000000000001</v>
      </c>
      <c r="J98" s="272">
        <v>17452</v>
      </c>
      <c r="K98" s="272">
        <v>15257</v>
      </c>
      <c r="L98" s="273">
        <v>0.87419999999999998</v>
      </c>
      <c r="M98" s="268">
        <v>0.87639999999999996</v>
      </c>
      <c r="N98" s="59">
        <v>49809017.579999998</v>
      </c>
      <c r="O98" s="59">
        <v>34295664.119999997</v>
      </c>
      <c r="P98" s="58">
        <v>0.6885</v>
      </c>
      <c r="Q98" s="58">
        <v>0.68899999999999995</v>
      </c>
      <c r="R98" s="272">
        <v>12937</v>
      </c>
      <c r="S98" s="272">
        <v>9234</v>
      </c>
      <c r="T98" s="273">
        <v>0.71379999999999999</v>
      </c>
      <c r="U98" s="273">
        <v>0.7</v>
      </c>
      <c r="V98" s="57">
        <v>7840</v>
      </c>
      <c r="W98" s="57">
        <v>6111</v>
      </c>
      <c r="X98" s="58">
        <v>0.77949999999999997</v>
      </c>
      <c r="Y98" s="200"/>
      <c r="Z98" s="188">
        <v>15596</v>
      </c>
      <c r="AA98" s="189">
        <v>16276</v>
      </c>
      <c r="AB98" s="190">
        <v>1.0436000000000001</v>
      </c>
      <c r="AC98" s="188">
        <v>21036</v>
      </c>
      <c r="AD98" s="189">
        <v>18594</v>
      </c>
      <c r="AE98" s="190">
        <v>0.88390000000000002</v>
      </c>
      <c r="AF98" s="191">
        <v>55047179.939999998</v>
      </c>
      <c r="AG98" s="192">
        <v>38138672.049999997</v>
      </c>
      <c r="AH98" s="190">
        <v>0.69279999999999997</v>
      </c>
      <c r="AI98" s="188">
        <v>16974</v>
      </c>
      <c r="AJ98" s="189">
        <v>11691</v>
      </c>
      <c r="AK98" s="190">
        <v>0.68879999999999997</v>
      </c>
      <c r="AL98" s="9" t="s">
        <v>165</v>
      </c>
    </row>
    <row r="99" spans="1:38" ht="13" x14ac:dyDescent="0.3">
      <c r="A99" s="56" t="s">
        <v>242</v>
      </c>
      <c r="B99" s="56" t="s">
        <v>101</v>
      </c>
      <c r="C99" s="267">
        <v>1847742.33</v>
      </c>
      <c r="D99" s="267">
        <v>1921224.7</v>
      </c>
      <c r="E99" s="268">
        <v>0.96175232912631203</v>
      </c>
      <c r="F99" s="57">
        <v>836</v>
      </c>
      <c r="G99" s="57">
        <v>796</v>
      </c>
      <c r="H99" s="58">
        <v>0.95220000000000005</v>
      </c>
      <c r="I99" s="53">
        <v>0.98119999999999996</v>
      </c>
      <c r="J99" s="272">
        <v>940</v>
      </c>
      <c r="K99" s="272">
        <v>897</v>
      </c>
      <c r="L99" s="273">
        <v>0.95430000000000004</v>
      </c>
      <c r="M99" s="268">
        <v>0.9</v>
      </c>
      <c r="N99" s="59">
        <v>2094870.28</v>
      </c>
      <c r="O99" s="59">
        <v>1462703.51</v>
      </c>
      <c r="P99" s="58">
        <v>0.69820000000000004</v>
      </c>
      <c r="Q99" s="58">
        <v>0.7</v>
      </c>
      <c r="R99" s="272">
        <v>722</v>
      </c>
      <c r="S99" s="272">
        <v>508</v>
      </c>
      <c r="T99" s="273">
        <v>0.7036</v>
      </c>
      <c r="U99" s="273">
        <v>0.7</v>
      </c>
      <c r="V99" s="57">
        <v>665</v>
      </c>
      <c r="W99" s="57">
        <v>560</v>
      </c>
      <c r="X99" s="58">
        <v>0.84209999999999996</v>
      </c>
      <c r="Y99" s="200"/>
      <c r="Z99" s="188">
        <v>946</v>
      </c>
      <c r="AA99" s="189">
        <v>998</v>
      </c>
      <c r="AB99" s="190">
        <v>1.0549999999999999</v>
      </c>
      <c r="AC99" s="188">
        <v>1186</v>
      </c>
      <c r="AD99" s="189">
        <v>1115</v>
      </c>
      <c r="AE99" s="190">
        <v>0.94010000000000005</v>
      </c>
      <c r="AF99" s="191">
        <v>2237496.81</v>
      </c>
      <c r="AG99" s="192">
        <v>1567576.78</v>
      </c>
      <c r="AH99" s="190">
        <v>0.7006</v>
      </c>
      <c r="AI99" s="188">
        <v>1013</v>
      </c>
      <c r="AJ99" s="189">
        <v>762</v>
      </c>
      <c r="AK99" s="190">
        <v>0.75219999999999998</v>
      </c>
      <c r="AL99" s="9" t="s">
        <v>165</v>
      </c>
    </row>
    <row r="100" spans="1:38" ht="13" x14ac:dyDescent="0.3">
      <c r="A100" s="56" t="s">
        <v>315</v>
      </c>
      <c r="B100" s="56" t="s">
        <v>102</v>
      </c>
      <c r="C100" s="267">
        <v>1219520.0900000001</v>
      </c>
      <c r="D100" s="267">
        <v>1247204.47</v>
      </c>
      <c r="E100" s="268">
        <v>0.97780285376943898</v>
      </c>
      <c r="F100" s="57">
        <v>763</v>
      </c>
      <c r="G100" s="57">
        <v>692</v>
      </c>
      <c r="H100" s="58">
        <v>0.90690000000000004</v>
      </c>
      <c r="I100" s="53">
        <v>0.93669999999999998</v>
      </c>
      <c r="J100" s="272">
        <v>767</v>
      </c>
      <c r="K100" s="272">
        <v>735</v>
      </c>
      <c r="L100" s="273">
        <v>0.95830000000000004</v>
      </c>
      <c r="M100" s="268">
        <v>0.88019999999999998</v>
      </c>
      <c r="N100" s="59">
        <v>1347033.58</v>
      </c>
      <c r="O100" s="59">
        <v>888789.64</v>
      </c>
      <c r="P100" s="58">
        <v>0.65980000000000005</v>
      </c>
      <c r="Q100" s="58">
        <v>0.66259999999999997</v>
      </c>
      <c r="R100" s="272">
        <v>681</v>
      </c>
      <c r="S100" s="272">
        <v>495</v>
      </c>
      <c r="T100" s="273">
        <v>0.72689999999999999</v>
      </c>
      <c r="U100" s="273">
        <v>0.7</v>
      </c>
      <c r="V100" s="57">
        <v>505</v>
      </c>
      <c r="W100" s="57">
        <v>461</v>
      </c>
      <c r="X100" s="58">
        <v>0.91290000000000004</v>
      </c>
      <c r="Y100" s="200"/>
      <c r="Z100" s="188">
        <v>1093</v>
      </c>
      <c r="AA100" s="189">
        <v>1097</v>
      </c>
      <c r="AB100" s="190">
        <v>1.0037</v>
      </c>
      <c r="AC100" s="188">
        <v>1300</v>
      </c>
      <c r="AD100" s="189">
        <v>1199</v>
      </c>
      <c r="AE100" s="190">
        <v>0.92230000000000001</v>
      </c>
      <c r="AF100" s="191">
        <v>1630868</v>
      </c>
      <c r="AG100" s="192">
        <v>1091809.29</v>
      </c>
      <c r="AH100" s="190">
        <v>0.66949999999999998</v>
      </c>
      <c r="AI100" s="188">
        <v>977</v>
      </c>
      <c r="AJ100" s="189">
        <v>637</v>
      </c>
      <c r="AK100" s="190">
        <v>0.65200000000000002</v>
      </c>
      <c r="AL100" s="9" t="s">
        <v>165</v>
      </c>
    </row>
    <row r="101" spans="1:38" ht="13" x14ac:dyDescent="0.3">
      <c r="A101" s="56" t="s">
        <v>152</v>
      </c>
      <c r="B101" s="56" t="s">
        <v>103</v>
      </c>
      <c r="C101" s="267">
        <v>1508101.66</v>
      </c>
      <c r="D101" s="267">
        <v>1688386.23</v>
      </c>
      <c r="E101" s="268">
        <v>0.89322077685980705</v>
      </c>
      <c r="F101" s="57">
        <v>302</v>
      </c>
      <c r="G101" s="57">
        <v>284</v>
      </c>
      <c r="H101" s="58">
        <v>0.94040000000000001</v>
      </c>
      <c r="I101" s="53">
        <v>1</v>
      </c>
      <c r="J101" s="272">
        <v>439</v>
      </c>
      <c r="K101" s="272">
        <v>418</v>
      </c>
      <c r="L101" s="273">
        <v>0.95220000000000005</v>
      </c>
      <c r="M101" s="268">
        <v>0.9</v>
      </c>
      <c r="N101" s="59">
        <v>1606121.74</v>
      </c>
      <c r="O101" s="59">
        <v>1171031.26</v>
      </c>
      <c r="P101" s="58">
        <v>0.72909999999999997</v>
      </c>
      <c r="Q101" s="58">
        <v>0.7</v>
      </c>
      <c r="R101" s="272">
        <v>402</v>
      </c>
      <c r="S101" s="272">
        <v>286</v>
      </c>
      <c r="T101" s="273">
        <v>0.71140000000000003</v>
      </c>
      <c r="U101" s="273">
        <v>0.7</v>
      </c>
      <c r="V101" s="57">
        <v>277</v>
      </c>
      <c r="W101" s="57">
        <v>174</v>
      </c>
      <c r="X101" s="58">
        <v>0.62819999999999998</v>
      </c>
      <c r="Y101" s="200"/>
      <c r="Z101" s="188">
        <v>393</v>
      </c>
      <c r="AA101" s="189">
        <v>431</v>
      </c>
      <c r="AB101" s="190">
        <v>1.0967</v>
      </c>
      <c r="AC101" s="188">
        <v>662</v>
      </c>
      <c r="AD101" s="189">
        <v>609</v>
      </c>
      <c r="AE101" s="190">
        <v>0.91990000000000005</v>
      </c>
      <c r="AF101" s="191">
        <v>1809985.46</v>
      </c>
      <c r="AG101" s="192">
        <v>1358520.61</v>
      </c>
      <c r="AH101" s="190">
        <v>0.75060000000000004</v>
      </c>
      <c r="AI101" s="188">
        <v>621</v>
      </c>
      <c r="AJ101" s="189">
        <v>415</v>
      </c>
      <c r="AK101" s="190">
        <v>0.66830000000000001</v>
      </c>
      <c r="AL101" s="9" t="s">
        <v>165</v>
      </c>
    </row>
    <row r="102" spans="1:38" ht="13" x14ac:dyDescent="0.3">
      <c r="A102" s="56" t="s">
        <v>242</v>
      </c>
      <c r="B102" s="56" t="s">
        <v>104</v>
      </c>
      <c r="C102" s="267">
        <v>11064749.9</v>
      </c>
      <c r="D102" s="267">
        <v>11115474.359999999</v>
      </c>
      <c r="E102" s="268">
        <v>0.99543659061618295</v>
      </c>
      <c r="F102" s="57">
        <v>5446</v>
      </c>
      <c r="G102" s="57">
        <v>5170</v>
      </c>
      <c r="H102" s="58">
        <v>0.94930000000000003</v>
      </c>
      <c r="I102" s="53">
        <v>0.94810000000000005</v>
      </c>
      <c r="J102" s="272">
        <v>6191</v>
      </c>
      <c r="K102" s="272">
        <v>5600</v>
      </c>
      <c r="L102" s="273">
        <v>0.90449999999999997</v>
      </c>
      <c r="M102" s="268">
        <v>0.84560000000000002</v>
      </c>
      <c r="N102" s="59">
        <v>12535741.470000001</v>
      </c>
      <c r="O102" s="59">
        <v>8233340.3600000003</v>
      </c>
      <c r="P102" s="58">
        <v>0.65680000000000005</v>
      </c>
      <c r="Q102" s="58">
        <v>0.6472</v>
      </c>
      <c r="R102" s="272">
        <v>5068</v>
      </c>
      <c r="S102" s="272">
        <v>3139</v>
      </c>
      <c r="T102" s="273">
        <v>0.61939999999999995</v>
      </c>
      <c r="U102" s="273">
        <v>0.62970000000000004</v>
      </c>
      <c r="V102" s="57">
        <v>3126</v>
      </c>
      <c r="W102" s="57">
        <v>2706</v>
      </c>
      <c r="X102" s="58">
        <v>0.86560000000000004</v>
      </c>
      <c r="Y102" s="200"/>
      <c r="Z102" s="188">
        <v>6196</v>
      </c>
      <c r="AA102" s="189">
        <v>5858</v>
      </c>
      <c r="AB102" s="190">
        <v>0.94540000000000002</v>
      </c>
      <c r="AC102" s="188">
        <v>9073</v>
      </c>
      <c r="AD102" s="189">
        <v>7317</v>
      </c>
      <c r="AE102" s="190">
        <v>0.80649999999999999</v>
      </c>
      <c r="AF102" s="191">
        <v>13993823.99</v>
      </c>
      <c r="AG102" s="192">
        <v>9104511.4299999997</v>
      </c>
      <c r="AH102" s="190">
        <v>0.65059999999999996</v>
      </c>
      <c r="AI102" s="188">
        <v>6307</v>
      </c>
      <c r="AJ102" s="189">
        <v>3762</v>
      </c>
      <c r="AK102" s="190">
        <v>0.59650000000000003</v>
      </c>
      <c r="AL102" s="9" t="s">
        <v>165</v>
      </c>
    </row>
    <row r="103" spans="1:38" ht="13" x14ac:dyDescent="0.3">
      <c r="A103" s="56" t="s">
        <v>152</v>
      </c>
      <c r="B103" s="56" t="s">
        <v>105</v>
      </c>
      <c r="C103" s="267">
        <v>3541159.53</v>
      </c>
      <c r="D103" s="267">
        <v>3541255.6</v>
      </c>
      <c r="E103" s="268">
        <v>0.99997287120421396</v>
      </c>
      <c r="F103" s="57">
        <v>1483</v>
      </c>
      <c r="G103" s="57">
        <v>1424</v>
      </c>
      <c r="H103" s="58">
        <v>0.96020000000000005</v>
      </c>
      <c r="I103" s="53">
        <v>0.95879999999999999</v>
      </c>
      <c r="J103" s="272">
        <v>2488</v>
      </c>
      <c r="K103" s="272">
        <v>2288</v>
      </c>
      <c r="L103" s="273">
        <v>0.91959999999999997</v>
      </c>
      <c r="M103" s="268">
        <v>0.9</v>
      </c>
      <c r="N103" s="59">
        <v>4319409.38</v>
      </c>
      <c r="O103" s="59">
        <v>2597041.84</v>
      </c>
      <c r="P103" s="58">
        <v>0.60119999999999996</v>
      </c>
      <c r="Q103" s="58">
        <v>0.60850000000000004</v>
      </c>
      <c r="R103" s="272">
        <v>2289</v>
      </c>
      <c r="S103" s="272">
        <v>1283</v>
      </c>
      <c r="T103" s="273">
        <v>0.5605</v>
      </c>
      <c r="U103" s="273">
        <v>0.57620000000000005</v>
      </c>
      <c r="V103" s="57">
        <v>1354</v>
      </c>
      <c r="W103" s="57">
        <v>1142</v>
      </c>
      <c r="X103" s="58">
        <v>0.84340000000000004</v>
      </c>
      <c r="Y103" s="200"/>
      <c r="Z103" s="188">
        <v>1793</v>
      </c>
      <c r="AA103" s="189">
        <v>1641</v>
      </c>
      <c r="AB103" s="190">
        <v>0.91520000000000001</v>
      </c>
      <c r="AC103" s="188">
        <v>3243</v>
      </c>
      <c r="AD103" s="189">
        <v>2517</v>
      </c>
      <c r="AE103" s="190">
        <v>0.77610000000000001</v>
      </c>
      <c r="AF103" s="191">
        <v>4484412.3</v>
      </c>
      <c r="AG103" s="192">
        <v>2501626.66</v>
      </c>
      <c r="AH103" s="190">
        <v>0.55779999999999996</v>
      </c>
      <c r="AI103" s="188">
        <v>2273</v>
      </c>
      <c r="AJ103" s="189">
        <v>1201</v>
      </c>
      <c r="AK103" s="190">
        <v>0.52839999999999998</v>
      </c>
      <c r="AL103" s="9" t="s">
        <v>165</v>
      </c>
    </row>
    <row r="104" spans="1:38" ht="13" x14ac:dyDescent="0.3">
      <c r="A104" s="56" t="s">
        <v>242</v>
      </c>
      <c r="B104" s="56" t="s">
        <v>106</v>
      </c>
      <c r="C104" s="267">
        <v>8325406.0199999996</v>
      </c>
      <c r="D104" s="267">
        <v>8602529.1400000006</v>
      </c>
      <c r="E104" s="268">
        <v>0.96778585512585702</v>
      </c>
      <c r="F104" s="57">
        <v>3667</v>
      </c>
      <c r="G104" s="57">
        <v>3609</v>
      </c>
      <c r="H104" s="58">
        <v>0.98419999999999996</v>
      </c>
      <c r="I104" s="53">
        <v>0.99150000000000005</v>
      </c>
      <c r="J104" s="272">
        <v>4655</v>
      </c>
      <c r="K104" s="272">
        <v>4358</v>
      </c>
      <c r="L104" s="273">
        <v>0.93620000000000003</v>
      </c>
      <c r="M104" s="268">
        <v>0.9</v>
      </c>
      <c r="N104" s="59">
        <v>10246005.859999999</v>
      </c>
      <c r="O104" s="59">
        <v>6502009.04</v>
      </c>
      <c r="P104" s="58">
        <v>0.63460000000000005</v>
      </c>
      <c r="Q104" s="58">
        <v>0.65100000000000002</v>
      </c>
      <c r="R104" s="272">
        <v>3813</v>
      </c>
      <c r="S104" s="272">
        <v>2358</v>
      </c>
      <c r="T104" s="273">
        <v>0.61839999999999995</v>
      </c>
      <c r="U104" s="273">
        <v>0.66279999999999994</v>
      </c>
      <c r="V104" s="57">
        <v>2810</v>
      </c>
      <c r="W104" s="57">
        <v>2377</v>
      </c>
      <c r="X104" s="58">
        <v>0.84589999999999999</v>
      </c>
      <c r="Y104" s="200"/>
      <c r="Z104" s="188">
        <v>4059</v>
      </c>
      <c r="AA104" s="189">
        <v>4309</v>
      </c>
      <c r="AB104" s="190">
        <v>1.0616000000000001</v>
      </c>
      <c r="AC104" s="188">
        <v>5292</v>
      </c>
      <c r="AD104" s="189">
        <v>4854</v>
      </c>
      <c r="AE104" s="190">
        <v>0.91720000000000002</v>
      </c>
      <c r="AF104" s="191">
        <v>9370185.0899999999</v>
      </c>
      <c r="AG104" s="192">
        <v>6326053.4100000001</v>
      </c>
      <c r="AH104" s="190">
        <v>0.67510000000000003</v>
      </c>
      <c r="AI104" s="188">
        <v>4610</v>
      </c>
      <c r="AJ104" s="189">
        <v>3043</v>
      </c>
      <c r="AK104" s="190">
        <v>0.66010000000000002</v>
      </c>
      <c r="AL104" s="9" t="s">
        <v>165</v>
      </c>
    </row>
    <row r="105" spans="1:38" ht="13" x14ac:dyDescent="0.3">
      <c r="A105" s="56" t="s">
        <v>142</v>
      </c>
      <c r="B105" s="56" t="s">
        <v>107</v>
      </c>
      <c r="C105" s="267">
        <v>1969698.86</v>
      </c>
      <c r="D105" s="267">
        <v>1997760.71</v>
      </c>
      <c r="E105" s="268">
        <v>0.98595334773602605</v>
      </c>
      <c r="F105" s="57">
        <v>619</v>
      </c>
      <c r="G105" s="57">
        <v>597</v>
      </c>
      <c r="H105" s="58">
        <v>0.96450000000000002</v>
      </c>
      <c r="I105" s="53">
        <v>0.99709999999999999</v>
      </c>
      <c r="J105" s="272">
        <v>900</v>
      </c>
      <c r="K105" s="272">
        <v>851</v>
      </c>
      <c r="L105" s="273">
        <v>0.9456</v>
      </c>
      <c r="M105" s="268">
        <v>0.9</v>
      </c>
      <c r="N105" s="59">
        <v>2198336.21</v>
      </c>
      <c r="O105" s="59">
        <v>1460069.46</v>
      </c>
      <c r="P105" s="58">
        <v>0.66420000000000001</v>
      </c>
      <c r="Q105" s="58">
        <v>0.65359999999999996</v>
      </c>
      <c r="R105" s="272">
        <v>842</v>
      </c>
      <c r="S105" s="272">
        <v>534</v>
      </c>
      <c r="T105" s="273">
        <v>0.63419999999999999</v>
      </c>
      <c r="U105" s="273">
        <v>0.67020000000000002</v>
      </c>
      <c r="V105" s="57">
        <v>542</v>
      </c>
      <c r="W105" s="57">
        <v>454</v>
      </c>
      <c r="X105" s="58">
        <v>0.83760000000000001</v>
      </c>
      <c r="Y105" s="200"/>
      <c r="Z105" s="188">
        <v>820</v>
      </c>
      <c r="AA105" s="189">
        <v>867</v>
      </c>
      <c r="AB105" s="190">
        <v>1.0572999999999999</v>
      </c>
      <c r="AC105" s="188">
        <v>1319</v>
      </c>
      <c r="AD105" s="189">
        <v>1190</v>
      </c>
      <c r="AE105" s="190">
        <v>0.9022</v>
      </c>
      <c r="AF105" s="191">
        <v>2666569.13</v>
      </c>
      <c r="AG105" s="192">
        <v>1633172.15</v>
      </c>
      <c r="AH105" s="190">
        <v>0.61250000000000004</v>
      </c>
      <c r="AI105" s="188">
        <v>1169</v>
      </c>
      <c r="AJ105" s="189">
        <v>747</v>
      </c>
      <c r="AK105" s="190">
        <v>0.63900000000000001</v>
      </c>
      <c r="AL105" s="9" t="s">
        <v>165</v>
      </c>
    </row>
    <row r="106" spans="1:38" ht="13" x14ac:dyDescent="0.3">
      <c r="A106" s="56" t="s">
        <v>255</v>
      </c>
      <c r="B106" s="56" t="s">
        <v>108</v>
      </c>
      <c r="C106" s="267">
        <v>663301.03</v>
      </c>
      <c r="D106" s="267">
        <v>663423.93999999994</v>
      </c>
      <c r="E106" s="268">
        <v>0.99981473384876696</v>
      </c>
      <c r="F106" s="57">
        <v>171</v>
      </c>
      <c r="G106" s="57">
        <v>173</v>
      </c>
      <c r="H106" s="58">
        <v>1.0117</v>
      </c>
      <c r="I106" s="53">
        <v>1</v>
      </c>
      <c r="J106" s="272">
        <v>312</v>
      </c>
      <c r="K106" s="272">
        <v>265</v>
      </c>
      <c r="L106" s="273">
        <v>0.84940000000000004</v>
      </c>
      <c r="M106" s="268">
        <v>0.83579999999999999</v>
      </c>
      <c r="N106" s="59">
        <v>765153.5</v>
      </c>
      <c r="O106" s="59">
        <v>535141.61</v>
      </c>
      <c r="P106" s="58">
        <v>0.69940000000000002</v>
      </c>
      <c r="Q106" s="58">
        <v>0.7</v>
      </c>
      <c r="R106" s="272">
        <v>202</v>
      </c>
      <c r="S106" s="272">
        <v>116</v>
      </c>
      <c r="T106" s="273">
        <v>0.57430000000000003</v>
      </c>
      <c r="U106" s="273">
        <v>0.7</v>
      </c>
      <c r="V106" s="57">
        <v>176</v>
      </c>
      <c r="W106" s="57">
        <v>134</v>
      </c>
      <c r="X106" s="58">
        <v>0.76139999999999997</v>
      </c>
      <c r="Y106" s="200"/>
      <c r="Z106" s="188">
        <v>227</v>
      </c>
      <c r="AA106" s="189">
        <v>229</v>
      </c>
      <c r="AB106" s="190">
        <v>1.0087999999999999</v>
      </c>
      <c r="AC106" s="188">
        <v>397</v>
      </c>
      <c r="AD106" s="189">
        <v>305</v>
      </c>
      <c r="AE106" s="190">
        <v>0.76829999999999998</v>
      </c>
      <c r="AF106" s="191">
        <v>695372.28</v>
      </c>
      <c r="AG106" s="192">
        <v>511077.61</v>
      </c>
      <c r="AH106" s="190">
        <v>0.73499999999999999</v>
      </c>
      <c r="AI106" s="188">
        <v>280</v>
      </c>
      <c r="AJ106" s="189">
        <v>174</v>
      </c>
      <c r="AK106" s="190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3.5" thickBot="1" x14ac:dyDescent="0.35">
      <c r="A108" s="20" t="s">
        <v>109</v>
      </c>
      <c r="B108" s="20" t="s">
        <v>147</v>
      </c>
      <c r="C108" s="269">
        <v>636111181.93999994</v>
      </c>
      <c r="D108" s="269">
        <v>638178100.71000016</v>
      </c>
      <c r="E108" s="270">
        <v>0.99676121952837193</v>
      </c>
      <c r="F108" s="77">
        <v>248276</v>
      </c>
      <c r="G108" s="77">
        <v>238296</v>
      </c>
      <c r="H108" s="74">
        <v>0.95980280010955554</v>
      </c>
      <c r="I108" s="75">
        <v>0.96499999999999997</v>
      </c>
      <c r="J108" s="274">
        <v>305393</v>
      </c>
      <c r="K108" s="274">
        <v>274813</v>
      </c>
      <c r="L108" s="275">
        <v>0.89986672909988119</v>
      </c>
      <c r="M108" s="270">
        <v>0.88529999999999998</v>
      </c>
      <c r="N108" s="76">
        <v>728908238.42000008</v>
      </c>
      <c r="O108" s="76">
        <v>493734335.11000013</v>
      </c>
      <c r="P108" s="74">
        <v>0.6773614415172905</v>
      </c>
      <c r="Q108" s="74">
        <v>0.67820000000000003</v>
      </c>
      <c r="R108" s="274">
        <v>240479</v>
      </c>
      <c r="S108" s="274">
        <v>161832</v>
      </c>
      <c r="T108" s="275">
        <v>0.6729568902066293</v>
      </c>
      <c r="U108" s="275">
        <v>0.68169999999999997</v>
      </c>
      <c r="V108" s="77">
        <v>179696</v>
      </c>
      <c r="W108" s="77">
        <v>147572</v>
      </c>
      <c r="X108" s="74">
        <v>0.82123141305315639</v>
      </c>
      <c r="Y108" s="201"/>
      <c r="Z108" s="193">
        <v>296609</v>
      </c>
      <c r="AA108" s="194">
        <v>301754</v>
      </c>
      <c r="AB108" s="195">
        <v>1.0173460683930697</v>
      </c>
      <c r="AC108" s="193">
        <v>401750</v>
      </c>
      <c r="AD108" s="194">
        <v>345391</v>
      </c>
      <c r="AE108" s="195">
        <v>0.85971624144368386</v>
      </c>
      <c r="AF108" s="196">
        <v>777356795.78999996</v>
      </c>
      <c r="AG108" s="197">
        <v>528420817.09000033</v>
      </c>
      <c r="AH108" s="195">
        <v>0.67976612535172487</v>
      </c>
      <c r="AI108" s="193">
        <v>311364</v>
      </c>
      <c r="AJ108" s="194">
        <v>208259</v>
      </c>
      <c r="AK108" s="195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00"/>
      <c r="Z109" s="188"/>
      <c r="AA109" s="189"/>
      <c r="AB109" s="190"/>
      <c r="AC109" s="188"/>
      <c r="AD109" s="189"/>
      <c r="AE109" s="190"/>
      <c r="AF109" s="191"/>
      <c r="AG109" s="192"/>
      <c r="AH109" s="190"/>
      <c r="AI109" s="188"/>
      <c r="AJ109" s="189"/>
      <c r="AK109" s="190"/>
      <c r="AL109" s="9"/>
    </row>
    <row r="110" spans="1:38" ht="13" x14ac:dyDescent="0.3">
      <c r="A110" s="209" t="s">
        <v>242</v>
      </c>
      <c r="B110" s="209" t="s">
        <v>148</v>
      </c>
      <c r="C110" s="267">
        <f>C35+C36</f>
        <v>4704130.91</v>
      </c>
      <c r="D110" s="267">
        <v>4897138.4800000004</v>
      </c>
      <c r="E110" s="268">
        <f>C110/D110</f>
        <v>0.96058768385083526</v>
      </c>
      <c r="F110" s="210">
        <f>F35+F36</f>
        <v>2887</v>
      </c>
      <c r="G110" s="210">
        <f>G35+G36</f>
        <v>2306</v>
      </c>
      <c r="H110" s="58">
        <f>G110/F110</f>
        <v>0.79875303082784899</v>
      </c>
      <c r="I110" s="53">
        <v>0.83520000000000005</v>
      </c>
      <c r="J110" s="276">
        <f>J35+J36</f>
        <v>4173</v>
      </c>
      <c r="K110" s="276">
        <f>K35+K36</f>
        <v>2808</v>
      </c>
      <c r="L110" s="273">
        <f>K110/J110</f>
        <v>0.67289719626168221</v>
      </c>
      <c r="M110" s="268">
        <v>0.70109999999999995</v>
      </c>
      <c r="N110" s="59">
        <f>N35+N36</f>
        <v>5305811.3499999996</v>
      </c>
      <c r="O110" s="59">
        <f>O35+O36</f>
        <v>3278387.4000000004</v>
      </c>
      <c r="P110" s="58">
        <f>O110/N110</f>
        <v>0.61788615986130013</v>
      </c>
      <c r="Q110" s="58">
        <v>0.64319999999999999</v>
      </c>
      <c r="R110" s="276">
        <f>R35+R36</f>
        <v>2592</v>
      </c>
      <c r="S110" s="276">
        <f>S35+S36</f>
        <v>1568</v>
      </c>
      <c r="T110" s="273">
        <f>S110/R110</f>
        <v>0.60493827160493829</v>
      </c>
      <c r="U110" s="273">
        <v>0.69369999999999998</v>
      </c>
      <c r="V110" s="210">
        <f>V35+V36</f>
        <v>1610</v>
      </c>
      <c r="W110" s="210">
        <f>W35+W36</f>
        <v>1320</v>
      </c>
      <c r="X110" s="58">
        <f>W110/V110</f>
        <v>0.81987577639751552</v>
      </c>
      <c r="Y110" s="200" t="s">
        <v>148</v>
      </c>
      <c r="Z110" s="188">
        <v>3732</v>
      </c>
      <c r="AA110" s="189">
        <v>3195</v>
      </c>
      <c r="AB110" s="190">
        <v>0.85610932475884249</v>
      </c>
      <c r="AC110" s="188">
        <v>4680</v>
      </c>
      <c r="AD110" s="189">
        <v>3943</v>
      </c>
      <c r="AE110" s="190">
        <v>0.84252136752136753</v>
      </c>
      <c r="AF110" s="191">
        <v>6585841.3700000001</v>
      </c>
      <c r="AG110" s="192">
        <v>4154756.1399999997</v>
      </c>
      <c r="AH110" s="190">
        <v>0.63086186055525961</v>
      </c>
      <c r="AI110" s="188">
        <v>3663</v>
      </c>
      <c r="AJ110" s="189">
        <v>2246</v>
      </c>
      <c r="AK110" s="190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267">
        <f>C44+C45</f>
        <v>32685498.920000002</v>
      </c>
      <c r="D111" s="267">
        <v>33374234.739999998</v>
      </c>
      <c r="E111" s="268">
        <f>C111/D111</f>
        <v>0.97936324756610749</v>
      </c>
      <c r="F111" s="210">
        <f>F44+F45</f>
        <v>14858</v>
      </c>
      <c r="G111" s="210">
        <f>G44+G45</f>
        <v>13974</v>
      </c>
      <c r="H111" s="58">
        <f>G111/F111</f>
        <v>0.94050343249427915</v>
      </c>
      <c r="I111" s="53">
        <v>0.98829999999999996</v>
      </c>
      <c r="J111" s="276">
        <f>J44+J45</f>
        <v>16408</v>
      </c>
      <c r="K111" s="276">
        <f>K44+K45</f>
        <v>14328</v>
      </c>
      <c r="L111" s="273">
        <f>K111/J111</f>
        <v>0.8732325694783033</v>
      </c>
      <c r="M111" s="268">
        <v>0.82720000000000005</v>
      </c>
      <c r="N111" s="59">
        <f>N44+N45</f>
        <v>36339196.560000002</v>
      </c>
      <c r="O111" s="59">
        <f>O44+O45</f>
        <v>26120018.800000001</v>
      </c>
      <c r="P111" s="58">
        <f>O111/N111</f>
        <v>0.71878360758122384</v>
      </c>
      <c r="Q111" s="58">
        <v>0.7</v>
      </c>
      <c r="R111" s="276">
        <f>R44+R45</f>
        <v>12528</v>
      </c>
      <c r="S111" s="276">
        <f>S44+S45</f>
        <v>8976</v>
      </c>
      <c r="T111" s="273">
        <f>S111/R111</f>
        <v>0.71647509578544066</v>
      </c>
      <c r="U111" s="273">
        <v>0.7</v>
      </c>
      <c r="V111" s="210">
        <f>V44+V45</f>
        <v>9876</v>
      </c>
      <c r="W111" s="210">
        <f>W44+W45</f>
        <v>8333</v>
      </c>
      <c r="X111" s="58">
        <f>W111/V111</f>
        <v>0.84376265694613206</v>
      </c>
      <c r="Y111" s="200" t="s">
        <v>149</v>
      </c>
      <c r="Z111" s="188">
        <v>15625</v>
      </c>
      <c r="AA111" s="189">
        <v>16181</v>
      </c>
      <c r="AB111" s="190">
        <v>1.0355840000000001</v>
      </c>
      <c r="AC111" s="188">
        <v>20906</v>
      </c>
      <c r="AD111" s="189">
        <v>17082</v>
      </c>
      <c r="AE111" s="190">
        <v>0.81708600401798526</v>
      </c>
      <c r="AF111" s="191">
        <v>35297471.269999996</v>
      </c>
      <c r="AG111" s="192">
        <v>26424667.350000001</v>
      </c>
      <c r="AH111" s="190">
        <v>0.74862777415046267</v>
      </c>
      <c r="AI111" s="188">
        <v>15717</v>
      </c>
      <c r="AJ111" s="189">
        <v>10952</v>
      </c>
      <c r="AK111" s="190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3.5" thickBot="1" x14ac:dyDescent="0.35">
      <c r="A113" s="24"/>
      <c r="B113" s="67" t="s">
        <v>3</v>
      </c>
      <c r="C113" s="290">
        <v>636111182</v>
      </c>
      <c r="D113" s="269">
        <v>638178101</v>
      </c>
      <c r="E113" s="268">
        <v>0.99676121916944316</v>
      </c>
      <c r="F113" s="66">
        <v>247561</v>
      </c>
      <c r="G113" s="66">
        <v>237163</v>
      </c>
      <c r="H113" s="289">
        <v>0.95799823073909052</v>
      </c>
      <c r="I113" s="53">
        <v>0.96499999999999997</v>
      </c>
      <c r="J113" s="291">
        <v>305393</v>
      </c>
      <c r="K113" s="274">
        <v>274813</v>
      </c>
      <c r="L113" s="289">
        <f>K113/J113</f>
        <v>0.89986672909988119</v>
      </c>
      <c r="M113" s="268">
        <v>0.88529999999999998</v>
      </c>
      <c r="N113" s="54">
        <v>728908238</v>
      </c>
      <c r="O113" s="54">
        <v>493734335</v>
      </c>
      <c r="P113" s="289">
        <f>O113/N113</f>
        <v>0.67736144175667834</v>
      </c>
      <c r="Q113" s="53">
        <v>0.67820000000000003</v>
      </c>
      <c r="R113" s="277">
        <v>240479</v>
      </c>
      <c r="S113" s="277">
        <v>161832</v>
      </c>
      <c r="T113" s="289">
        <v>0.6729568902066293</v>
      </c>
      <c r="U113" s="268">
        <v>0.68169999999999997</v>
      </c>
      <c r="V113" s="66">
        <v>179696</v>
      </c>
      <c r="W113" s="66">
        <v>147572</v>
      </c>
      <c r="X113" s="289">
        <v>0.82123141305315639</v>
      </c>
      <c r="Y113" s="199"/>
      <c r="Z113" s="188">
        <v>295491</v>
      </c>
      <c r="AA113" s="189">
        <v>299512</v>
      </c>
      <c r="AB113" s="190">
        <v>1.0136078594610327</v>
      </c>
      <c r="AC113" s="188">
        <v>401750</v>
      </c>
      <c r="AD113" s="189">
        <v>345391</v>
      </c>
      <c r="AE113" s="190">
        <v>0.85971624144368386</v>
      </c>
      <c r="AF113" s="191">
        <v>777356796</v>
      </c>
      <c r="AG113" s="192">
        <v>528420817</v>
      </c>
      <c r="AH113" s="190">
        <v>0.67976612505231127</v>
      </c>
      <c r="AI113" s="188">
        <v>311364</v>
      </c>
      <c r="AJ113" s="189">
        <v>208259</v>
      </c>
      <c r="AK113" s="190">
        <v>0.6688602407471641</v>
      </c>
      <c r="AL113" s="9"/>
    </row>
    <row r="114" spans="1:38" ht="24.65" customHeight="1" x14ac:dyDescent="0.3">
      <c r="A114" s="25"/>
      <c r="B114" s="25"/>
      <c r="C114" s="71"/>
      <c r="D114" s="72"/>
      <c r="E114" s="26"/>
      <c r="F114" s="350" t="s">
        <v>150</v>
      </c>
      <c r="G114" s="351"/>
      <c r="H114" s="351"/>
      <c r="I114" s="352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48"/>
    </row>
    <row r="118" spans="1:38" ht="13" x14ac:dyDescent="0.3">
      <c r="D118" s="217"/>
      <c r="E118" s="217"/>
      <c r="F118" s="6"/>
    </row>
    <row r="119" spans="1:38" ht="13" x14ac:dyDescent="0.3">
      <c r="D119" s="217"/>
      <c r="E119" s="217"/>
      <c r="F119" s="6"/>
    </row>
    <row r="122" spans="1:38" x14ac:dyDescent="0.25">
      <c r="C122" s="198"/>
    </row>
    <row r="123" spans="1:38" x14ac:dyDescent="0.25">
      <c r="C123" s="19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Staffing Report</vt:lpstr>
      <vt:lpstr>Agent Activity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Wells, Stephanie T</cp:lastModifiedBy>
  <cp:lastPrinted>2020-01-13T22:10:58Z</cp:lastPrinted>
  <dcterms:created xsi:type="dcterms:W3CDTF">2008-06-26T17:04:55Z</dcterms:created>
  <dcterms:modified xsi:type="dcterms:W3CDTF">2025-07-24T19:15:39Z</dcterms:modified>
</cp:coreProperties>
</file>