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E42BE59A-58FA-41EB-B356-06AB0BE160A1}" xr6:coauthVersionLast="47" xr6:coauthVersionMax="47" xr10:uidLastSave="{00000000-0000-0000-0000-000000000000}"/>
  <bookViews>
    <workbookView xWindow="-28920" yWindow="-1290" windowWidth="29040" windowHeight="15720" xr2:uid="{00000000-000D-0000-FFFF-FFFF00000000}"/>
  </bookViews>
  <sheets>
    <sheet name="5 Factor Report" sheetId="32" r:id="rId1"/>
    <sheet name="Agent Activity Report" sheetId="33" r:id="rId2"/>
    <sheet name="Staffing Report" sheetId="41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Report'!$B$4:$D$105</definedName>
    <definedName name="_xlnm._FilterDatabase" localSheetId="1" hidden="1">'Agent Activity Report'!$A$3:$B$108</definedName>
    <definedName name="_xlnm._FilterDatabase" localSheetId="4" hidden="1">'Incentive Goal'!$A$2:$AL$107</definedName>
    <definedName name="_xlnm._FilterDatabase" localSheetId="3" hidden="1">'Self-Assessment Scores for All '!$A$4:$B$111</definedName>
    <definedName name="_xlnm._FilterDatabase" localSheetId="2" hidden="1">'Staffing Report'!$A$3:$C$107</definedName>
    <definedName name="_xlnm.Criteria" localSheetId="4">'Incentive Goal'!#REF!</definedName>
    <definedName name="_xlnm.Criteria" localSheetId="2">'Staffing Report'!#REF!</definedName>
    <definedName name="_xlnm.Extract" localSheetId="4">'Incentive Goal'!#REF!</definedName>
    <definedName name="_xlnm.Extract" localSheetId="2">'Staffing Report'!#REF!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Report'!$A$4:$Z$106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Report'!$A:$C,'Staffing Report'!$1:$3</definedName>
    <definedName name="Staffing" localSheetId="2">#REF!</definedName>
    <definedName name="Staffing">#REF!</definedName>
    <definedName name="SUMM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41" l="1"/>
  <c r="J27" i="41"/>
  <c r="J26" i="41" l="1"/>
  <c r="Y106" i="41" l="1"/>
  <c r="D107" i="32" l="1"/>
  <c r="U5" i="41" l="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R5" i="41" l="1"/>
  <c r="R6" i="41"/>
  <c r="R7" i="41"/>
  <c r="R8" i="41"/>
  <c r="R9" i="41"/>
  <c r="R10" i="41"/>
  <c r="R11" i="41"/>
  <c r="R12" i="41"/>
  <c r="R13" i="41"/>
  <c r="R14" i="41"/>
  <c r="R15" i="41"/>
  <c r="R16" i="41"/>
  <c r="R17" i="41"/>
  <c r="R18" i="41"/>
  <c r="R19" i="41"/>
  <c r="R20" i="41"/>
  <c r="R21" i="41"/>
  <c r="R22" i="41"/>
  <c r="R23" i="41"/>
  <c r="R24" i="41"/>
  <c r="R25" i="41"/>
  <c r="R26" i="41"/>
  <c r="R27" i="41"/>
  <c r="R28" i="41"/>
  <c r="R29" i="41"/>
  <c r="R30" i="41"/>
  <c r="R31" i="41"/>
  <c r="R32" i="41"/>
  <c r="R33" i="41"/>
  <c r="R34" i="41"/>
  <c r="R35" i="41"/>
  <c r="R36" i="41"/>
  <c r="R37" i="41"/>
  <c r="R38" i="41"/>
  <c r="R39" i="41"/>
  <c r="R40" i="41"/>
  <c r="R41" i="41"/>
  <c r="R42" i="41"/>
  <c r="R43" i="41"/>
  <c r="R44" i="41"/>
  <c r="R45" i="41"/>
  <c r="R46" i="41"/>
  <c r="R47" i="41"/>
  <c r="R48" i="41"/>
  <c r="R49" i="41"/>
  <c r="R50" i="41"/>
  <c r="R51" i="41"/>
  <c r="R52" i="41"/>
  <c r="R53" i="41"/>
  <c r="R54" i="41"/>
  <c r="R55" i="41"/>
  <c r="R56" i="41"/>
  <c r="R57" i="41"/>
  <c r="R58" i="41"/>
  <c r="R59" i="41"/>
  <c r="R60" i="41"/>
  <c r="R61" i="41"/>
  <c r="R62" i="41"/>
  <c r="R63" i="41"/>
  <c r="R64" i="41"/>
  <c r="R65" i="41"/>
  <c r="R66" i="41"/>
  <c r="R67" i="41"/>
  <c r="R68" i="41"/>
  <c r="R69" i="41"/>
  <c r="R70" i="41"/>
  <c r="R71" i="41"/>
  <c r="R72" i="41"/>
  <c r="R73" i="41"/>
  <c r="R74" i="41"/>
  <c r="R75" i="41"/>
  <c r="R76" i="41"/>
  <c r="R77" i="41"/>
  <c r="R78" i="41"/>
  <c r="R79" i="41"/>
  <c r="R80" i="41"/>
  <c r="R81" i="41"/>
  <c r="R82" i="41"/>
  <c r="R83" i="41"/>
  <c r="R84" i="41"/>
  <c r="R85" i="41"/>
  <c r="R86" i="41"/>
  <c r="R87" i="41"/>
  <c r="R88" i="41"/>
  <c r="R89" i="41"/>
  <c r="R90" i="41"/>
  <c r="R91" i="41"/>
  <c r="R93" i="41"/>
  <c r="R94" i="41"/>
  <c r="R95" i="41"/>
  <c r="R96" i="41"/>
  <c r="R97" i="41"/>
  <c r="R98" i="41"/>
  <c r="R99" i="41"/>
  <c r="R100" i="41"/>
  <c r="R101" i="41"/>
  <c r="R102" i="41"/>
  <c r="R103" i="41"/>
  <c r="R104" i="41"/>
  <c r="R105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51" i="41"/>
  <c r="J52" i="41"/>
  <c r="J53" i="41"/>
  <c r="J54" i="41"/>
  <c r="J55" i="41"/>
  <c r="J56" i="41"/>
  <c r="J57" i="41"/>
  <c r="J58" i="41"/>
  <c r="J59" i="41"/>
  <c r="J60" i="41"/>
  <c r="J61" i="41"/>
  <c r="J62" i="41"/>
  <c r="J63" i="41"/>
  <c r="J64" i="41"/>
  <c r="J65" i="41"/>
  <c r="J66" i="41"/>
  <c r="J67" i="41"/>
  <c r="J68" i="41"/>
  <c r="J69" i="41"/>
  <c r="J70" i="41"/>
  <c r="J71" i="41"/>
  <c r="J72" i="41"/>
  <c r="J73" i="41"/>
  <c r="J74" i="41"/>
  <c r="J75" i="41"/>
  <c r="J76" i="41"/>
  <c r="J77" i="41"/>
  <c r="J78" i="41"/>
  <c r="J79" i="41"/>
  <c r="J80" i="41"/>
  <c r="J81" i="41"/>
  <c r="J82" i="41"/>
  <c r="J83" i="41"/>
  <c r="J84" i="41"/>
  <c r="J85" i="41"/>
  <c r="J86" i="41"/>
  <c r="J87" i="41"/>
  <c r="J88" i="41"/>
  <c r="J89" i="41"/>
  <c r="J90" i="41"/>
  <c r="J91" i="41"/>
  <c r="J92" i="41"/>
  <c r="J93" i="41"/>
  <c r="J94" i="41"/>
  <c r="J95" i="41"/>
  <c r="J96" i="41"/>
  <c r="J97" i="41"/>
  <c r="J98" i="41"/>
  <c r="J99" i="41"/>
  <c r="J100" i="41"/>
  <c r="J101" i="41"/>
  <c r="J102" i="41"/>
  <c r="J103" i="41"/>
  <c r="J104" i="41"/>
  <c r="J105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4" i="41"/>
  <c r="T19" i="41"/>
  <c r="O106" i="41" l="1"/>
  <c r="S106" i="41"/>
  <c r="Q106" i="41"/>
  <c r="P106" i="41"/>
  <c r="M106" i="41"/>
  <c r="L106" i="41"/>
  <c r="K106" i="41"/>
  <c r="I106" i="41"/>
  <c r="H106" i="41"/>
  <c r="G106" i="41"/>
  <c r="E106" i="41"/>
  <c r="D106" i="41"/>
  <c r="W105" i="41"/>
  <c r="T105" i="41"/>
  <c r="W104" i="41"/>
  <c r="T104" i="41"/>
  <c r="W103" i="41"/>
  <c r="T103" i="41"/>
  <c r="W102" i="41"/>
  <c r="T102" i="41"/>
  <c r="V102" i="41" s="1"/>
  <c r="X102" i="41" s="1"/>
  <c r="W101" i="41"/>
  <c r="T101" i="41"/>
  <c r="W100" i="41"/>
  <c r="T100" i="41"/>
  <c r="W99" i="41"/>
  <c r="T99" i="41"/>
  <c r="V99" i="41" s="1"/>
  <c r="X99" i="41" s="1"/>
  <c r="W98" i="41"/>
  <c r="T98" i="41"/>
  <c r="W97" i="41"/>
  <c r="T97" i="41"/>
  <c r="W96" i="41"/>
  <c r="T96" i="41"/>
  <c r="V96" i="41" s="1"/>
  <c r="X96" i="41" s="1"/>
  <c r="W95" i="41"/>
  <c r="T95" i="41"/>
  <c r="W94" i="41"/>
  <c r="T94" i="41"/>
  <c r="W93" i="41"/>
  <c r="T93" i="41"/>
  <c r="V93" i="41" s="1"/>
  <c r="X93" i="41" s="1"/>
  <c r="W92" i="41"/>
  <c r="T92" i="41"/>
  <c r="W91" i="41"/>
  <c r="T91" i="41"/>
  <c r="W90" i="41"/>
  <c r="T90" i="41"/>
  <c r="V90" i="41" s="1"/>
  <c r="X90" i="41" s="1"/>
  <c r="W89" i="41"/>
  <c r="T89" i="41"/>
  <c r="W88" i="41"/>
  <c r="T88" i="41"/>
  <c r="W87" i="41"/>
  <c r="T87" i="41"/>
  <c r="V87" i="41" s="1"/>
  <c r="X87" i="41" s="1"/>
  <c r="W86" i="41"/>
  <c r="T86" i="41"/>
  <c r="W85" i="41"/>
  <c r="T85" i="41"/>
  <c r="W84" i="41"/>
  <c r="T84" i="41"/>
  <c r="V84" i="41" s="1"/>
  <c r="X84" i="41" s="1"/>
  <c r="W83" i="41"/>
  <c r="T83" i="41"/>
  <c r="W82" i="41"/>
  <c r="T82" i="41"/>
  <c r="W81" i="41"/>
  <c r="T81" i="41"/>
  <c r="V81" i="41" s="1"/>
  <c r="X81" i="41" s="1"/>
  <c r="W80" i="41"/>
  <c r="T80" i="41"/>
  <c r="W79" i="41"/>
  <c r="T79" i="41"/>
  <c r="W78" i="41"/>
  <c r="T78" i="41"/>
  <c r="V78" i="41" s="1"/>
  <c r="X78" i="41" s="1"/>
  <c r="W77" i="41"/>
  <c r="T77" i="41"/>
  <c r="W76" i="41"/>
  <c r="T76" i="41"/>
  <c r="W75" i="41"/>
  <c r="T75" i="41"/>
  <c r="V75" i="41" s="1"/>
  <c r="X75" i="41" s="1"/>
  <c r="W74" i="41"/>
  <c r="T74" i="41"/>
  <c r="W73" i="41"/>
  <c r="T73" i="41"/>
  <c r="W72" i="41"/>
  <c r="T72" i="41"/>
  <c r="V72" i="41" s="1"/>
  <c r="X72" i="41" s="1"/>
  <c r="W71" i="41"/>
  <c r="T71" i="41"/>
  <c r="W70" i="41"/>
  <c r="T70" i="41"/>
  <c r="W69" i="41"/>
  <c r="T69" i="41"/>
  <c r="V69" i="41" s="1"/>
  <c r="X69" i="41" s="1"/>
  <c r="W68" i="41"/>
  <c r="T68" i="41"/>
  <c r="W67" i="41"/>
  <c r="T67" i="41"/>
  <c r="W66" i="41"/>
  <c r="T66" i="41"/>
  <c r="V66" i="41" s="1"/>
  <c r="X66" i="41" s="1"/>
  <c r="W65" i="41"/>
  <c r="T65" i="41"/>
  <c r="W64" i="41"/>
  <c r="T64" i="41"/>
  <c r="W63" i="41"/>
  <c r="T63" i="41"/>
  <c r="V63" i="41" s="1"/>
  <c r="X63" i="41" s="1"/>
  <c r="W62" i="41"/>
  <c r="T62" i="41"/>
  <c r="W61" i="41"/>
  <c r="T61" i="41"/>
  <c r="W60" i="41"/>
  <c r="T60" i="41"/>
  <c r="V60" i="41" s="1"/>
  <c r="X60" i="41" s="1"/>
  <c r="W59" i="41"/>
  <c r="T59" i="41"/>
  <c r="W58" i="41"/>
  <c r="T58" i="41"/>
  <c r="W57" i="41"/>
  <c r="T57" i="41"/>
  <c r="V57" i="41" s="1"/>
  <c r="X57" i="41" s="1"/>
  <c r="W56" i="41"/>
  <c r="W55" i="41"/>
  <c r="T55" i="41"/>
  <c r="W54" i="41"/>
  <c r="T54" i="41"/>
  <c r="V54" i="41" s="1"/>
  <c r="X54" i="41" s="1"/>
  <c r="W53" i="41"/>
  <c r="T53" i="41"/>
  <c r="W52" i="41"/>
  <c r="T52" i="41"/>
  <c r="W51" i="41"/>
  <c r="T51" i="41"/>
  <c r="V51" i="41" s="1"/>
  <c r="X51" i="41" s="1"/>
  <c r="W50" i="41"/>
  <c r="T50" i="41"/>
  <c r="W49" i="41"/>
  <c r="T49" i="41"/>
  <c r="W48" i="41"/>
  <c r="T48" i="41"/>
  <c r="V48" i="41" s="1"/>
  <c r="X48" i="41" s="1"/>
  <c r="W47" i="41"/>
  <c r="T47" i="41"/>
  <c r="W46" i="41"/>
  <c r="T46" i="41"/>
  <c r="W45" i="41"/>
  <c r="T45" i="41"/>
  <c r="V45" i="41" s="1"/>
  <c r="X45" i="41" s="1"/>
  <c r="W44" i="41"/>
  <c r="T44" i="41"/>
  <c r="W43" i="41"/>
  <c r="T43" i="41"/>
  <c r="W42" i="41"/>
  <c r="T42" i="41"/>
  <c r="V42" i="41" s="1"/>
  <c r="X42" i="41" s="1"/>
  <c r="W41" i="41"/>
  <c r="T41" i="41"/>
  <c r="W40" i="41"/>
  <c r="T40" i="41"/>
  <c r="W39" i="41"/>
  <c r="T39" i="41"/>
  <c r="V39" i="41" s="1"/>
  <c r="X39" i="41" s="1"/>
  <c r="W38" i="41"/>
  <c r="T38" i="41"/>
  <c r="W37" i="41"/>
  <c r="T37" i="41"/>
  <c r="W36" i="41"/>
  <c r="T36" i="41"/>
  <c r="V36" i="41" s="1"/>
  <c r="X36" i="41" s="1"/>
  <c r="W35" i="41"/>
  <c r="T35" i="41"/>
  <c r="W34" i="41"/>
  <c r="T34" i="41"/>
  <c r="W33" i="41"/>
  <c r="T33" i="41"/>
  <c r="V33" i="41" s="1"/>
  <c r="X33" i="41" s="1"/>
  <c r="W32" i="41"/>
  <c r="T32" i="41"/>
  <c r="W31" i="41"/>
  <c r="T31" i="41"/>
  <c r="W30" i="41"/>
  <c r="T30" i="41"/>
  <c r="V30" i="41" s="1"/>
  <c r="X30" i="41" s="1"/>
  <c r="W29" i="41"/>
  <c r="T29" i="41"/>
  <c r="W28" i="41"/>
  <c r="T28" i="41"/>
  <c r="W27" i="41"/>
  <c r="T27" i="41"/>
  <c r="V27" i="41" s="1"/>
  <c r="X27" i="41" s="1"/>
  <c r="W26" i="41"/>
  <c r="T26" i="41"/>
  <c r="W25" i="41"/>
  <c r="T25" i="41"/>
  <c r="W24" i="41"/>
  <c r="T24" i="41"/>
  <c r="V24" i="41" s="1"/>
  <c r="X24" i="41" s="1"/>
  <c r="W23" i="41"/>
  <c r="T23" i="41"/>
  <c r="W22" i="41"/>
  <c r="T22" i="41"/>
  <c r="W21" i="41"/>
  <c r="T21" i="41"/>
  <c r="V21" i="41" s="1"/>
  <c r="X21" i="41" s="1"/>
  <c r="W20" i="41"/>
  <c r="T20" i="41"/>
  <c r="W19" i="41"/>
  <c r="V19" i="41"/>
  <c r="X19" i="41" s="1"/>
  <c r="W18" i="41"/>
  <c r="T18" i="41"/>
  <c r="V18" i="41" s="1"/>
  <c r="X18" i="41" s="1"/>
  <c r="W17" i="41"/>
  <c r="T17" i="41"/>
  <c r="W16" i="41"/>
  <c r="T16" i="41"/>
  <c r="W15" i="41"/>
  <c r="T15" i="41"/>
  <c r="V15" i="41" s="1"/>
  <c r="X15" i="41" s="1"/>
  <c r="W14" i="41"/>
  <c r="T14" i="41"/>
  <c r="W13" i="41"/>
  <c r="W12" i="41"/>
  <c r="T12" i="41"/>
  <c r="V12" i="41" s="1"/>
  <c r="X12" i="41" s="1"/>
  <c r="W11" i="41"/>
  <c r="T11" i="41"/>
  <c r="W10" i="41"/>
  <c r="T10" i="41"/>
  <c r="W9" i="41"/>
  <c r="T9" i="41"/>
  <c r="V9" i="41" s="1"/>
  <c r="X9" i="41" s="1"/>
  <c r="W8" i="41"/>
  <c r="T8" i="41"/>
  <c r="W7" i="41"/>
  <c r="T7" i="41"/>
  <c r="W6" i="41"/>
  <c r="T6" i="41"/>
  <c r="V6" i="41" s="1"/>
  <c r="X6" i="41" s="1"/>
  <c r="W5" i="41"/>
  <c r="T5" i="41"/>
  <c r="W4" i="41"/>
  <c r="U4" i="41"/>
  <c r="T4" i="41"/>
  <c r="R4" i="41"/>
  <c r="R106" i="41" s="1"/>
  <c r="N4" i="41"/>
  <c r="N106" i="41" s="1"/>
  <c r="J4" i="41"/>
  <c r="V7" i="41" l="1"/>
  <c r="V10" i="41"/>
  <c r="X10" i="41" s="1"/>
  <c r="V13" i="41"/>
  <c r="X13" i="41" s="1"/>
  <c r="V16" i="41"/>
  <c r="X16" i="41" s="1"/>
  <c r="V105" i="41"/>
  <c r="X105" i="41" s="1"/>
  <c r="V5" i="41"/>
  <c r="X5" i="41" s="1"/>
  <c r="V8" i="41"/>
  <c r="X8" i="41" s="1"/>
  <c r="V11" i="41"/>
  <c r="X11" i="41" s="1"/>
  <c r="V14" i="41"/>
  <c r="V17" i="41"/>
  <c r="X17" i="41" s="1"/>
  <c r="V22" i="41"/>
  <c r="X22" i="41" s="1"/>
  <c r="V25" i="41"/>
  <c r="X25" i="41" s="1"/>
  <c r="V28" i="41"/>
  <c r="X28" i="41" s="1"/>
  <c r="V31" i="41"/>
  <c r="X31" i="41" s="1"/>
  <c r="V34" i="41"/>
  <c r="X34" i="41" s="1"/>
  <c r="V37" i="41"/>
  <c r="X37" i="41" s="1"/>
  <c r="V40" i="41"/>
  <c r="X40" i="41" s="1"/>
  <c r="V43" i="41"/>
  <c r="X43" i="41" s="1"/>
  <c r="V46" i="41"/>
  <c r="X46" i="41" s="1"/>
  <c r="V49" i="41"/>
  <c r="X49" i="41" s="1"/>
  <c r="V52" i="41"/>
  <c r="X52" i="41" s="1"/>
  <c r="V55" i="41"/>
  <c r="X55" i="41" s="1"/>
  <c r="V58" i="41"/>
  <c r="X58" i="41" s="1"/>
  <c r="V61" i="41"/>
  <c r="X61" i="41" s="1"/>
  <c r="V64" i="41"/>
  <c r="X64" i="41" s="1"/>
  <c r="V67" i="41"/>
  <c r="V70" i="41"/>
  <c r="X70" i="41" s="1"/>
  <c r="V73" i="41"/>
  <c r="X73" i="41" s="1"/>
  <c r="V76" i="41"/>
  <c r="X76" i="41" s="1"/>
  <c r="V79" i="41"/>
  <c r="V82" i="41"/>
  <c r="X82" i="41" s="1"/>
  <c r="V85" i="41"/>
  <c r="X85" i="41" s="1"/>
  <c r="V88" i="41"/>
  <c r="X88" i="41" s="1"/>
  <c r="V91" i="41"/>
  <c r="V94" i="41"/>
  <c r="X94" i="41" s="1"/>
  <c r="V97" i="41"/>
  <c r="X97" i="41" s="1"/>
  <c r="V100" i="41"/>
  <c r="X100" i="41" s="1"/>
  <c r="V103" i="41"/>
  <c r="X103" i="41" s="1"/>
  <c r="V20" i="41"/>
  <c r="X20" i="41" s="1"/>
  <c r="V23" i="41"/>
  <c r="X23" i="41" s="1"/>
  <c r="V26" i="41"/>
  <c r="V29" i="41"/>
  <c r="X29" i="41" s="1"/>
  <c r="V32" i="41"/>
  <c r="X32" i="41" s="1"/>
  <c r="V35" i="41"/>
  <c r="X35" i="41" s="1"/>
  <c r="V38" i="41"/>
  <c r="V41" i="41"/>
  <c r="X41" i="41" s="1"/>
  <c r="V44" i="41"/>
  <c r="X44" i="41" s="1"/>
  <c r="V47" i="41"/>
  <c r="X47" i="41" s="1"/>
  <c r="V50" i="41"/>
  <c r="V53" i="41"/>
  <c r="X53" i="41" s="1"/>
  <c r="V56" i="41"/>
  <c r="X56" i="41" s="1"/>
  <c r="V59" i="41"/>
  <c r="X59" i="41" s="1"/>
  <c r="V62" i="41"/>
  <c r="V65" i="41"/>
  <c r="X65" i="41" s="1"/>
  <c r="V68" i="41"/>
  <c r="X68" i="41" s="1"/>
  <c r="V71" i="41"/>
  <c r="X71" i="41" s="1"/>
  <c r="V74" i="41"/>
  <c r="V77" i="41"/>
  <c r="X77" i="41" s="1"/>
  <c r="V80" i="41"/>
  <c r="X80" i="41" s="1"/>
  <c r="V83" i="41"/>
  <c r="X83" i="41" s="1"/>
  <c r="V86" i="41"/>
  <c r="V89" i="41"/>
  <c r="X89" i="41" s="1"/>
  <c r="V92" i="41"/>
  <c r="X92" i="41" s="1"/>
  <c r="V95" i="41"/>
  <c r="X95" i="41" s="1"/>
  <c r="V98" i="41"/>
  <c r="X98" i="41" s="1"/>
  <c r="V101" i="41"/>
  <c r="X101" i="41" s="1"/>
  <c r="V104" i="41"/>
  <c r="X104" i="41" s="1"/>
  <c r="F106" i="41"/>
  <c r="T106" i="41"/>
  <c r="U106" i="41"/>
  <c r="W106" i="41"/>
  <c r="J106" i="41"/>
  <c r="V4" i="41"/>
  <c r="X4" i="41" s="1"/>
  <c r="X79" i="41" l="1"/>
  <c r="X62" i="41"/>
  <c r="X7" i="41"/>
  <c r="X38" i="41"/>
  <c r="X26" i="41"/>
  <c r="X91" i="41"/>
  <c r="X67" i="41"/>
  <c r="X74" i="41"/>
  <c r="X14" i="41"/>
  <c r="X86" i="41"/>
  <c r="X50" i="41"/>
  <c r="V106" i="41"/>
  <c r="X106" i="41" l="1"/>
  <c r="S108" i="30" l="1"/>
  <c r="B23" i="33" l="1"/>
  <c r="C108" i="30" l="1"/>
  <c r="J108" i="30" l="1"/>
  <c r="C110" i="30" l="1"/>
  <c r="R108" i="30" l="1"/>
  <c r="O108" i="30"/>
  <c r="N108" i="30"/>
  <c r="K108" i="30"/>
  <c r="G108" i="30"/>
  <c r="F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<sst xmlns="http://schemas.openxmlformats.org/spreadsheetml/2006/main" count="1356" uniqueCount="329">
  <si>
    <t>STANDARD</t>
  </si>
  <si>
    <t>County Name</t>
  </si>
  <si>
    <t>Caseload</t>
  </si>
  <si>
    <t>STATEWIDE</t>
  </si>
  <si>
    <t>STATEWIDE SCORE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</si>
  <si>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</si>
  <si>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</si>
  <si>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</si>
  <si>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</si>
  <si>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</si>
  <si>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</si>
  <si>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</si>
  <si>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</si>
  <si>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</si>
  <si>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</si>
  <si>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</si>
  <si>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</si>
  <si>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</si>
  <si>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</si>
  <si>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</si>
  <si>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</si>
  <si>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</si>
  <si>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</si>
  <si>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</si>
  <si>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</si>
  <si>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</si>
  <si>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</si>
  <si>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</si>
  <si>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</si>
  <si>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</si>
  <si>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</si>
  <si>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</si>
  <si>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</si>
  <si>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</si>
  <si>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</si>
  <si>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</si>
  <si>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</si>
  <si>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 3706500900</t>
  </si>
  <si>
    <t>EDGECOMBE 3726500900</t>
  </si>
  <si>
    <t>FORSYTH</t>
  </si>
  <si>
    <t>FRANKLIN</t>
  </si>
  <si>
    <t>GASTON</t>
  </si>
  <si>
    <t>GATES</t>
  </si>
  <si>
    <t>GRAHAM</t>
  </si>
  <si>
    <t>GRANVILLE</t>
  </si>
  <si>
    <t>GREENE</t>
  </si>
  <si>
    <t>GUILFORD 3708100400</t>
  </si>
  <si>
    <t>GUILFORD 3728100400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</si>
  <si>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</si>
  <si>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</si>
  <si>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</si>
  <si>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</si>
  <si>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</si>
  <si>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</si>
  <si>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</si>
  <si>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</si>
  <si>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</si>
  <si>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</si>
  <si>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</si>
  <si>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</si>
  <si>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</si>
  <si>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</si>
  <si>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</si>
  <si>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</si>
  <si>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</si>
  <si>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</si>
  <si>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</si>
  <si>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</si>
  <si>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</si>
  <si>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</si>
  <si>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</si>
  <si>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</si>
  <si>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</si>
  <si>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NORTH CAROLINA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</si>
  <si>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</si>
  <si>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</si>
  <si>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</si>
  <si>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</si>
  <si>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</si>
  <si>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</si>
  <si>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</si>
  <si>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</si>
  <si>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</si>
  <si>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</si>
  <si>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</si>
  <si>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</si>
  <si>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</si>
  <si>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</si>
  <si>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</si>
  <si>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</si>
  <si>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</si>
  <si>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</si>
  <si>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</si>
  <si>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</si>
  <si>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</si>
  <si>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</si>
  <si>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TRIBAL CSE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</si>
  <si>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</si>
  <si>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</si>
  <si>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</si>
  <si>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</si>
  <si>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</si>
  <si>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</si>
  <si>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</si>
  <si>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</si>
  <si>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</si>
  <si>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</si>
  <si>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</si>
  <si>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</si>
  <si>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</si>
  <si>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</si>
  <si>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</si>
  <si>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</si>
  <si>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</si>
  <si>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</si>
  <si>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</si>
  <si>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</si>
  <si>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</si>
  <si>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</si>
  <si>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</si>
  <si>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</si>
  <si>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</si>
  <si>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</si>
  <si>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</si>
  <si>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</si>
  <si>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</si>
  <si>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</si>
  <si>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</si>
  <si>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</si>
  <si>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</si>
  <si>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</si>
  <si>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</si>
  <si>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</si>
  <si>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</si>
  <si>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</si>
  <si>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</si>
  <si>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</si>
  <si>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</si>
  <si>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</si>
  <si>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</si>
  <si>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</si>
  <si>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</si>
  <si>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</si>
  <si>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EDGE-Rky Mt</t>
  </si>
  <si>
    <t>EDGE-Tarboro</t>
  </si>
  <si>
    <t>GUIL-Gboro</t>
  </si>
  <si>
    <t>GUIL-HP</t>
  </si>
  <si>
    <t>Filtered Total</t>
  </si>
  <si>
    <t>EDGECOMBE TOT</t>
  </si>
  <si>
    <t>GUILFORD TOT</t>
  </si>
  <si>
    <t>Please note: if a child is in more than one order county it may be counted twice, however, the state total eliminates duplicates.</t>
  </si>
  <si>
    <t>%</t>
  </si>
  <si>
    <t>Allen, Carole</t>
  </si>
  <si>
    <t>Cauble, Leona</t>
  </si>
  <si>
    <t>Central Office</t>
  </si>
  <si>
    <t>NA</t>
  </si>
  <si>
    <t>Calculations are SFY</t>
  </si>
  <si>
    <t>PATERNITY ESTABLISHMENT</t>
  </si>
  <si>
    <t>CASES UNDER ORDER</t>
  </si>
  <si>
    <t>CURRENT SUPPORT</t>
  </si>
  <si>
    <t>ARREARS</t>
  </si>
  <si>
    <t>MEDICAL</t>
  </si>
  <si>
    <t>Regional Rep</t>
  </si>
  <si>
    <t>Edgecombe-County Total</t>
  </si>
  <si>
    <t>Guilford-County Total</t>
  </si>
  <si>
    <t>OK</t>
  </si>
  <si>
    <t>Foreman, Cora</t>
  </si>
  <si>
    <t xml:space="preserve">Tot Collections </t>
  </si>
  <si>
    <t>Collection</t>
  </si>
  <si>
    <t>Cases Under</t>
  </si>
  <si>
    <t>Paternity</t>
  </si>
  <si>
    <t>Payment</t>
  </si>
  <si>
    <t>per unfroz staff</t>
  </si>
  <si>
    <t>Rate</t>
  </si>
  <si>
    <t>Order</t>
  </si>
  <si>
    <t>Establishment Rate</t>
  </si>
  <si>
    <t>to Arrears</t>
  </si>
  <si>
    <t>County</t>
  </si>
  <si>
    <t>Cases/Agt</t>
  </si>
  <si>
    <t>Unadj Unempl rate</t>
  </si>
  <si>
    <t>$</t>
  </si>
  <si>
    <t>EDGECOMBE</t>
  </si>
  <si>
    <t>GUILFORD</t>
  </si>
  <si>
    <t>Count</t>
  </si>
  <si>
    <t>Sum</t>
  </si>
  <si>
    <t>Avg</t>
  </si>
  <si>
    <t>Staffing</t>
  </si>
  <si>
    <t>Paternity Est</t>
  </si>
  <si>
    <t>Support Est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</si>
  <si>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</si>
  <si>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</si>
  <si>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</si>
  <si>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</si>
  <si>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</si>
  <si>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</si>
  <si>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</si>
  <si>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</si>
  <si>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</si>
  <si>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</si>
  <si>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</si>
  <si>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</si>
  <si>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</si>
  <si>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</si>
  <si>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</si>
  <si>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</si>
  <si>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Unfrozen Agents</t>
  </si>
  <si>
    <t>Tot Unfroz Staff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</si>
  <si>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</si>
  <si>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</si>
  <si>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</si>
  <si>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</si>
  <si>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</si>
  <si>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</si>
  <si>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</si>
  <si>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</si>
  <si>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</si>
  <si>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</si>
  <si>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Filtered total</t>
  </si>
  <si>
    <t>Tribal has been included in this report to reflect Statewide Totals</t>
  </si>
  <si>
    <t>TOTAL FILLED STAFF</t>
  </si>
  <si>
    <t>IV-D SERVICES 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</si>
  <si>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</si>
  <si>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</si>
  <si>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</si>
  <si>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</si>
  <si>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</si>
  <si>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</si>
  <si>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</si>
  <si>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</si>
  <si>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</si>
  <si>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</si>
  <si>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</si>
  <si>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</si>
  <si>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Attorney</t>
  </si>
  <si>
    <t>County Attorney (Shared DSS)</t>
  </si>
  <si>
    <t>Staff Attorney</t>
  </si>
  <si>
    <t>Edgecombe Tot</t>
  </si>
  <si>
    <t>Guilford Tot</t>
  </si>
  <si>
    <t>Mayfield, Kristi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</si>
  <si>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</si>
  <si>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</si>
  <si>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</si>
  <si>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</si>
  <si>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</si>
  <si>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</si>
  <si>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REVIEW AND ADJUSTMENT INCLUSIVE</t>
  </si>
  <si>
    <t>REVIEW AND ADJUSTMENT REVIEW NEEDED</t>
  </si>
  <si>
    <t>Percent Passed AG Sum</t>
  </si>
  <si>
    <r>
      <t>R</t>
    </r>
    <r>
      <rPr>
        <b/>
        <i/>
        <sz val="9"/>
        <color rgb="FFFF0000"/>
        <rFont val="Arial"/>
        <family val="2"/>
      </rPr>
      <t>etrieve Edgecome and Guilford County Totals from Matrix</t>
    </r>
  </si>
  <si>
    <t>TOTAL DISBURSED COLLECTIONS</t>
  </si>
  <si>
    <t>Total Distributed Collections</t>
  </si>
  <si>
    <t>Jenkins, Pamela</t>
  </si>
  <si>
    <t>DESCRIPTION CONTRACT FTEs</t>
  </si>
  <si>
    <t>IV-D SUPERVISORS</t>
  </si>
  <si>
    <t>IV-D AGENTS</t>
  </si>
  <si>
    <t>IV-D CLERKS</t>
  </si>
  <si>
    <t>IV-D ATTY/PARALEGAL/OTHR</t>
  </si>
  <si>
    <t>TOTAL  
IV-D SUP/AGTS/CLKS
ATTY/PARALEGAL/OTHR</t>
  </si>
  <si>
    <t>DSS
PRIVATE
COUNTY MANAGER</t>
  </si>
  <si>
    <t>Sup Vacant</t>
  </si>
  <si>
    <t>Agt Vacant</t>
  </si>
  <si>
    <t>Clerk Vacant</t>
  </si>
  <si>
    <t>Atty
Paralegal
Othr 
Auth</t>
  </si>
  <si>
    <t>Atty
Paralegal
Othr 
Froz</t>
  </si>
  <si>
    <t>Atty
Paralegal
Othr 
Unfroz</t>
  </si>
  <si>
    <t>Atty
Paralegal
Othr 
Vacant</t>
  </si>
  <si>
    <t>Total Vacant</t>
  </si>
  <si>
    <t>DSS</t>
  </si>
  <si>
    <t>Deputies</t>
  </si>
  <si>
    <t>Private</t>
  </si>
  <si>
    <t>33% attorney</t>
  </si>
  <si>
    <t xml:space="preserve">7.5% attorney </t>
  </si>
  <si>
    <t>.1 Attorney, 2.50 Deputies</t>
  </si>
  <si>
    <t>PT Attorney</t>
  </si>
  <si>
    <t>3.20% Attorney</t>
  </si>
  <si>
    <t>Attorney (DSS shared)</t>
  </si>
  <si>
    <t>3.90% Attorney</t>
  </si>
  <si>
    <t>County Manager</t>
  </si>
  <si>
    <t>7.00% Attorney</t>
  </si>
  <si>
    <t>9.58% Attorney</t>
  </si>
  <si>
    <t>.1 Attorney, 1 Deputy</t>
  </si>
  <si>
    <t>EDGECOMBE - RM</t>
  </si>
  <si>
    <t>EDGECOMBE - TB</t>
  </si>
  <si>
    <t>Attorney (shared DSS), Contract Deputy</t>
  </si>
  <si>
    <t>4.20% Attorney</t>
  </si>
  <si>
    <t>.50 Attorney, .50 Deputy</t>
  </si>
  <si>
    <t>GUILFORD - GB</t>
  </si>
  <si>
    <t>GUILFORD - HP</t>
  </si>
  <si>
    <t>Deputy</t>
  </si>
  <si>
    <t>11.30% Attorney</t>
  </si>
  <si>
    <t>.20 Attorney, .73 Deputy</t>
  </si>
  <si>
    <t>1% Attorney</t>
  </si>
  <si>
    <t>Paralegal, County Attorney, 2 Deputies</t>
  </si>
  <si>
    <t>.50 Attorney</t>
  </si>
  <si>
    <t>8% Attorney</t>
  </si>
  <si>
    <t>6 Deputies</t>
  </si>
  <si>
    <t>Attorney (shared)</t>
  </si>
  <si>
    <t>4.70% Attorney</t>
  </si>
  <si>
    <t>5.20% Attorney</t>
  </si>
  <si>
    <t>1 Attorney, 5 Deputies</t>
  </si>
  <si>
    <t>.40 Attorneys, 2 Deputies</t>
  </si>
  <si>
    <t xml:space="preserve">One contract is Child Support Attorney-One Contract is Conflict Attorney-One Contract is Clerk. </t>
  </si>
  <si>
    <t>.23 Attorney, 1 Deputy</t>
  </si>
  <si>
    <t>3 QA Agents, 1 BA, 1 Temp</t>
  </si>
  <si>
    <t>.25 Attorney, 1 Deputy</t>
  </si>
  <si>
    <t>3.5% Attorney</t>
  </si>
  <si>
    <t>.40 Attorney</t>
  </si>
  <si>
    <t>Not Seasonally Adjusted</t>
  </si>
  <si>
    <t>CONTRACT FTEs</t>
  </si>
  <si>
    <t>Smith, Omia</t>
  </si>
  <si>
    <t>1.5 Deputy</t>
  </si>
  <si>
    <t>2 Part-Time Deputies (0.50 each) and .50 Attorney</t>
  </si>
  <si>
    <t>Contract Attorney and Contract Deputy</t>
  </si>
  <si>
    <t>0.50 Trainer, 1 Attorney, 1 Deputy</t>
  </si>
  <si>
    <t>0.05 Attorney</t>
  </si>
  <si>
    <t>Workaround for line 17 by CSDW eff. 052025</t>
  </si>
  <si>
    <t>DSS/Private (Hybrid)</t>
  </si>
  <si>
    <t>Attorney, (.34 ), Deputies, (1.6), P.I., (.20)</t>
  </si>
  <si>
    <t>#DIV/0</t>
  </si>
  <si>
    <t>as of Aug 2025</t>
  </si>
  <si>
    <t>5 Factor Report SFY2026 Sep 2025</t>
  </si>
  <si>
    <t>Agent Activity Report Sep 2025</t>
  </si>
  <si>
    <t>Self Assessment Sep 2025</t>
  </si>
  <si>
    <t>Incentive Goal SFY2026   Sep 2025</t>
  </si>
  <si>
    <t>1 contracted clerical (3-pt) and 1 contracted Trainer (2 pt), .50  Atty (1 pt)</t>
  </si>
  <si>
    <t>TOTAL STAFFING as of 09.30.2025 - SFY25 1st Quarter</t>
  </si>
  <si>
    <t>1 Attorney, .5 Deputy</t>
  </si>
  <si>
    <t>1 Attorney (DSS-shared but primarily child support)</t>
  </si>
  <si>
    <t>Cost Effectiveness as of 09.30.2025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</si>
</sst>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5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8"/>
      <color rgb="FFFF0000"/>
      <name val="Calibri"/>
      <family val="2"/>
      <scheme val="minor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i/>
      <sz val="8"/>
      <color rgb="FFFF0000"/>
      <name val="Arial"/>
      <family val="2"/>
    </font>
    <font>
      <b/>
      <sz val="12"/>
      <color theme="0"/>
      <name val="Century Gothic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name val="Calibri"/>
      <family val="2"/>
    </font>
    <font>
      <i/>
      <sz val="8"/>
      <color rgb="FFFF0000"/>
      <name val="Arial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165" fontId="23" fillId="0" borderId="0"/>
    <xf numFmtId="0" fontId="1" fillId="0" borderId="0"/>
    <xf numFmtId="0" fontId="1" fillId="0" borderId="0"/>
    <xf numFmtId="0" fontId="25" fillId="0" borderId="0"/>
    <xf numFmtId="44" fontId="26" fillId="0" borderId="0" applyFont="0" applyFill="0" applyBorder="0" applyAlignment="0" applyProtection="0"/>
    <xf numFmtId="165" fontId="23" fillId="0" borderId="0"/>
    <xf numFmtId="165" fontId="2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  <xf numFmtId="0" fontId="37" fillId="0" borderId="0"/>
    <xf numFmtId="0" fontId="48" fillId="0" borderId="0"/>
    <xf numFmtId="0" fontId="49" fillId="0" borderId="0"/>
    <xf numFmtId="0" fontId="50" fillId="0" borderId="0"/>
    <xf numFmtId="0" fontId="53" fillId="0" borderId="0"/>
    <xf numFmtId="0" fontId="55" fillId="0" borderId="0"/>
  </cellStyleXfs>
  <cellXfs count="444">
    <xf numFmtId="0" fontId="0" fillId="0" borderId="0" xfId="0"/>
    <xf numFmtId="0" fontId="7" fillId="3" borderId="0" xfId="0" applyFont="1" applyFill="1" applyAlignment="1">
      <alignment vertical="center"/>
    </xf>
    <xf numFmtId="0" fontId="5" fillId="3" borderId="0" xfId="0" applyFont="1" applyFill="1"/>
    <xf numFmtId="0" fontId="1" fillId="0" borderId="0" xfId="8"/>
    <xf numFmtId="0" fontId="13" fillId="0" borderId="0" xfId="8" applyFont="1" applyAlignment="1">
      <alignment horizontal="center"/>
    </xf>
    <xf numFmtId="0" fontId="6" fillId="0" borderId="0" xfId="8" applyFont="1"/>
    <xf numFmtId="10" fontId="1" fillId="0" borderId="0" xfId="8" applyNumberFormat="1" applyAlignment="1">
      <alignment horizontal="center"/>
    </xf>
    <xf numFmtId="0" fontId="1" fillId="0" borderId="0" xfId="8" applyAlignment="1">
      <alignment horizontal="center"/>
    </xf>
    <xf numFmtId="164" fontId="1" fillId="0" borderId="0" xfId="8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5" borderId="0" xfId="0" quotePrefix="1" applyFont="1" applyFill="1"/>
    <xf numFmtId="10" fontId="11" fillId="5" borderId="0" xfId="0" applyNumberFormat="1" applyFont="1" applyFill="1" applyAlignment="1">
      <alignment horizontal="center"/>
    </xf>
    <xf numFmtId="0" fontId="11" fillId="5" borderId="2" xfId="0" quotePrefix="1" applyFont="1" applyFill="1" applyBorder="1" applyAlignment="1">
      <alignment horizontal="center"/>
    </xf>
    <xf numFmtId="0" fontId="11" fillId="5" borderId="0" xfId="0" quotePrefix="1" applyFont="1" applyFill="1" applyAlignment="1">
      <alignment horizontal="center"/>
    </xf>
    <xf numFmtId="10" fontId="11" fillId="5" borderId="0" xfId="0" quotePrefix="1" applyNumberFormat="1" applyFont="1" applyFill="1" applyAlignment="1">
      <alignment horizontal="center"/>
    </xf>
    <xf numFmtId="10" fontId="11" fillId="5" borderId="3" xfId="0" applyNumberFormat="1" applyFont="1" applyFill="1" applyBorder="1" applyAlignment="1">
      <alignment horizontal="center"/>
    </xf>
    <xf numFmtId="164" fontId="11" fillId="5" borderId="2" xfId="0" quotePrefix="1" applyNumberFormat="1" applyFont="1" applyFill="1" applyBorder="1" applyAlignment="1">
      <alignment horizontal="center"/>
    </xf>
    <xf numFmtId="164" fontId="11" fillId="5" borderId="0" xfId="0" quotePrefix="1" applyNumberFormat="1" applyFont="1" applyFill="1" applyAlignment="1">
      <alignment horizontal="center"/>
    </xf>
    <xf numFmtId="10" fontId="11" fillId="5" borderId="3" xfId="0" quotePrefix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11" fillId="0" borderId="5" xfId="0" quotePrefix="1" applyFont="1" applyBorder="1"/>
    <xf numFmtId="0" fontId="11" fillId="5" borderId="0" xfId="0" applyFont="1" applyFill="1"/>
    <xf numFmtId="0" fontId="11" fillId="0" borderId="4" xfId="0" applyFont="1" applyBorder="1"/>
    <xf numFmtId="0" fontId="1" fillId="5" borderId="0" xfId="0" applyFont="1" applyFill="1"/>
    <xf numFmtId="10" fontId="1" fillId="5" borderId="0" xfId="0" applyNumberFormat="1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2" xfId="0" applyFill="1" applyBorder="1" applyAlignment="1">
      <alignment horizontal="center"/>
    </xf>
    <xf numFmtId="0" fontId="20" fillId="5" borderId="9" xfId="11" applyFont="1" applyFill="1" applyBorder="1" applyAlignment="1">
      <alignment vertical="center"/>
    </xf>
    <xf numFmtId="0" fontId="20" fillId="5" borderId="9" xfId="11" applyFont="1" applyFill="1" applyBorder="1" applyAlignment="1">
      <alignment horizontal="left" vertical="center"/>
    </xf>
    <xf numFmtId="2" fontId="20" fillId="5" borderId="11" xfId="11" applyNumberFormat="1" applyFont="1" applyFill="1" applyBorder="1" applyAlignment="1">
      <alignment horizontal="right" vertical="center"/>
    </xf>
    <xf numFmtId="0" fontId="11" fillId="0" borderId="12" xfId="9" quotePrefix="1" applyFont="1" applyBorder="1"/>
    <xf numFmtId="0" fontId="11" fillId="0" borderId="12" xfId="11" applyFont="1" applyBorder="1" applyAlignment="1">
      <alignment vertical="center"/>
    </xf>
    <xf numFmtId="2" fontId="11" fillId="0" borderId="14" xfId="12" applyNumberFormat="1" applyFont="1" applyBorder="1"/>
    <xf numFmtId="0" fontId="1" fillId="5" borderId="0" xfId="11" applyFill="1"/>
    <xf numFmtId="2" fontId="20" fillId="5" borderId="9" xfId="11" applyNumberFormat="1" applyFont="1" applyFill="1" applyBorder="1" applyAlignment="1">
      <alignment horizontal="center" vertical="center" wrapText="1"/>
    </xf>
    <xf numFmtId="0" fontId="20" fillId="5" borderId="9" xfId="11" applyFont="1" applyFill="1" applyBorder="1" applyAlignment="1">
      <alignment horizontal="center" vertical="center" wrapText="1"/>
    </xf>
    <xf numFmtId="0" fontId="11" fillId="0" borderId="6" xfId="9" quotePrefix="1" applyFont="1" applyBorder="1"/>
    <xf numFmtId="0" fontId="11" fillId="0" borderId="6" xfId="11" applyFont="1" applyBorder="1" applyAlignment="1">
      <alignment vertical="center"/>
    </xf>
    <xf numFmtId="0" fontId="11" fillId="0" borderId="6" xfId="9" applyFont="1" applyBorder="1"/>
    <xf numFmtId="0" fontId="11" fillId="5" borderId="6" xfId="11" applyFont="1" applyFill="1" applyBorder="1"/>
    <xf numFmtId="2" fontId="11" fillId="5" borderId="6" xfId="11" applyNumberFormat="1" applyFont="1" applyFill="1" applyBorder="1"/>
    <xf numFmtId="2" fontId="11" fillId="0" borderId="6" xfId="12" applyNumberFormat="1" applyFont="1" applyBorder="1"/>
    <xf numFmtId="0" fontId="1" fillId="5" borderId="6" xfId="11" applyFill="1" applyBorder="1"/>
    <xf numFmtId="2" fontId="1" fillId="5" borderId="6" xfId="11" applyNumberFormat="1" applyFill="1" applyBorder="1"/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1" fillId="0" borderId="6" xfId="9" applyFont="1" applyBorder="1" applyAlignment="1">
      <alignment horizontal="center"/>
    </xf>
    <xf numFmtId="0" fontId="11" fillId="0" borderId="6" xfId="0" quotePrefix="1" applyFont="1" applyBorder="1"/>
    <xf numFmtId="0" fontId="11" fillId="0" borderId="6" xfId="0" quotePrefix="1" applyFont="1" applyBorder="1" applyAlignment="1">
      <alignment horizontal="center"/>
    </xf>
    <xf numFmtId="10" fontId="11" fillId="0" borderId="6" xfId="0" quotePrefix="1" applyNumberFormat="1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0" fontId="11" fillId="0" borderId="6" xfId="0" applyFont="1" applyBorder="1"/>
    <xf numFmtId="0" fontId="11" fillId="0" borderId="15" xfId="0" quotePrefix="1" applyFont="1" applyBorder="1"/>
    <xf numFmtId="10" fontId="11" fillId="5" borderId="6" xfId="0" applyNumberFormat="1" applyFont="1" applyFill="1" applyBorder="1" applyAlignment="1">
      <alignment horizontal="center"/>
    </xf>
    <xf numFmtId="10" fontId="11" fillId="5" borderId="6" xfId="0" quotePrefix="1" applyNumberFormat="1" applyFont="1" applyFill="1" applyBorder="1" applyAlignment="1">
      <alignment horizontal="center"/>
    </xf>
    <xf numFmtId="164" fontId="11" fillId="5" borderId="6" xfId="0" quotePrefix="1" applyNumberFormat="1" applyFon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16" xfId="0" applyFont="1" applyBorder="1"/>
    <xf numFmtId="1" fontId="11" fillId="5" borderId="2" xfId="0" applyNumberFormat="1" applyFont="1" applyFill="1" applyBorder="1" applyAlignment="1">
      <alignment horizontal="right"/>
    </xf>
    <xf numFmtId="1" fontId="11" fillId="5" borderId="0" xfId="0" applyNumberFormat="1" applyFont="1" applyFill="1" applyAlignment="1">
      <alignment horizontal="right"/>
    </xf>
    <xf numFmtId="1" fontId="11" fillId="5" borderId="6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Alignment="1">
      <alignment horizontal="right"/>
    </xf>
    <xf numFmtId="1" fontId="1" fillId="0" borderId="0" xfId="8" applyNumberFormat="1" applyAlignment="1">
      <alignment horizontal="right"/>
    </xf>
    <xf numFmtId="10" fontId="14" fillId="0" borderId="6" xfId="0" quotePrefix="1" applyNumberFormat="1" applyFont="1" applyBorder="1" applyAlignment="1">
      <alignment horizontal="center"/>
    </xf>
    <xf numFmtId="10" fontId="14" fillId="0" borderId="6" xfId="0" applyNumberFormat="1" applyFont="1" applyBorder="1" applyAlignment="1">
      <alignment horizontal="center"/>
    </xf>
    <xf numFmtId="164" fontId="14" fillId="0" borderId="6" xfId="0" quotePrefix="1" applyNumberFormat="1" applyFont="1" applyBorder="1" applyAlignment="1">
      <alignment horizontal="center"/>
    </xf>
    <xf numFmtId="3" fontId="14" fillId="0" borderId="6" xfId="0" quotePrefix="1" applyNumberFormat="1" applyFont="1" applyBorder="1" applyAlignment="1">
      <alignment horizontal="center"/>
    </xf>
    <xf numFmtId="3" fontId="11" fillId="5" borderId="6" xfId="0" quotePrefix="1" applyNumberFormat="1" applyFont="1" applyFill="1" applyBorder="1" applyAlignment="1">
      <alignment horizontal="center"/>
    </xf>
    <xf numFmtId="3" fontId="11" fillId="5" borderId="6" xfId="0" applyNumberFormat="1" applyFont="1" applyFill="1" applyBorder="1" applyAlignment="1">
      <alignment horizontal="center"/>
    </xf>
    <xf numFmtId="2" fontId="27" fillId="5" borderId="0" xfId="10" applyNumberFormat="1" applyFont="1" applyFill="1" applyAlignment="1">
      <alignment horizontal="center"/>
    </xf>
    <xf numFmtId="164" fontId="20" fillId="5" borderId="23" xfId="10" applyNumberFormat="1" applyFont="1" applyFill="1" applyBorder="1" applyAlignment="1">
      <alignment horizontal="center"/>
    </xf>
    <xf numFmtId="9" fontId="20" fillId="5" borderId="17" xfId="10" applyNumberFormat="1" applyFont="1" applyFill="1" applyBorder="1" applyAlignment="1">
      <alignment horizontal="center"/>
    </xf>
    <xf numFmtId="1" fontId="20" fillId="5" borderId="17" xfId="10" applyNumberFormat="1" applyFont="1" applyFill="1" applyBorder="1" applyAlignment="1">
      <alignment horizontal="center"/>
    </xf>
    <xf numFmtId="1" fontId="20" fillId="5" borderId="24" xfId="10" applyNumberFormat="1" applyFont="1" applyFill="1" applyBorder="1" applyAlignment="1">
      <alignment horizontal="center" vertical="center"/>
    </xf>
    <xf numFmtId="9" fontId="20" fillId="5" borderId="18" xfId="10" applyNumberFormat="1" applyFont="1" applyFill="1" applyBorder="1" applyAlignment="1">
      <alignment horizontal="center"/>
    </xf>
    <xf numFmtId="1" fontId="20" fillId="5" borderId="18" xfId="10" applyNumberFormat="1" applyFont="1" applyFill="1" applyBorder="1" applyAlignment="1">
      <alignment horizontal="center"/>
    </xf>
    <xf numFmtId="1" fontId="20" fillId="5" borderId="25" xfId="10" applyNumberFormat="1" applyFont="1" applyFill="1" applyBorder="1" applyAlignment="1">
      <alignment horizontal="center" vertical="center"/>
    </xf>
    <xf numFmtId="165" fontId="20" fillId="5" borderId="1" xfId="10" applyFont="1" applyFill="1" applyBorder="1" applyAlignment="1">
      <alignment horizontal="center" vertical="center"/>
    </xf>
    <xf numFmtId="1" fontId="20" fillId="5" borderId="1" xfId="10" applyNumberFormat="1" applyFont="1" applyFill="1" applyBorder="1" applyAlignment="1">
      <alignment horizontal="center"/>
    </xf>
    <xf numFmtId="166" fontId="20" fillId="5" borderId="1" xfId="10" applyNumberFormat="1" applyFont="1" applyFill="1" applyBorder="1" applyAlignment="1">
      <alignment horizontal="center"/>
    </xf>
    <xf numFmtId="164" fontId="20" fillId="5" borderId="20" xfId="10" applyNumberFormat="1" applyFont="1" applyFill="1" applyBorder="1" applyAlignment="1">
      <alignment horizontal="center" vertical="center"/>
    </xf>
    <xf numFmtId="10" fontId="20" fillId="5" borderId="21" xfId="10" applyNumberFormat="1" applyFont="1" applyFill="1" applyBorder="1" applyAlignment="1">
      <alignment horizontal="center"/>
    </xf>
    <xf numFmtId="10" fontId="20" fillId="5" borderId="19" xfId="10" applyNumberFormat="1" applyFont="1" applyFill="1" applyBorder="1" applyAlignment="1">
      <alignment horizontal="center"/>
    </xf>
    <xf numFmtId="10" fontId="20" fillId="5" borderId="26" xfId="10" applyNumberFormat="1" applyFont="1" applyFill="1" applyBorder="1" applyAlignment="1">
      <alignment horizontal="center" vertical="center"/>
    </xf>
    <xf numFmtId="165" fontId="11" fillId="7" borderId="22" xfId="10" applyFont="1" applyFill="1" applyBorder="1" applyAlignment="1">
      <alignment horizontal="center" vertical="center"/>
    </xf>
    <xf numFmtId="1" fontId="11" fillId="0" borderId="22" xfId="10" applyNumberFormat="1" applyFont="1" applyBorder="1" applyAlignment="1">
      <alignment horizontal="center"/>
    </xf>
    <xf numFmtId="49" fontId="20" fillId="5" borderId="22" xfId="10" applyNumberFormat="1" applyFont="1" applyFill="1" applyBorder="1" applyAlignment="1">
      <alignment horizontal="center"/>
    </xf>
    <xf numFmtId="1" fontId="20" fillId="5" borderId="22" xfId="10" applyNumberFormat="1" applyFont="1" applyFill="1" applyBorder="1" applyAlignment="1">
      <alignment horizontal="center"/>
    </xf>
    <xf numFmtId="164" fontId="20" fillId="5" borderId="22" xfId="10" applyNumberFormat="1" applyFont="1" applyFill="1" applyBorder="1" applyAlignment="1">
      <alignment horizontal="center" vertical="center"/>
    </xf>
    <xf numFmtId="10" fontId="20" fillId="5" borderId="22" xfId="10" applyNumberFormat="1" applyFont="1" applyFill="1" applyBorder="1" applyAlignment="1">
      <alignment horizontal="center" vertical="center"/>
    </xf>
    <xf numFmtId="44" fontId="20" fillId="5" borderId="22" xfId="14" applyFont="1" applyFill="1" applyBorder="1" applyAlignment="1" applyProtection="1">
      <alignment horizontal="center" vertical="center"/>
    </xf>
    <xf numFmtId="165" fontId="19" fillId="0" borderId="0" xfId="10" applyFont="1" applyAlignment="1">
      <alignment horizontal="center" vertical="center"/>
    </xf>
    <xf numFmtId="1" fontId="19" fillId="0" borderId="0" xfId="10" applyNumberFormat="1" applyFont="1" applyAlignment="1">
      <alignment horizontal="center"/>
    </xf>
    <xf numFmtId="166" fontId="19" fillId="0" borderId="0" xfId="10" applyNumberFormat="1" applyFont="1" applyAlignment="1">
      <alignment horizontal="center"/>
    </xf>
    <xf numFmtId="164" fontId="19" fillId="0" borderId="0" xfId="10" applyNumberFormat="1" applyFont="1" applyAlignment="1">
      <alignment horizontal="center" vertical="center"/>
    </xf>
    <xf numFmtId="10" fontId="19" fillId="0" borderId="0" xfId="10" applyNumberFormat="1" applyFont="1" applyAlignment="1">
      <alignment horizontal="center"/>
    </xf>
    <xf numFmtId="10" fontId="19" fillId="0" borderId="0" xfId="10" applyNumberFormat="1" applyFont="1" applyAlignment="1">
      <alignment horizontal="center" vertical="center"/>
    </xf>
    <xf numFmtId="165" fontId="11" fillId="9" borderId="0" xfId="10" applyFont="1" applyFill="1" applyAlignment="1">
      <alignment horizontal="center" vertical="center"/>
    </xf>
    <xf numFmtId="1" fontId="11" fillId="9" borderId="0" xfId="10" applyNumberFormat="1" applyFont="1" applyFill="1" applyAlignment="1">
      <alignment horizontal="center"/>
    </xf>
    <xf numFmtId="2" fontId="11" fillId="9" borderId="0" xfId="10" applyNumberFormat="1" applyFont="1" applyFill="1" applyAlignment="1">
      <alignment horizontal="center"/>
    </xf>
    <xf numFmtId="10" fontId="11" fillId="9" borderId="0" xfId="10" applyNumberFormat="1" applyFont="1" applyFill="1" applyAlignment="1">
      <alignment horizontal="center"/>
    </xf>
    <xf numFmtId="0" fontId="3" fillId="0" borderId="0" xfId="17"/>
    <xf numFmtId="0" fontId="20" fillId="5" borderId="22" xfId="17" applyFont="1" applyFill="1" applyBorder="1"/>
    <xf numFmtId="0" fontId="20" fillId="5" borderId="22" xfId="17" applyFont="1" applyFill="1" applyBorder="1" applyAlignment="1">
      <alignment horizontal="center"/>
    </xf>
    <xf numFmtId="2" fontId="20" fillId="5" borderId="22" xfId="17" applyNumberFormat="1" applyFont="1" applyFill="1" applyBorder="1" applyAlignment="1">
      <alignment horizontal="center"/>
    </xf>
    <xf numFmtId="0" fontId="20" fillId="5" borderId="12" xfId="17" applyFont="1" applyFill="1" applyBorder="1" applyAlignment="1">
      <alignment horizontal="center"/>
    </xf>
    <xf numFmtId="164" fontId="20" fillId="5" borderId="12" xfId="17" applyNumberFormat="1" applyFont="1" applyFill="1" applyBorder="1" applyAlignment="1">
      <alignment horizontal="center"/>
    </xf>
    <xf numFmtId="0" fontId="17" fillId="8" borderId="22" xfId="17" applyFont="1" applyFill="1" applyBorder="1"/>
    <xf numFmtId="2" fontId="17" fillId="0" borderId="22" xfId="17" applyNumberFormat="1" applyFont="1" applyBorder="1" applyAlignment="1">
      <alignment horizontal="right" wrapText="1"/>
    </xf>
    <xf numFmtId="164" fontId="17" fillId="0" borderId="22" xfId="17" applyNumberFormat="1" applyFont="1" applyBorder="1" applyAlignment="1">
      <alignment horizontal="right" wrapText="1"/>
    </xf>
    <xf numFmtId="0" fontId="17" fillId="0" borderId="22" xfId="17" applyFont="1" applyBorder="1" applyAlignment="1">
      <alignment horizontal="right" wrapText="1"/>
    </xf>
    <xf numFmtId="2" fontId="17" fillId="0" borderId="22" xfId="17" applyNumberFormat="1" applyFont="1" applyBorder="1" applyAlignment="1">
      <alignment horizontal="right"/>
    </xf>
    <xf numFmtId="164" fontId="17" fillId="0" borderId="22" xfId="17" applyNumberFormat="1" applyFont="1" applyBorder="1" applyAlignment="1">
      <alignment horizontal="right"/>
    </xf>
    <xf numFmtId="0" fontId="17" fillId="0" borderId="22" xfId="17" applyFont="1" applyBorder="1" applyAlignment="1">
      <alignment horizontal="right"/>
    </xf>
    <xf numFmtId="2" fontId="20" fillId="5" borderId="0" xfId="17" applyNumberFormat="1" applyFont="1" applyFill="1" applyAlignment="1">
      <alignment horizontal="right"/>
    </xf>
    <xf numFmtId="2" fontId="20" fillId="5" borderId="3" xfId="17" applyNumberFormat="1" applyFont="1" applyFill="1" applyBorder="1" applyAlignment="1">
      <alignment horizontal="right"/>
    </xf>
    <xf numFmtId="1" fontId="20" fillId="5" borderId="0" xfId="17" applyNumberFormat="1" applyFont="1" applyFill="1" applyAlignment="1">
      <alignment horizontal="right"/>
    </xf>
    <xf numFmtId="164" fontId="20" fillId="5" borderId="2" xfId="17" applyNumberFormat="1" applyFont="1" applyFill="1" applyBorder="1" applyAlignment="1">
      <alignment horizontal="right"/>
    </xf>
    <xf numFmtId="164" fontId="20" fillId="5" borderId="0" xfId="17" applyNumberFormat="1" applyFont="1" applyFill="1" applyAlignment="1">
      <alignment horizontal="right"/>
    </xf>
    <xf numFmtId="164" fontId="20" fillId="5" borderId="3" xfId="17" applyNumberFormat="1" applyFont="1" applyFill="1" applyBorder="1" applyAlignment="1">
      <alignment horizontal="right"/>
    </xf>
    <xf numFmtId="2" fontId="20" fillId="5" borderId="30" xfId="17" applyNumberFormat="1" applyFont="1" applyFill="1" applyBorder="1" applyAlignment="1">
      <alignment horizontal="right"/>
    </xf>
    <xf numFmtId="0" fontId="4" fillId="0" borderId="0" xfId="17" applyFont="1"/>
    <xf numFmtId="0" fontId="32" fillId="0" borderId="0" xfId="17" applyFont="1"/>
    <xf numFmtId="0" fontId="33" fillId="0" borderId="0" xfId="17" applyFont="1"/>
    <xf numFmtId="0" fontId="17" fillId="0" borderId="0" xfId="17" applyFont="1"/>
    <xf numFmtId="2" fontId="17" fillId="0" borderId="2" xfId="17" applyNumberFormat="1" applyFont="1" applyBorder="1" applyAlignment="1">
      <alignment horizontal="center"/>
    </xf>
    <xf numFmtId="2" fontId="17" fillId="0" borderId="3" xfId="17" applyNumberFormat="1" applyFont="1" applyBorder="1" applyAlignment="1">
      <alignment horizontal="center"/>
    </xf>
    <xf numFmtId="0" fontId="17" fillId="0" borderId="2" xfId="17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17" fillId="0" borderId="30" xfId="17" applyFont="1" applyBorder="1" applyAlignment="1">
      <alignment horizontal="center"/>
    </xf>
    <xf numFmtId="2" fontId="3" fillId="0" borderId="2" xfId="17" applyNumberFormat="1" applyBorder="1" applyAlignment="1">
      <alignment horizontal="center"/>
    </xf>
    <xf numFmtId="2" fontId="3" fillId="0" borderId="3" xfId="17" applyNumberFormat="1" applyBorder="1" applyAlignment="1">
      <alignment horizontal="center"/>
    </xf>
    <xf numFmtId="0" fontId="3" fillId="0" borderId="2" xfId="17" applyBorder="1" applyAlignment="1">
      <alignment horizontal="center"/>
    </xf>
    <xf numFmtId="0" fontId="3" fillId="0" borderId="3" xfId="17" applyBorder="1" applyAlignment="1">
      <alignment horizontal="center"/>
    </xf>
    <xf numFmtId="0" fontId="3" fillId="0" borderId="0" xfId="17" applyAlignment="1">
      <alignment horizontal="center"/>
    </xf>
    <xf numFmtId="164" fontId="3" fillId="0" borderId="2" xfId="17" applyNumberFormat="1" applyBorder="1" applyAlignment="1">
      <alignment horizontal="center"/>
    </xf>
    <xf numFmtId="164" fontId="3" fillId="0" borderId="0" xfId="17" applyNumberFormat="1" applyAlignment="1">
      <alignment horizontal="center"/>
    </xf>
    <xf numFmtId="164" fontId="3" fillId="0" borderId="3" xfId="17" applyNumberFormat="1" applyBorder="1" applyAlignment="1">
      <alignment horizontal="center"/>
    </xf>
    <xf numFmtId="0" fontId="3" fillId="0" borderId="30" xfId="17" applyBorder="1" applyAlignment="1">
      <alignment horizontal="center"/>
    </xf>
    <xf numFmtId="0" fontId="31" fillId="0" borderId="0" xfId="17" applyFont="1"/>
    <xf numFmtId="0" fontId="1" fillId="0" borderId="0" xfId="18"/>
    <xf numFmtId="0" fontId="13" fillId="0" borderId="0" xfId="18" applyFont="1" applyAlignment="1">
      <alignment horizontal="center"/>
    </xf>
    <xf numFmtId="0" fontId="1" fillId="0" borderId="2" xfId="18" applyBorder="1"/>
    <xf numFmtId="49" fontId="1" fillId="0" borderId="0" xfId="18" applyNumberFormat="1"/>
    <xf numFmtId="2" fontId="1" fillId="0" borderId="0" xfId="18" applyNumberFormat="1" applyAlignment="1">
      <alignment horizontal="center"/>
    </xf>
    <xf numFmtId="0" fontId="1" fillId="0" borderId="0" xfId="18" applyAlignment="1">
      <alignment horizontal="center"/>
    </xf>
    <xf numFmtId="10" fontId="1" fillId="0" borderId="0" xfId="18" applyNumberFormat="1" applyAlignment="1">
      <alignment horizontal="center"/>
    </xf>
    <xf numFmtId="0" fontId="3" fillId="6" borderId="37" xfId="20" applyFill="1" applyBorder="1" applyAlignment="1">
      <alignment wrapText="1"/>
    </xf>
    <xf numFmtId="0" fontId="3" fillId="3" borderId="37" xfId="20" applyFill="1" applyBorder="1" applyAlignment="1">
      <alignment wrapText="1"/>
    </xf>
    <xf numFmtId="0" fontId="3" fillId="3" borderId="0" xfId="20" applyFill="1" applyAlignment="1">
      <alignment wrapText="1"/>
    </xf>
    <xf numFmtId="0" fontId="17" fillId="8" borderId="22" xfId="17" applyFont="1" applyFill="1" applyBorder="1" applyAlignment="1">
      <alignment wrapText="1"/>
    </xf>
    <xf numFmtId="165" fontId="29" fillId="0" borderId="0" xfId="10" applyFont="1" applyAlignment="1">
      <alignment horizontal="center"/>
    </xf>
    <xf numFmtId="165" fontId="21" fillId="0" borderId="0" xfId="10" applyFont="1"/>
    <xf numFmtId="165" fontId="29" fillId="0" borderId="0" xfId="10" applyFont="1"/>
    <xf numFmtId="165" fontId="22" fillId="0" borderId="0" xfId="10" applyFont="1"/>
    <xf numFmtId="165" fontId="34" fillId="0" borderId="0" xfId="10" applyFont="1"/>
    <xf numFmtId="4" fontId="19" fillId="0" borderId="0" xfId="10" applyNumberFormat="1" applyFont="1" applyAlignment="1">
      <alignment horizontal="center" vertical="center"/>
    </xf>
    <xf numFmtId="164" fontId="19" fillId="0" borderId="0" xfId="10" applyNumberFormat="1" applyFont="1" applyAlignment="1">
      <alignment horizontal="center"/>
    </xf>
    <xf numFmtId="3" fontId="1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right"/>
    </xf>
    <xf numFmtId="165" fontId="35" fillId="0" borderId="0" xfId="16" applyFont="1" applyAlignment="1">
      <alignment horizontal="left" vertical="center"/>
    </xf>
    <xf numFmtId="4" fontId="19" fillId="0" borderId="0" xfId="10" applyNumberFormat="1" applyFont="1" applyAlignment="1">
      <alignment horizontal="center"/>
    </xf>
    <xf numFmtId="43" fontId="19" fillId="0" borderId="0" xfId="10" applyNumberFormat="1" applyFont="1" applyAlignment="1">
      <alignment horizontal="center"/>
    </xf>
    <xf numFmtId="2" fontId="19" fillId="0" borderId="0" xfId="10" applyNumberFormat="1" applyFont="1" applyAlignment="1">
      <alignment horizontal="center"/>
    </xf>
    <xf numFmtId="166" fontId="35" fillId="0" borderId="0" xfId="10" applyNumberFormat="1" applyFont="1" applyAlignment="1">
      <alignment horizontal="center"/>
    </xf>
    <xf numFmtId="1" fontId="14" fillId="0" borderId="0" xfId="10" applyNumberFormat="1" applyFont="1" applyAlignment="1">
      <alignment horizontal="center"/>
    </xf>
    <xf numFmtId="166" fontId="11" fillId="0" borderId="0" xfId="10" applyNumberFormat="1" applyFont="1" applyAlignment="1">
      <alignment horizontal="center"/>
    </xf>
    <xf numFmtId="164" fontId="14" fillId="0" borderId="0" xfId="10" applyNumberFormat="1" applyFont="1" applyAlignment="1">
      <alignment horizontal="center"/>
    </xf>
    <xf numFmtId="10" fontId="14" fillId="0" borderId="0" xfId="10" applyNumberFormat="1" applyFont="1" applyAlignment="1">
      <alignment horizontal="center"/>
    </xf>
    <xf numFmtId="4" fontId="35" fillId="0" borderId="0" xfId="10" applyNumberFormat="1" applyFont="1" applyAlignment="1">
      <alignment horizontal="left"/>
    </xf>
    <xf numFmtId="4" fontId="29" fillId="0" borderId="0" xfId="10" applyNumberFormat="1" applyFont="1" applyAlignment="1">
      <alignment horizontal="center"/>
    </xf>
    <xf numFmtId="1" fontId="29" fillId="0" borderId="0" xfId="10" applyNumberFormat="1" applyFont="1" applyAlignment="1">
      <alignment horizontal="center"/>
    </xf>
    <xf numFmtId="166" fontId="29" fillId="0" borderId="0" xfId="10" applyNumberFormat="1" applyFont="1" applyAlignment="1">
      <alignment horizontal="center"/>
    </xf>
    <xf numFmtId="164" fontId="29" fillId="0" borderId="0" xfId="10" applyNumberFormat="1" applyFont="1" applyAlignment="1">
      <alignment horizontal="center"/>
    </xf>
    <xf numFmtId="43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/>
    </xf>
    <xf numFmtId="10" fontId="29" fillId="0" borderId="0" xfId="10" applyNumberFormat="1" applyFont="1" applyAlignment="1">
      <alignment horizontal="center" vertical="center"/>
    </xf>
    <xf numFmtId="165" fontId="29" fillId="0" borderId="0" xfId="10" applyFont="1" applyAlignment="1">
      <alignment horizontal="center" vertical="center"/>
    </xf>
    <xf numFmtId="164" fontId="29" fillId="0" borderId="0" xfId="10" applyNumberFormat="1" applyFont="1" applyAlignment="1">
      <alignment horizontal="center" vertical="center"/>
    </xf>
    <xf numFmtId="0" fontId="11" fillId="7" borderId="2" xfId="0" quotePrefix="1" applyFont="1" applyFill="1" applyBorder="1" applyAlignment="1">
      <alignment horizontal="center"/>
    </xf>
    <xf numFmtId="0" fontId="11" fillId="7" borderId="0" xfId="0" quotePrefix="1" applyFont="1" applyFill="1" applyAlignment="1">
      <alignment horizontal="center"/>
    </xf>
    <xf numFmtId="0" fontId="11" fillId="7" borderId="3" xfId="0" quotePrefix="1" applyFont="1" applyFill="1" applyBorder="1" applyAlignment="1">
      <alignment horizontal="center"/>
    </xf>
    <xf numFmtId="164" fontId="11" fillId="7" borderId="2" xfId="0" quotePrefix="1" applyNumberFormat="1" applyFont="1" applyFill="1" applyBorder="1" applyAlignment="1">
      <alignment horizontal="right"/>
    </xf>
    <xf numFmtId="164" fontId="11" fillId="7" borderId="0" xfId="0" quotePrefix="1" applyNumberFormat="1" applyFont="1" applyFill="1" applyAlignment="1">
      <alignment horizontal="right"/>
    </xf>
    <xf numFmtId="0" fontId="11" fillId="7" borderId="2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10" fontId="11" fillId="7" borderId="3" xfId="0" applyNumberFormat="1" applyFont="1" applyFill="1" applyBorder="1" applyAlignment="1">
      <alignment horizontal="center"/>
    </xf>
    <xf numFmtId="164" fontId="11" fillId="7" borderId="2" xfId="0" applyNumberFormat="1" applyFont="1" applyFill="1" applyBorder="1" applyAlignment="1">
      <alignment horizontal="right"/>
    </xf>
    <xf numFmtId="164" fontId="11" fillId="7" borderId="0" xfId="0" applyNumberFormat="1" applyFont="1" applyFill="1" applyAlignment="1">
      <alignment horizontal="right"/>
    </xf>
    <xf numFmtId="3" fontId="14" fillId="7" borderId="2" xfId="0" applyNumberFormat="1" applyFont="1" applyFill="1" applyBorder="1" applyAlignment="1">
      <alignment horizontal="center"/>
    </xf>
    <xf numFmtId="3" fontId="14" fillId="7" borderId="0" xfId="0" applyNumberFormat="1" applyFont="1" applyFill="1" applyAlignment="1">
      <alignment horizontal="center"/>
    </xf>
    <xf numFmtId="10" fontId="14" fillId="7" borderId="3" xfId="0" applyNumberFormat="1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right"/>
    </xf>
    <xf numFmtId="164" fontId="14" fillId="7" borderId="0" xfId="0" applyNumberFormat="1" applyFont="1" applyFill="1" applyAlignment="1">
      <alignment horizontal="right"/>
    </xf>
    <xf numFmtId="164" fontId="1" fillId="0" borderId="0" xfId="8" applyNumberFormat="1" applyAlignment="1">
      <alignment horizontal="right"/>
    </xf>
    <xf numFmtId="10" fontId="11" fillId="7" borderId="0" xfId="0" applyNumberFormat="1" applyFont="1" applyFill="1" applyAlignment="1">
      <alignment horizontal="center"/>
    </xf>
    <xf numFmtId="10" fontId="11" fillId="7" borderId="0" xfId="0" quotePrefix="1" applyNumberFormat="1" applyFont="1" applyFill="1" applyAlignment="1">
      <alignment horizontal="center"/>
    </xf>
    <xf numFmtId="10" fontId="14" fillId="7" borderId="0" xfId="0" quotePrefix="1" applyNumberFormat="1" applyFont="1" applyFill="1" applyAlignment="1">
      <alignment horizontal="center"/>
    </xf>
    <xf numFmtId="164" fontId="11" fillId="11" borderId="6" xfId="10" applyNumberFormat="1" applyFont="1" applyFill="1" applyBorder="1" applyAlignment="1">
      <alignment horizontal="center" vertical="center"/>
    </xf>
    <xf numFmtId="10" fontId="11" fillId="11" borderId="6" xfId="10" applyNumberFormat="1" applyFont="1" applyFill="1" applyBorder="1" applyAlignment="1">
      <alignment horizontal="center" vertical="center"/>
    </xf>
    <xf numFmtId="164" fontId="11" fillId="11" borderId="6" xfId="10" applyNumberFormat="1" applyFont="1" applyFill="1" applyBorder="1" applyAlignment="1">
      <alignment horizontal="center"/>
    </xf>
    <xf numFmtId="165" fontId="12" fillId="11" borderId="7" xfId="10" applyFont="1" applyFill="1" applyBorder="1" applyAlignment="1">
      <alignment vertical="center" wrapText="1"/>
    </xf>
    <xf numFmtId="0" fontId="11" fillId="11" borderId="8" xfId="11" applyFont="1" applyFill="1" applyBorder="1" applyAlignment="1">
      <alignment horizontal="left" vertical="center"/>
    </xf>
    <xf numFmtId="10" fontId="20" fillId="5" borderId="22" xfId="1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2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 wrapText="1"/>
    </xf>
    <xf numFmtId="3" fontId="17" fillId="4" borderId="22" xfId="17" applyNumberFormat="1" applyFont="1" applyFill="1" applyBorder="1" applyAlignment="1">
      <alignment horizontal="right"/>
    </xf>
    <xf numFmtId="2" fontId="17" fillId="4" borderId="22" xfId="17" applyNumberFormat="1" applyFont="1" applyFill="1" applyBorder="1" applyAlignment="1">
      <alignment horizontal="right"/>
    </xf>
    <xf numFmtId="0" fontId="17" fillId="4" borderId="22" xfId="17" applyFont="1" applyFill="1" applyBorder="1" applyAlignment="1">
      <alignment horizontal="right"/>
    </xf>
    <xf numFmtId="0" fontId="11" fillId="0" borderId="38" xfId="0" quotePrefix="1" applyFont="1" applyBorder="1"/>
    <xf numFmtId="3" fontId="11" fillId="0" borderId="6" xfId="0" quotePrefix="1" applyNumberFormat="1" applyFont="1" applyBorder="1" applyAlignment="1">
      <alignment horizontal="center"/>
    </xf>
    <xf numFmtId="0" fontId="1" fillId="12" borderId="6" xfId="11" applyFill="1" applyBorder="1"/>
    <xf numFmtId="10" fontId="11" fillId="0" borderId="0" xfId="0" quotePrefix="1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4" fontId="19" fillId="0" borderId="0" xfId="10" applyNumberFormat="1" applyFont="1" applyAlignment="1">
      <alignment horizontal="center"/>
    </xf>
    <xf numFmtId="0" fontId="19" fillId="0" borderId="0" xfId="10" applyNumberFormat="1" applyFont="1" applyAlignment="1">
      <alignment horizontal="center"/>
    </xf>
    <xf numFmtId="3" fontId="14" fillId="0" borderId="0" xfId="10" applyNumberFormat="1" applyFont="1" applyAlignment="1">
      <alignment vertical="top"/>
    </xf>
    <xf numFmtId="165" fontId="14" fillId="0" borderId="0" xfId="16" applyFont="1" applyAlignment="1">
      <alignment horizontal="left" vertical="center"/>
    </xf>
    <xf numFmtId="2" fontId="11" fillId="0" borderId="13" xfId="12" applyNumberFormat="1" applyFont="1" applyBorder="1"/>
    <xf numFmtId="2" fontId="11" fillId="0" borderId="6" xfId="11" applyNumberFormat="1" applyFont="1" applyBorder="1" applyAlignment="1">
      <alignment horizontal="right" vertical="center"/>
    </xf>
    <xf numFmtId="0" fontId="17" fillId="8" borderId="0" xfId="17" applyFont="1" applyFill="1"/>
    <xf numFmtId="2" fontId="17" fillId="0" borderId="0" xfId="17" applyNumberFormat="1" applyFont="1" applyAlignment="1">
      <alignment horizontal="right"/>
    </xf>
    <xf numFmtId="2" fontId="17" fillId="4" borderId="0" xfId="17" applyNumberFormat="1" applyFont="1" applyFill="1" applyAlignment="1">
      <alignment horizontal="right"/>
    </xf>
    <xf numFmtId="0" fontId="17" fillId="4" borderId="0" xfId="17" applyFont="1" applyFill="1" applyAlignment="1">
      <alignment horizontal="right"/>
    </xf>
    <xf numFmtId="0" fontId="24" fillId="5" borderId="0" xfId="11" applyFont="1" applyFill="1" applyAlignment="1">
      <alignment horizontal="center" vertical="center" wrapText="1"/>
    </xf>
    <xf numFmtId="0" fontId="20" fillId="5" borderId="7" xfId="11" applyFont="1" applyFill="1" applyBorder="1" applyAlignment="1">
      <alignment horizontal="center" vertical="center" wrapText="1"/>
    </xf>
    <xf numFmtId="0" fontId="20" fillId="5" borderId="10" xfId="1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2" fontId="11" fillId="0" borderId="12" xfId="11" applyNumberFormat="1" applyFont="1" applyBorder="1" applyAlignment="1">
      <alignment horizontal="right" vertical="center"/>
    </xf>
    <xf numFmtId="2" fontId="11" fillId="4" borderId="9" xfId="11" applyNumberFormat="1" applyFont="1" applyFill="1" applyBorder="1" applyAlignment="1">
      <alignment vertical="center"/>
    </xf>
    <xf numFmtId="2" fontId="11" fillId="4" borderId="12" xfId="11" applyNumberFormat="1" applyFont="1" applyFill="1" applyBorder="1" applyAlignment="1">
      <alignment vertical="center"/>
    </xf>
    <xf numFmtId="2" fontId="11" fillId="4" borderId="6" xfId="11" applyNumberFormat="1" applyFont="1" applyFill="1" applyBorder="1" applyAlignment="1">
      <alignment vertical="center"/>
    </xf>
    <xf numFmtId="2" fontId="11" fillId="4" borderId="7" xfId="11" applyNumberFormat="1" applyFont="1" applyFill="1" applyBorder="1" applyAlignment="1">
      <alignment horizontal="right" vertical="center"/>
    </xf>
    <xf numFmtId="2" fontId="11" fillId="4" borderId="9" xfId="11" applyNumberFormat="1" applyFont="1" applyFill="1" applyBorder="1" applyAlignment="1">
      <alignment horizontal="right" vertical="center"/>
    </xf>
    <xf numFmtId="2" fontId="11" fillId="4" borderId="10" xfId="11" applyNumberFormat="1" applyFont="1" applyFill="1" applyBorder="1" applyAlignment="1">
      <alignment horizontal="right" vertical="center"/>
    </xf>
    <xf numFmtId="2" fontId="11" fillId="4" borderId="12" xfId="11" applyNumberFormat="1" applyFont="1" applyFill="1" applyBorder="1" applyAlignment="1">
      <alignment horizontal="right" vertical="center"/>
    </xf>
    <xf numFmtId="2" fontId="11" fillId="4" borderId="6" xfId="11" applyNumberFormat="1" applyFont="1" applyFill="1" applyBorder="1" applyAlignment="1">
      <alignment horizontal="right" vertical="center"/>
    </xf>
    <xf numFmtId="0" fontId="1" fillId="3" borderId="0" xfId="0" applyFont="1" applyFill="1"/>
    <xf numFmtId="2" fontId="31" fillId="0" borderId="0" xfId="10" applyNumberFormat="1" applyFont="1" applyAlignment="1">
      <alignment horizontal="left"/>
    </xf>
    <xf numFmtId="2" fontId="11" fillId="0" borderId="13" xfId="11" applyNumberFormat="1" applyFont="1" applyBorder="1"/>
    <xf numFmtId="2" fontId="11" fillId="0" borderId="6" xfId="11" applyNumberFormat="1" applyFont="1" applyBorder="1"/>
    <xf numFmtId="44" fontId="11" fillId="0" borderId="22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 vertical="center"/>
    </xf>
    <xf numFmtId="44" fontId="11" fillId="0" borderId="6" xfId="14" applyFont="1" applyFill="1" applyBorder="1" applyAlignment="1" applyProtection="1">
      <alignment horizontal="center"/>
    </xf>
    <xf numFmtId="3" fontId="1" fillId="0" borderId="0" xfId="8" applyNumberFormat="1" applyAlignment="1">
      <alignment horizontal="center"/>
    </xf>
    <xf numFmtId="2" fontId="11" fillId="4" borderId="13" xfId="11" applyNumberFormat="1" applyFont="1" applyFill="1" applyBorder="1"/>
    <xf numFmtId="2" fontId="11" fillId="4" borderId="6" xfId="11" applyNumberFormat="1" applyFont="1" applyFill="1" applyBorder="1"/>
    <xf numFmtId="164" fontId="17" fillId="0" borderId="0" xfId="17" applyNumberFormat="1" applyFont="1" applyAlignment="1">
      <alignment horizontal="right"/>
    </xf>
    <xf numFmtId="0" fontId="17" fillId="0" borderId="0" xfId="17" applyFont="1" applyAlignment="1">
      <alignment horizontal="right"/>
    </xf>
    <xf numFmtId="2" fontId="40" fillId="10" borderId="2" xfId="18" applyNumberFormat="1" applyFont="1" applyFill="1" applyBorder="1" applyAlignment="1">
      <alignment horizontal="center"/>
    </xf>
    <xf numFmtId="2" fontId="40" fillId="10" borderId="0" xfId="18" applyNumberFormat="1" applyFont="1" applyFill="1" applyAlignment="1">
      <alignment horizontal="center"/>
    </xf>
    <xf numFmtId="2" fontId="40" fillId="10" borderId="3" xfId="18" applyNumberFormat="1" applyFont="1" applyFill="1" applyBorder="1" applyAlignment="1">
      <alignment horizontal="center"/>
    </xf>
    <xf numFmtId="2" fontId="40" fillId="3" borderId="2" xfId="18" applyNumberFormat="1" applyFont="1" applyFill="1" applyBorder="1" applyAlignment="1">
      <alignment horizontal="center"/>
    </xf>
    <xf numFmtId="2" fontId="40" fillId="3" borderId="0" xfId="18" applyNumberFormat="1" applyFont="1" applyFill="1" applyAlignment="1">
      <alignment horizontal="center"/>
    </xf>
    <xf numFmtId="2" fontId="40" fillId="3" borderId="3" xfId="18" applyNumberFormat="1" applyFont="1" applyFill="1" applyBorder="1" applyAlignment="1">
      <alignment horizontal="center"/>
    </xf>
    <xf numFmtId="0" fontId="40" fillId="10" borderId="2" xfId="18" applyFont="1" applyFill="1" applyBorder="1" applyAlignment="1">
      <alignment horizontal="center"/>
    </xf>
    <xf numFmtId="0" fontId="40" fillId="10" borderId="0" xfId="18" applyFont="1" applyFill="1" applyAlignment="1">
      <alignment horizontal="center"/>
    </xf>
    <xf numFmtId="0" fontId="40" fillId="10" borderId="3" xfId="18" applyFont="1" applyFill="1" applyBorder="1" applyAlignment="1">
      <alignment horizontal="center"/>
    </xf>
    <xf numFmtId="0" fontId="41" fillId="13" borderId="31" xfId="18" applyFont="1" applyFill="1" applyBorder="1" applyAlignment="1">
      <alignment horizontal="center" vertical="center" wrapText="1"/>
    </xf>
    <xf numFmtId="2" fontId="40" fillId="10" borderId="27" xfId="18" applyNumberFormat="1" applyFont="1" applyFill="1" applyBorder="1" applyAlignment="1">
      <alignment horizontal="center" vertical="center" wrapText="1"/>
    </xf>
    <xf numFmtId="2" fontId="40" fillId="10" borderId="29" xfId="18" applyNumberFormat="1" applyFont="1" applyFill="1" applyBorder="1" applyAlignment="1">
      <alignment horizontal="center" vertical="center" wrapText="1"/>
    </xf>
    <xf numFmtId="2" fontId="40" fillId="10" borderId="28" xfId="18" applyNumberFormat="1" applyFont="1" applyFill="1" applyBorder="1" applyAlignment="1">
      <alignment horizontal="center" vertical="center" wrapText="1"/>
    </xf>
    <xf numFmtId="2" fontId="40" fillId="3" borderId="27" xfId="18" applyNumberFormat="1" applyFont="1" applyFill="1" applyBorder="1" applyAlignment="1">
      <alignment horizontal="center" vertical="center" wrapText="1"/>
    </xf>
    <xf numFmtId="2" fontId="40" fillId="3" borderId="29" xfId="18" applyNumberFormat="1" applyFont="1" applyFill="1" applyBorder="1" applyAlignment="1">
      <alignment horizontal="center" vertical="center" wrapText="1"/>
    </xf>
    <xf numFmtId="2" fontId="40" fillId="3" borderId="0" xfId="18" applyNumberFormat="1" applyFont="1" applyFill="1" applyAlignment="1">
      <alignment horizontal="center" vertical="center" wrapText="1"/>
    </xf>
    <xf numFmtId="2" fontId="40" fillId="3" borderId="3" xfId="18" applyNumberFormat="1" applyFont="1" applyFill="1" applyBorder="1" applyAlignment="1">
      <alignment horizontal="center" vertical="center" wrapText="1"/>
    </xf>
    <xf numFmtId="0" fontId="40" fillId="10" borderId="27" xfId="18" applyFont="1" applyFill="1" applyBorder="1" applyAlignment="1">
      <alignment horizontal="center" vertical="center" wrapText="1"/>
    </xf>
    <xf numFmtId="0" fontId="40" fillId="10" borderId="29" xfId="18" applyFont="1" applyFill="1" applyBorder="1" applyAlignment="1">
      <alignment horizontal="center" vertical="center" wrapText="1"/>
    </xf>
    <xf numFmtId="10" fontId="40" fillId="10" borderId="28" xfId="18" applyNumberFormat="1" applyFont="1" applyFill="1" applyBorder="1" applyAlignment="1">
      <alignment horizontal="center" vertical="center" wrapText="1"/>
    </xf>
    <xf numFmtId="0" fontId="42" fillId="3" borderId="27" xfId="18" applyFont="1" applyFill="1" applyBorder="1" applyAlignment="1">
      <alignment horizontal="center" vertical="center" wrapText="1"/>
    </xf>
    <xf numFmtId="0" fontId="42" fillId="3" borderId="29" xfId="18" applyFont="1" applyFill="1" applyBorder="1" applyAlignment="1">
      <alignment horizontal="center" vertical="center" wrapText="1"/>
    </xf>
    <xf numFmtId="10" fontId="42" fillId="3" borderId="28" xfId="18" applyNumberFormat="1" applyFont="1" applyFill="1" applyBorder="1" applyAlignment="1">
      <alignment horizontal="center" vertical="center" wrapText="1"/>
    </xf>
    <xf numFmtId="0" fontId="40" fillId="10" borderId="28" xfId="18" applyFont="1" applyFill="1" applyBorder="1" applyAlignment="1">
      <alignment horizontal="center" vertical="center" wrapText="1"/>
    </xf>
    <xf numFmtId="0" fontId="43" fillId="0" borderId="33" xfId="19" applyFont="1" applyBorder="1" applyAlignment="1" applyProtection="1">
      <alignment horizontal="center"/>
      <protection locked="0"/>
    </xf>
    <xf numFmtId="0" fontId="44" fillId="0" borderId="33" xfId="20" applyFont="1" applyBorder="1" applyAlignment="1" applyProtection="1">
      <alignment horizontal="center" vertical="center" wrapText="1"/>
      <protection locked="0"/>
    </xf>
    <xf numFmtId="2" fontId="43" fillId="10" borderId="33" xfId="18" applyNumberFormat="1" applyFont="1" applyFill="1" applyBorder="1" applyAlignment="1" applyProtection="1">
      <alignment horizontal="right"/>
      <protection locked="0"/>
    </xf>
    <xf numFmtId="2" fontId="43" fillId="10" borderId="33" xfId="18" applyNumberFormat="1" applyFont="1" applyFill="1" applyBorder="1" applyAlignment="1">
      <alignment horizontal="right"/>
    </xf>
    <xf numFmtId="2" fontId="43" fillId="0" borderId="33" xfId="18" quotePrefix="1" applyNumberFormat="1" applyFont="1" applyBorder="1" applyAlignment="1" applyProtection="1">
      <alignment horizontal="right"/>
      <protection locked="0"/>
    </xf>
    <xf numFmtId="2" fontId="43" fillId="0" borderId="42" xfId="18" quotePrefix="1" applyNumberFormat="1" applyFont="1" applyBorder="1" applyAlignment="1">
      <alignment horizontal="right"/>
    </xf>
    <xf numFmtId="2" fontId="43" fillId="0" borderId="34" xfId="18" applyNumberFormat="1" applyFont="1" applyBorder="1" applyAlignment="1" applyProtection="1">
      <alignment horizontal="right"/>
      <protection locked="0"/>
    </xf>
    <xf numFmtId="2" fontId="43" fillId="10" borderId="35" xfId="18" quotePrefix="1" applyNumberFormat="1" applyFont="1" applyFill="1" applyBorder="1" applyAlignment="1" applyProtection="1">
      <alignment horizontal="right"/>
      <protection locked="0"/>
    </xf>
    <xf numFmtId="2" fontId="43" fillId="10" borderId="33" xfId="18" quotePrefix="1" applyNumberFormat="1" applyFont="1" applyFill="1" applyBorder="1" applyAlignment="1" applyProtection="1">
      <alignment horizontal="right"/>
      <protection locked="0"/>
    </xf>
    <xf numFmtId="2" fontId="43" fillId="10" borderId="42" xfId="18" quotePrefix="1" applyNumberFormat="1" applyFont="1" applyFill="1" applyBorder="1" applyAlignment="1">
      <alignment horizontal="right"/>
    </xf>
    <xf numFmtId="2" fontId="43" fillId="10" borderId="34" xfId="18" applyNumberFormat="1" applyFont="1" applyFill="1" applyBorder="1" applyAlignment="1" applyProtection="1">
      <alignment horizontal="right"/>
      <protection locked="0"/>
    </xf>
    <xf numFmtId="2" fontId="43" fillId="3" borderId="35" xfId="18" quotePrefix="1" applyNumberFormat="1" applyFont="1" applyFill="1" applyBorder="1" applyAlignment="1" applyProtection="1">
      <alignment horizontal="right"/>
      <protection locked="0"/>
    </xf>
    <xf numFmtId="2" fontId="43" fillId="3" borderId="33" xfId="18" quotePrefix="1" applyNumberFormat="1" applyFont="1" applyFill="1" applyBorder="1" applyAlignment="1" applyProtection="1">
      <alignment horizontal="right"/>
      <protection locked="0"/>
    </xf>
    <xf numFmtId="2" fontId="43" fillId="3" borderId="42" xfId="18" quotePrefix="1" applyNumberFormat="1" applyFont="1" applyFill="1" applyBorder="1" applyAlignment="1">
      <alignment horizontal="right"/>
    </xf>
    <xf numFmtId="2" fontId="43" fillId="3" borderId="42" xfId="18" applyNumberFormat="1" applyFont="1" applyFill="1" applyBorder="1" applyAlignment="1" applyProtection="1">
      <alignment horizontal="right"/>
      <protection locked="0"/>
    </xf>
    <xf numFmtId="2" fontId="43" fillId="10" borderId="12" xfId="18" applyNumberFormat="1" applyFont="1" applyFill="1" applyBorder="1" applyAlignment="1">
      <alignment horizontal="right"/>
    </xf>
    <xf numFmtId="2" fontId="45" fillId="13" borderId="38" xfId="18" applyNumberFormat="1" applyFont="1" applyFill="1" applyBorder="1" applyAlignment="1">
      <alignment horizontal="right"/>
    </xf>
    <xf numFmtId="2" fontId="43" fillId="10" borderId="36" xfId="18" applyNumberFormat="1" applyFont="1" applyFill="1" applyBorder="1" applyAlignment="1" applyProtection="1">
      <alignment horizontal="right"/>
      <protection locked="0"/>
    </xf>
    <xf numFmtId="0" fontId="43" fillId="0" borderId="38" xfId="19" applyFont="1" applyBorder="1" applyAlignment="1" applyProtection="1">
      <alignment horizontal="center"/>
      <protection locked="0"/>
    </xf>
    <xf numFmtId="0" fontId="43" fillId="0" borderId="38" xfId="19" applyFont="1" applyBorder="1" applyAlignment="1">
      <alignment horizontal="center"/>
    </xf>
    <xf numFmtId="0" fontId="44" fillId="0" borderId="38" xfId="20" applyFont="1" applyBorder="1" applyAlignment="1" applyProtection="1">
      <alignment horizontal="center" vertical="center" wrapText="1"/>
      <protection locked="0"/>
    </xf>
    <xf numFmtId="2" fontId="43" fillId="10" borderId="38" xfId="18" applyNumberFormat="1" applyFont="1" applyFill="1" applyBorder="1" applyAlignment="1" applyProtection="1">
      <alignment horizontal="right"/>
      <protection locked="0"/>
    </xf>
    <xf numFmtId="2" fontId="43" fillId="0" borderId="38" xfId="18" quotePrefix="1" applyNumberFormat="1" applyFont="1" applyBorder="1" applyAlignment="1" applyProtection="1">
      <alignment horizontal="right"/>
      <protection locked="0"/>
    </xf>
    <xf numFmtId="2" fontId="43" fillId="0" borderId="39" xfId="18" applyNumberFormat="1" applyFont="1" applyBorder="1" applyAlignment="1" applyProtection="1">
      <alignment horizontal="right"/>
      <protection locked="0"/>
    </xf>
    <xf numFmtId="2" fontId="43" fillId="10" borderId="43" xfId="18" quotePrefix="1" applyNumberFormat="1" applyFont="1" applyFill="1" applyBorder="1" applyAlignment="1" applyProtection="1">
      <alignment horizontal="right"/>
      <protection locked="0"/>
    </xf>
    <xf numFmtId="2" fontId="43" fillId="10" borderId="38" xfId="18" quotePrefix="1" applyNumberFormat="1" applyFont="1" applyFill="1" applyBorder="1" applyAlignment="1" applyProtection="1">
      <alignment horizontal="right"/>
      <protection locked="0"/>
    </xf>
    <xf numFmtId="2" fontId="43" fillId="10" borderId="39" xfId="18" applyNumberFormat="1" applyFont="1" applyFill="1" applyBorder="1" applyAlignment="1" applyProtection="1">
      <alignment horizontal="right"/>
      <protection locked="0"/>
    </xf>
    <xf numFmtId="2" fontId="43" fillId="3" borderId="43" xfId="18" quotePrefix="1" applyNumberFormat="1" applyFont="1" applyFill="1" applyBorder="1" applyAlignment="1" applyProtection="1">
      <alignment horizontal="right"/>
      <protection locked="0"/>
    </xf>
    <xf numFmtId="2" fontId="43" fillId="3" borderId="38" xfId="18" quotePrefix="1" applyNumberFormat="1" applyFont="1" applyFill="1" applyBorder="1" applyAlignment="1" applyProtection="1">
      <alignment horizontal="right"/>
      <protection locked="0"/>
    </xf>
    <xf numFmtId="2" fontId="43" fillId="3" borderId="44" xfId="18" applyNumberFormat="1" applyFont="1" applyFill="1" applyBorder="1" applyAlignment="1" applyProtection="1">
      <alignment horizontal="right"/>
      <protection locked="0"/>
    </xf>
    <xf numFmtId="2" fontId="43" fillId="10" borderId="38" xfId="18" applyNumberFormat="1" applyFont="1" applyFill="1" applyBorder="1" applyAlignment="1">
      <alignment horizontal="right"/>
    </xf>
    <xf numFmtId="2" fontId="43" fillId="10" borderId="41" xfId="18" applyNumberFormat="1" applyFont="1" applyFill="1" applyBorder="1" applyAlignment="1" applyProtection="1">
      <alignment horizontal="right"/>
      <protection locked="0"/>
    </xf>
    <xf numFmtId="2" fontId="43" fillId="0" borderId="43" xfId="18" quotePrefix="1" applyNumberFormat="1" applyFont="1" applyBorder="1" applyAlignment="1" applyProtection="1">
      <alignment horizontal="right"/>
      <protection locked="0"/>
    </xf>
    <xf numFmtId="2" fontId="43" fillId="0" borderId="44" xfId="18" applyNumberFormat="1" applyFont="1" applyBorder="1" applyAlignment="1" applyProtection="1">
      <alignment horizontal="right"/>
      <protection locked="0"/>
    </xf>
    <xf numFmtId="49" fontId="43" fillId="0" borderId="38" xfId="18" applyNumberFormat="1" applyFont="1" applyBorder="1" applyAlignment="1" applyProtection="1">
      <alignment horizontal="center"/>
      <protection locked="0"/>
    </xf>
    <xf numFmtId="0" fontId="43" fillId="0" borderId="38" xfId="18" applyFont="1" applyBorder="1" applyAlignment="1" applyProtection="1">
      <alignment horizontal="center" vertical="center"/>
      <protection locked="0"/>
    </xf>
    <xf numFmtId="2" fontId="43" fillId="0" borderId="38" xfId="18" applyNumberFormat="1" applyFont="1" applyBorder="1" applyAlignment="1" applyProtection="1">
      <alignment horizontal="right"/>
      <protection locked="0"/>
    </xf>
    <xf numFmtId="2" fontId="43" fillId="3" borderId="38" xfId="18" applyNumberFormat="1" applyFont="1" applyFill="1" applyBorder="1" applyAlignment="1" applyProtection="1">
      <alignment horizontal="right"/>
      <protection locked="0"/>
    </xf>
    <xf numFmtId="2" fontId="43" fillId="10" borderId="43" xfId="18" applyNumberFormat="1" applyFont="1" applyFill="1" applyBorder="1" applyAlignment="1" applyProtection="1">
      <alignment horizontal="right"/>
      <protection locked="0"/>
    </xf>
    <xf numFmtId="2" fontId="43" fillId="10" borderId="44" xfId="18" applyNumberFormat="1" applyFont="1" applyFill="1" applyBorder="1" applyAlignment="1" applyProtection="1">
      <alignment horizontal="right"/>
      <protection locked="0"/>
    </xf>
    <xf numFmtId="2" fontId="43" fillId="3" borderId="43" xfId="18" applyNumberFormat="1" applyFont="1" applyFill="1" applyBorder="1" applyAlignment="1" applyProtection="1">
      <alignment horizontal="right"/>
      <protection locked="0"/>
    </xf>
    <xf numFmtId="2" fontId="43" fillId="10" borderId="45" xfId="18" applyNumberFormat="1" applyFont="1" applyFill="1" applyBorder="1" applyAlignment="1" applyProtection="1">
      <alignment horizontal="right"/>
      <protection locked="0"/>
    </xf>
    <xf numFmtId="2" fontId="43" fillId="3" borderId="39" xfId="18" applyNumberFormat="1" applyFont="1" applyFill="1" applyBorder="1" applyAlignment="1" applyProtection="1">
      <alignment horizontal="right"/>
      <protection locked="0"/>
    </xf>
    <xf numFmtId="49" fontId="41" fillId="13" borderId="38" xfId="18" applyNumberFormat="1" applyFont="1" applyFill="1" applyBorder="1" applyAlignment="1">
      <alignment horizontal="center"/>
    </xf>
    <xf numFmtId="0" fontId="41" fillId="13" borderId="38" xfId="18" applyFont="1" applyFill="1" applyBorder="1"/>
    <xf numFmtId="2" fontId="41" fillId="13" borderId="38" xfId="18" applyNumberFormat="1" applyFont="1" applyFill="1" applyBorder="1" applyAlignment="1">
      <alignment horizontal="right"/>
    </xf>
    <xf numFmtId="0" fontId="1" fillId="3" borderId="0" xfId="18" applyFill="1" applyAlignment="1">
      <alignment horizontal="center"/>
    </xf>
    <xf numFmtId="10" fontId="1" fillId="3" borderId="0" xfId="18" applyNumberFormat="1" applyFill="1" applyAlignment="1">
      <alignment horizontal="center"/>
    </xf>
    <xf numFmtId="49" fontId="46" fillId="0" borderId="0" xfId="18" applyNumberFormat="1" applyFont="1"/>
    <xf numFmtId="0" fontId="46" fillId="0" borderId="0" xfId="18" applyFont="1"/>
    <xf numFmtId="0" fontId="8" fillId="0" borderId="0" xfId="21" applyAlignment="1">
      <alignment wrapText="1"/>
    </xf>
    <xf numFmtId="0" fontId="43" fillId="0" borderId="33" xfId="19" applyFont="1" applyBorder="1" applyAlignment="1">
      <alignment horizontal="center"/>
    </xf>
    <xf numFmtId="2" fontId="43" fillId="10" borderId="47" xfId="18" applyNumberFormat="1" applyFont="1" applyFill="1" applyBorder="1" applyAlignment="1" applyProtection="1">
      <alignment horizontal="right"/>
      <protection locked="0"/>
    </xf>
    <xf numFmtId="3" fontId="20" fillId="5" borderId="0" xfId="17" applyNumberFormat="1" applyFont="1" applyFill="1" applyAlignment="1">
      <alignment horizontal="right"/>
    </xf>
    <xf numFmtId="4" fontId="20" fillId="5" borderId="3" xfId="17" applyNumberFormat="1" applyFont="1" applyFill="1" applyBorder="1" applyAlignment="1">
      <alignment horizontal="right"/>
    </xf>
    <xf numFmtId="3" fontId="17" fillId="4" borderId="0" xfId="17" applyNumberFormat="1" applyFont="1" applyFill="1" applyAlignment="1">
      <alignment horizontal="right" wrapText="1"/>
    </xf>
    <xf numFmtId="3" fontId="17" fillId="0" borderId="22" xfId="17" applyNumberFormat="1" applyFont="1" applyBorder="1" applyAlignment="1">
      <alignment horizontal="right" wrapText="1"/>
    </xf>
    <xf numFmtId="3" fontId="17" fillId="2" borderId="22" xfId="0" applyNumberFormat="1" applyFont="1" applyFill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 vertical="center"/>
    </xf>
    <xf numFmtId="3" fontId="17" fillId="0" borderId="22" xfId="17" applyNumberFormat="1" applyFont="1" applyBorder="1" applyAlignment="1">
      <alignment horizontal="right"/>
    </xf>
    <xf numFmtId="3" fontId="17" fillId="0" borderId="0" xfId="17" applyNumberFormat="1" applyFont="1" applyAlignment="1">
      <alignment horizontal="right"/>
    </xf>
    <xf numFmtId="166" fontId="39" fillId="0" borderId="0" xfId="10" applyNumberFormat="1" applyFont="1" applyAlignment="1">
      <alignment horizontal="center"/>
    </xf>
    <xf numFmtId="49" fontId="24" fillId="5" borderId="0" xfId="18" applyNumberFormat="1" applyFont="1" applyFill="1" applyAlignment="1" applyProtection="1">
      <alignment vertical="center" wrapText="1"/>
      <protection locked="0"/>
    </xf>
    <xf numFmtId="49" fontId="24" fillId="5" borderId="3" xfId="18" applyNumberFormat="1" applyFont="1" applyFill="1" applyBorder="1" applyAlignment="1" applyProtection="1">
      <alignment vertical="center" wrapText="1"/>
      <protection locked="0"/>
    </xf>
    <xf numFmtId="0" fontId="41" fillId="5" borderId="29" xfId="19" applyFont="1" applyFill="1" applyBorder="1" applyAlignment="1" applyProtection="1">
      <alignment horizontal="center" vertical="center" wrapText="1"/>
      <protection locked="0"/>
    </xf>
    <xf numFmtId="0" fontId="41" fillId="5" borderId="29" xfId="19" applyFont="1" applyFill="1" applyBorder="1" applyAlignment="1" applyProtection="1">
      <alignment horizontal="center" vertical="center"/>
      <protection locked="0"/>
    </xf>
    <xf numFmtId="1" fontId="11" fillId="4" borderId="6" xfId="0" applyNumberFormat="1" applyFont="1" applyFill="1" applyBorder="1" applyAlignment="1">
      <alignment horizontal="center"/>
    </xf>
    <xf numFmtId="10" fontId="11" fillId="4" borderId="6" xfId="9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right"/>
    </xf>
    <xf numFmtId="10" fontId="11" fillId="4" borderId="6" xfId="0" applyNumberFormat="1" applyFont="1" applyFill="1" applyBorder="1" applyAlignment="1">
      <alignment horizontal="center"/>
    </xf>
    <xf numFmtId="164" fontId="14" fillId="4" borderId="6" xfId="0" applyNumberFormat="1" applyFont="1" applyFill="1" applyBorder="1" applyAlignment="1">
      <alignment horizontal="right"/>
    </xf>
    <xf numFmtId="10" fontId="14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6" xfId="0" quotePrefix="1" applyFont="1" applyFill="1" applyBorder="1" applyAlignment="1">
      <alignment horizontal="center"/>
    </xf>
    <xf numFmtId="10" fontId="11" fillId="4" borderId="6" xfId="0" quotePrefix="1" applyNumberFormat="1" applyFont="1" applyFill="1" applyBorder="1" applyAlignment="1">
      <alignment horizontal="center"/>
    </xf>
    <xf numFmtId="3" fontId="14" fillId="4" borderId="6" xfId="0" quotePrefix="1" applyNumberFormat="1" applyFont="1" applyFill="1" applyBorder="1" applyAlignment="1">
      <alignment horizontal="center"/>
    </xf>
    <xf numFmtId="10" fontId="14" fillId="4" borderId="6" xfId="0" quotePrefix="1" applyNumberFormat="1" applyFont="1" applyFill="1" applyBorder="1" applyAlignment="1">
      <alignment horizontal="center"/>
    </xf>
    <xf numFmtId="3" fontId="11" fillId="4" borderId="6" xfId="0" quotePrefix="1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1" fontId="51" fillId="0" borderId="0" xfId="10" applyNumberFormat="1" applyFont="1" applyAlignment="1">
      <alignment horizontal="center"/>
    </xf>
    <xf numFmtId="166" fontId="51" fillId="0" borderId="0" xfId="10" applyNumberFormat="1" applyFont="1" applyAlignment="1">
      <alignment horizontal="center"/>
    </xf>
    <xf numFmtId="164" fontId="51" fillId="0" borderId="0" xfId="10" applyNumberFormat="1" applyFont="1" applyAlignment="1">
      <alignment horizontal="center"/>
    </xf>
    <xf numFmtId="10" fontId="51" fillId="0" borderId="0" xfId="10" applyNumberFormat="1" applyFont="1" applyAlignment="1">
      <alignment horizontal="center"/>
    </xf>
    <xf numFmtId="165" fontId="52" fillId="0" borderId="0" xfId="10" applyFont="1" applyAlignment="1">
      <alignment horizontal="left" vertical="center"/>
    </xf>
    <xf numFmtId="17" fontId="52" fillId="0" borderId="0" xfId="10" applyNumberFormat="1" applyFont="1" applyAlignment="1">
      <alignment horizontal="left"/>
    </xf>
    <xf numFmtId="165" fontId="21" fillId="5" borderId="0" xfId="10" applyFont="1" applyFill="1"/>
    <xf numFmtId="165" fontId="30" fillId="5" borderId="0" xfId="10" applyFont="1" applyFill="1" applyAlignment="1">
      <alignment horizontal="left"/>
    </xf>
    <xf numFmtId="1" fontId="30" fillId="5" borderId="0" xfId="10" applyNumberFormat="1" applyFont="1" applyFill="1" applyAlignment="1">
      <alignment horizontal="center"/>
    </xf>
    <xf numFmtId="166" fontId="28" fillId="5" borderId="0" xfId="10" applyNumberFormat="1" applyFont="1" applyFill="1" applyAlignment="1">
      <alignment horizontal="center"/>
    </xf>
    <xf numFmtId="3" fontId="20" fillId="5" borderId="0" xfId="10" applyNumberFormat="1" applyFont="1" applyFill="1" applyAlignment="1">
      <alignment horizontal="center"/>
    </xf>
    <xf numFmtId="10" fontId="36" fillId="0" borderId="38" xfId="0" applyNumberFormat="1" applyFont="1" applyBorder="1" applyAlignment="1">
      <alignment horizontal="center"/>
    </xf>
    <xf numFmtId="165" fontId="20" fillId="5" borderId="0" xfId="10" applyFont="1" applyFill="1" applyAlignment="1">
      <alignment horizontal="center"/>
    </xf>
    <xf numFmtId="1" fontId="20" fillId="5" borderId="0" xfId="10" applyNumberFormat="1" applyFont="1" applyFill="1" applyAlignment="1">
      <alignment horizontal="center" vertical="center" wrapText="1"/>
    </xf>
    <xf numFmtId="1" fontId="20" fillId="5" borderId="1" xfId="10" applyNumberFormat="1" applyFont="1" applyFill="1" applyBorder="1" applyAlignment="1">
      <alignment horizontal="center" vertical="center" wrapText="1"/>
    </xf>
    <xf numFmtId="0" fontId="17" fillId="0" borderId="2" xfId="17" applyFont="1" applyBorder="1" applyAlignment="1">
      <alignment horizontal="center" vertical="center"/>
    </xf>
    <xf numFmtId="165" fontId="11" fillId="0" borderId="3" xfId="10" applyFont="1" applyBorder="1" applyAlignment="1">
      <alignment horizontal="center" vertical="center"/>
    </xf>
    <xf numFmtId="0" fontId="17" fillId="0" borderId="2" xfId="17" applyFont="1" applyBorder="1" applyAlignment="1">
      <alignment horizontal="center"/>
    </xf>
    <xf numFmtId="0" fontId="17" fillId="0" borderId="0" xfId="17" applyFont="1" applyAlignment="1">
      <alignment horizontal="center"/>
    </xf>
    <xf numFmtId="165" fontId="11" fillId="0" borderId="0" xfId="10" applyFont="1" applyAlignment="1">
      <alignment horizontal="center"/>
    </xf>
    <xf numFmtId="165" fontId="11" fillId="0" borderId="3" xfId="10" applyFont="1" applyBorder="1" applyAlignment="1">
      <alignment horizontal="center"/>
    </xf>
    <xf numFmtId="0" fontId="17" fillId="0" borderId="3" xfId="17" applyFont="1" applyBorder="1" applyAlignment="1">
      <alignment horizontal="center"/>
    </xf>
    <xf numFmtId="2" fontId="17" fillId="0" borderId="2" xfId="17" applyNumberFormat="1" applyFont="1" applyBorder="1" applyAlignment="1">
      <alignment horizontal="center" vertical="center"/>
    </xf>
    <xf numFmtId="0" fontId="10" fillId="0" borderId="27" xfId="17" applyFont="1" applyBorder="1" applyAlignment="1">
      <alignment horizontal="center" vertical="center"/>
    </xf>
    <xf numFmtId="165" fontId="10" fillId="0" borderId="28" xfId="10" applyFont="1" applyBorder="1" applyAlignment="1">
      <alignment horizontal="center" vertical="center"/>
    </xf>
    <xf numFmtId="164" fontId="17" fillId="0" borderId="27" xfId="17" applyNumberFormat="1" applyFont="1" applyBorder="1" applyAlignment="1">
      <alignment horizontal="center" vertical="center"/>
    </xf>
    <xf numFmtId="165" fontId="11" fillId="0" borderId="29" xfId="10" applyFont="1" applyBorder="1" applyAlignment="1">
      <alignment horizontal="center" vertical="center"/>
    </xf>
    <xf numFmtId="165" fontId="11" fillId="0" borderId="28" xfId="10" applyFont="1" applyBorder="1" applyAlignment="1">
      <alignment horizontal="center" vertical="center"/>
    </xf>
    <xf numFmtId="2" fontId="11" fillId="0" borderId="2" xfId="17" applyNumberFormat="1" applyFont="1" applyBorder="1" applyAlignment="1">
      <alignment horizontal="center"/>
    </xf>
    <xf numFmtId="2" fontId="11" fillId="0" borderId="3" xfId="10" applyNumberFormat="1" applyFont="1" applyBorder="1" applyAlignment="1">
      <alignment horizontal="center"/>
    </xf>
    <xf numFmtId="165" fontId="11" fillId="0" borderId="0" xfId="10" applyFont="1" applyAlignment="1">
      <alignment horizontal="center" vertical="center"/>
    </xf>
    <xf numFmtId="0" fontId="18" fillId="0" borderId="2" xfId="17" applyFont="1" applyBorder="1" applyAlignment="1">
      <alignment horizontal="center" vertical="center"/>
    </xf>
    <xf numFmtId="165" fontId="14" fillId="0" borderId="3" xfId="10" applyFont="1" applyBorder="1" applyAlignment="1">
      <alignment horizontal="center" vertical="center"/>
    </xf>
    <xf numFmtId="0" fontId="17" fillId="0" borderId="3" xfId="17" applyFont="1" applyBorder="1" applyAlignment="1">
      <alignment horizontal="center" vertical="center"/>
    </xf>
    <xf numFmtId="0" fontId="20" fillId="5" borderId="0" xfId="17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7" fillId="0" borderId="2" xfId="17" applyNumberFormat="1" applyFont="1" applyBorder="1" applyAlignment="1">
      <alignment horizontal="center"/>
    </xf>
    <xf numFmtId="164" fontId="17" fillId="0" borderId="0" xfId="17" applyNumberFormat="1" applyFont="1" applyAlignment="1">
      <alignment horizontal="center"/>
    </xf>
    <xf numFmtId="164" fontId="17" fillId="0" borderId="3" xfId="17" applyNumberFormat="1" applyFont="1" applyBorder="1" applyAlignment="1">
      <alignment horizontal="center"/>
    </xf>
    <xf numFmtId="0" fontId="54" fillId="0" borderId="0" xfId="17" applyFont="1" applyAlignment="1">
      <alignment horizontal="center"/>
    </xf>
    <xf numFmtId="0" fontId="54" fillId="0" borderId="3" xfId="17" applyFont="1" applyBorder="1" applyAlignment="1">
      <alignment horizontal="center"/>
    </xf>
    <xf numFmtId="0" fontId="20" fillId="5" borderId="0" xfId="17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27" xfId="17" applyFont="1" applyBorder="1" applyAlignment="1">
      <alignment horizontal="center" vertical="center"/>
    </xf>
    <xf numFmtId="49" fontId="47" fillId="5" borderId="0" xfId="18" applyNumberFormat="1" applyFont="1" applyFill="1" applyAlignment="1" applyProtection="1">
      <alignment horizontal="center" vertical="center"/>
      <protection locked="0"/>
    </xf>
    <xf numFmtId="49" fontId="47" fillId="5" borderId="3" xfId="18" applyNumberFormat="1" applyFont="1" applyFill="1" applyBorder="1" applyAlignment="1" applyProtection="1">
      <alignment horizontal="center" vertical="center"/>
      <protection locked="0"/>
    </xf>
    <xf numFmtId="0" fontId="40" fillId="10" borderId="31" xfId="18" applyFont="1" applyFill="1" applyBorder="1" applyAlignment="1">
      <alignment horizontal="center" vertical="center" wrapText="1"/>
    </xf>
    <xf numFmtId="0" fontId="40" fillId="10" borderId="32" xfId="18" applyFont="1" applyFill="1" applyBorder="1" applyAlignment="1">
      <alignment horizontal="center" vertical="center" wrapText="1"/>
    </xf>
    <xf numFmtId="0" fontId="40" fillId="10" borderId="31" xfId="18" applyFont="1" applyFill="1" applyBorder="1" applyAlignment="1">
      <alignment horizontal="center" vertical="center"/>
    </xf>
    <xf numFmtId="0" fontId="40" fillId="10" borderId="32" xfId="18" applyFont="1" applyFill="1" applyBorder="1" applyAlignment="1">
      <alignment horizontal="center" vertical="center"/>
    </xf>
    <xf numFmtId="2" fontId="40" fillId="10" borderId="2" xfId="18" applyNumberFormat="1" applyFont="1" applyFill="1" applyBorder="1" applyAlignment="1">
      <alignment horizontal="center"/>
    </xf>
    <xf numFmtId="2" fontId="40" fillId="10" borderId="0" xfId="18" applyNumberFormat="1" applyFont="1" applyFill="1" applyAlignment="1">
      <alignment horizontal="center"/>
    </xf>
    <xf numFmtId="2" fontId="40" fillId="10" borderId="3" xfId="18" applyNumberFormat="1" applyFont="1" applyFill="1" applyBorder="1" applyAlignment="1">
      <alignment horizontal="center"/>
    </xf>
    <xf numFmtId="2" fontId="40" fillId="3" borderId="2" xfId="18" applyNumberFormat="1" applyFont="1" applyFill="1" applyBorder="1" applyAlignment="1">
      <alignment horizontal="center"/>
    </xf>
    <xf numFmtId="2" fontId="40" fillId="3" borderId="0" xfId="18" applyNumberFormat="1" applyFont="1" applyFill="1" applyAlignment="1">
      <alignment horizontal="center"/>
    </xf>
    <xf numFmtId="2" fontId="40" fillId="3" borderId="3" xfId="18" applyNumberFormat="1" applyFont="1" applyFill="1" applyBorder="1" applyAlignment="1">
      <alignment horizontal="center"/>
    </xf>
    <xf numFmtId="0" fontId="40" fillId="10" borderId="2" xfId="18" applyFont="1" applyFill="1" applyBorder="1" applyAlignment="1">
      <alignment horizontal="center" wrapText="1"/>
    </xf>
    <xf numFmtId="0" fontId="40" fillId="10" borderId="0" xfId="18" applyFont="1" applyFill="1" applyAlignment="1">
      <alignment horizontal="center" wrapText="1"/>
    </xf>
    <xf numFmtId="0" fontId="40" fillId="10" borderId="3" xfId="18" applyFont="1" applyFill="1" applyBorder="1" applyAlignment="1">
      <alignment horizontal="center" wrapText="1"/>
    </xf>
    <xf numFmtId="0" fontId="41" fillId="13" borderId="31" xfId="18" applyFont="1" applyFill="1" applyBorder="1" applyAlignment="1">
      <alignment horizontal="center" vertical="center" wrapText="1"/>
    </xf>
    <xf numFmtId="0" fontId="41" fillId="13" borderId="46" xfId="18" applyFont="1" applyFill="1" applyBorder="1" applyAlignment="1">
      <alignment horizontal="center" vertical="center" wrapText="1"/>
    </xf>
    <xf numFmtId="0" fontId="24" fillId="5" borderId="0" xfId="11" applyFont="1" applyFill="1" applyAlignment="1">
      <alignment horizontal="center" vertical="center" wrapText="1"/>
    </xf>
    <xf numFmtId="0" fontId="24" fillId="5" borderId="40" xfId="1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5" borderId="2" xfId="0" applyFont="1" applyFill="1" applyBorder="1" applyAlignment="1">
      <alignment horizontal="right" wrapText="1"/>
    </xf>
    <xf numFmtId="0" fontId="15" fillId="5" borderId="0" xfId="0" applyFont="1" applyFill="1" applyAlignment="1">
      <alignment horizontal="right" wrapText="1"/>
    </xf>
    <xf numFmtId="0" fontId="16" fillId="5" borderId="3" xfId="0" applyFont="1" applyFill="1" applyBorder="1"/>
    <xf numFmtId="164" fontId="11" fillId="4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0" fontId="11" fillId="0" borderId="6" xfId="0" applyNumberFormat="1" applyFont="1" applyBorder="1" applyAlignment="1">
      <alignment horizontal="center"/>
    </xf>
  </cellXfs>
  <cellStyles count="28">
    <cellStyle name="Currency" xfId="14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21" builtinId="8"/>
    <cellStyle name="Normal" xfId="0" builtinId="0"/>
    <cellStyle name="Normal 10" xfId="27" xr:uid="{34793A46-7F74-45A2-BAEE-DE03EF040879}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2" xr:uid="{070C9558-EA3D-4ED0-BB0A-75821D94F704}"/>
    <cellStyle name="Normal 6" xfId="23" xr:uid="{F0594B02-943A-4218-BA48-E0DD868F8006}"/>
    <cellStyle name="Normal 7" xfId="24" xr:uid="{FDC7D70B-35FC-478C-B299-78F65142467A}"/>
    <cellStyle name="Normal 8" xfId="25" xr:uid="{1B432A68-C9D5-4EEA-B048-994B9910ED05}"/>
    <cellStyle name="Normal 9" xfId="26" xr:uid="{C8B70BDD-1232-4CCC-B9B5-5DE26581E6F1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P26" sqref="P26"/>
    </sheetView>
  </sheetViews>
  <sheetFormatPr defaultColWidth="10.33203125" defaultRowHeight="10.199999999999999" x14ac:dyDescent="0.2"/>
  <cols>
    <col min="1" max="1" width="25" style="192" customWidth="1"/>
    <col min="2" max="2" width="12.33203125" style="186" customWidth="1"/>
    <col min="3" max="3" width="13" style="186" customWidth="1"/>
    <col min="4" max="4" width="20.6640625" style="187" bestFit="1" customWidth="1"/>
    <col min="5" max="5" width="13.33203125" style="193" bestFit="1" customWidth="1"/>
    <col min="6" max="6" width="8.6640625" style="190" bestFit="1" customWidth="1"/>
    <col min="7" max="7" width="11.33203125" style="190" bestFit="1" customWidth="1"/>
    <col min="8" max="8" width="16.33203125" style="190" bestFit="1" customWidth="1"/>
    <col min="9" max="9" width="9.33203125" style="191" bestFit="1" customWidth="1"/>
    <col min="10" max="10" width="12.33203125" style="168" customWidth="1"/>
    <col min="11" max="16384" width="10.33203125" style="168"/>
  </cols>
  <sheetData>
    <row r="1" spans="1:10" s="166" customFormat="1" ht="14.4" thickBot="1" x14ac:dyDescent="0.35">
      <c r="A1" s="384" t="s">
        <v>320</v>
      </c>
      <c r="B1" s="384"/>
      <c r="C1" s="384"/>
      <c r="D1" s="384"/>
      <c r="E1" s="80"/>
      <c r="F1" s="80"/>
      <c r="G1" s="80"/>
      <c r="H1" s="80"/>
      <c r="I1" s="80"/>
      <c r="J1" s="385" t="s">
        <v>328</v>
      </c>
    </row>
    <row r="2" spans="1:10" s="167" customFormat="1" ht="13.5" customHeight="1" thickTop="1" x14ac:dyDescent="0.3">
      <c r="A2" s="384"/>
      <c r="B2" s="384"/>
      <c r="C2" s="384"/>
      <c r="D2" s="384"/>
      <c r="E2" s="81" t="s">
        <v>167</v>
      </c>
      <c r="F2" s="82" t="s">
        <v>168</v>
      </c>
      <c r="G2" s="82" t="s">
        <v>169</v>
      </c>
      <c r="H2" s="83" t="s">
        <v>170</v>
      </c>
      <c r="I2" s="84" t="s">
        <v>171</v>
      </c>
      <c r="J2" s="385"/>
    </row>
    <row r="3" spans="1:10" s="167" customFormat="1" ht="12.75" customHeight="1" thickBot="1" x14ac:dyDescent="0.35">
      <c r="A3" s="378"/>
      <c r="B3" s="379"/>
      <c r="C3" s="380"/>
      <c r="D3" s="381" t="s">
        <v>319</v>
      </c>
      <c r="E3" s="382" t="s">
        <v>172</v>
      </c>
      <c r="F3" s="85" t="s">
        <v>173</v>
      </c>
      <c r="G3" s="85" t="s">
        <v>174</v>
      </c>
      <c r="H3" s="86" t="s">
        <v>175</v>
      </c>
      <c r="I3" s="87" t="s">
        <v>176</v>
      </c>
      <c r="J3" s="385"/>
    </row>
    <row r="4" spans="1:10" ht="14.25" customHeight="1" x14ac:dyDescent="0.3">
      <c r="A4" s="88" t="s">
        <v>177</v>
      </c>
      <c r="B4" s="89" t="s">
        <v>2</v>
      </c>
      <c r="C4" s="89" t="s">
        <v>178</v>
      </c>
      <c r="D4" s="90" t="s">
        <v>179</v>
      </c>
      <c r="E4" s="91" t="s">
        <v>180</v>
      </c>
      <c r="F4" s="92" t="s">
        <v>151</v>
      </c>
      <c r="G4" s="93" t="s">
        <v>151</v>
      </c>
      <c r="H4" s="93" t="s">
        <v>151</v>
      </c>
      <c r="I4" s="94" t="s">
        <v>151</v>
      </c>
      <c r="J4" s="386"/>
    </row>
    <row r="5" spans="1:10" ht="13.8" x14ac:dyDescent="0.3">
      <c r="A5" s="95" t="s">
        <v>5</v>
      </c>
      <c r="B5" s="96">
        <v>5176</v>
      </c>
      <c r="C5" s="96">
        <v>398.15384615384613</v>
      </c>
      <c r="D5" s="383">
        <v>0.04</v>
      </c>
      <c r="E5" s="213">
        <v>119843.33863636364</v>
      </c>
      <c r="F5" s="214">
        <v>0.64600000000000002</v>
      </c>
      <c r="G5" s="214">
        <v>0.88139999999999996</v>
      </c>
      <c r="H5" s="214">
        <v>0.87190000000000001</v>
      </c>
      <c r="I5" s="214">
        <v>0.46760000000000002</v>
      </c>
      <c r="J5" s="261">
        <v>4.4655992078691327</v>
      </c>
    </row>
    <row r="6" spans="1:10" ht="13.8" x14ac:dyDescent="0.3">
      <c r="A6" s="95" t="s">
        <v>6</v>
      </c>
      <c r="B6" s="96">
        <v>1010</v>
      </c>
      <c r="C6" s="96">
        <v>224.44444444444446</v>
      </c>
      <c r="D6" s="383">
        <v>3.6000000000000004E-2</v>
      </c>
      <c r="E6" s="213">
        <v>66197.817391304343</v>
      </c>
      <c r="F6" s="214">
        <v>0.63360000000000005</v>
      </c>
      <c r="G6" s="214">
        <v>0.8881</v>
      </c>
      <c r="H6" s="214">
        <v>0.91710000000000003</v>
      </c>
      <c r="I6" s="214">
        <v>0.43130000000000002</v>
      </c>
      <c r="J6" s="262">
        <v>3.0026922396300733</v>
      </c>
    </row>
    <row r="7" spans="1:10" ht="13.8" x14ac:dyDescent="0.3">
      <c r="A7" s="95" t="s">
        <v>7</v>
      </c>
      <c r="B7" s="96">
        <v>308</v>
      </c>
      <c r="C7" s="96">
        <v>176</v>
      </c>
      <c r="D7" s="383">
        <v>3.6000000000000004E-2</v>
      </c>
      <c r="E7" s="213">
        <v>64419.004999999997</v>
      </c>
      <c r="F7" s="214">
        <v>0.63849999999999996</v>
      </c>
      <c r="G7" s="214">
        <v>0.91559999999999997</v>
      </c>
      <c r="H7" s="214">
        <v>0.94950000000000001</v>
      </c>
      <c r="I7" s="214">
        <v>0.40760000000000002</v>
      </c>
      <c r="J7" s="262">
        <v>2.8727987917553586</v>
      </c>
    </row>
    <row r="8" spans="1:10" ht="13.8" x14ac:dyDescent="0.3">
      <c r="A8" s="95" t="s">
        <v>8</v>
      </c>
      <c r="B8" s="96">
        <v>1873</v>
      </c>
      <c r="C8" s="96">
        <v>394.31578947368422</v>
      </c>
      <c r="D8" s="383">
        <v>4.4999999999999998E-2</v>
      </c>
      <c r="E8" s="213">
        <v>102739.06857142856</v>
      </c>
      <c r="F8" s="214">
        <v>0.61080000000000001</v>
      </c>
      <c r="G8" s="214">
        <v>0.92900000000000005</v>
      </c>
      <c r="H8" s="214">
        <v>0.91210000000000002</v>
      </c>
      <c r="I8" s="214">
        <v>0.4592</v>
      </c>
      <c r="J8" s="262">
        <v>4.0638250843738737</v>
      </c>
    </row>
    <row r="9" spans="1:10" ht="13.8" x14ac:dyDescent="0.3">
      <c r="A9" s="95" t="s">
        <v>9</v>
      </c>
      <c r="B9" s="96">
        <v>750</v>
      </c>
      <c r="C9" s="96">
        <v>187.5</v>
      </c>
      <c r="D9" s="383">
        <v>3.1E-2</v>
      </c>
      <c r="E9" s="213">
        <v>64151.809523809527</v>
      </c>
      <c r="F9" s="214">
        <v>0.7349</v>
      </c>
      <c r="G9" s="214">
        <v>0.91469999999999996</v>
      </c>
      <c r="H9" s="214">
        <v>0.93840000000000001</v>
      </c>
      <c r="I9" s="214">
        <v>0.52400000000000002</v>
      </c>
      <c r="J9" s="262">
        <v>1.9106387359947994</v>
      </c>
    </row>
    <row r="10" spans="1:10" ht="13.8" x14ac:dyDescent="0.3">
      <c r="A10" s="95" t="s">
        <v>10</v>
      </c>
      <c r="B10" s="96">
        <v>268</v>
      </c>
      <c r="C10" s="96">
        <v>268</v>
      </c>
      <c r="D10" s="383">
        <v>3.6000000000000004E-2</v>
      </c>
      <c r="E10" s="213">
        <v>138769.54</v>
      </c>
      <c r="F10" s="214">
        <v>0.73160000000000003</v>
      </c>
      <c r="G10" s="214">
        <v>0.82840000000000003</v>
      </c>
      <c r="H10" s="214">
        <v>0.97550000000000003</v>
      </c>
      <c r="I10" s="214">
        <v>0.42859999999999998</v>
      </c>
      <c r="J10" s="262">
        <v>3.4616942193230078</v>
      </c>
    </row>
    <row r="11" spans="1:10" ht="13.8" x14ac:dyDescent="0.3">
      <c r="A11" s="95" t="s">
        <v>11</v>
      </c>
      <c r="B11" s="96">
        <v>1986</v>
      </c>
      <c r="C11" s="96">
        <v>397.2</v>
      </c>
      <c r="D11" s="383">
        <v>3.6000000000000004E-2</v>
      </c>
      <c r="E11" s="213">
        <v>143439.40307692307</v>
      </c>
      <c r="F11" s="214">
        <v>0.71020000000000005</v>
      </c>
      <c r="G11" s="214">
        <v>0.9496</v>
      </c>
      <c r="H11" s="214">
        <v>0.91959999999999997</v>
      </c>
      <c r="I11" s="214">
        <v>0.49680000000000002</v>
      </c>
      <c r="J11" s="262">
        <v>4.2615681733423569</v>
      </c>
    </row>
    <row r="12" spans="1:10" ht="13.8" x14ac:dyDescent="0.3">
      <c r="A12" s="95" t="s">
        <v>12</v>
      </c>
      <c r="B12" s="96">
        <v>1072</v>
      </c>
      <c r="C12" s="96">
        <v>357.33333333333331</v>
      </c>
      <c r="D12" s="383">
        <v>5.0999999999999997E-2</v>
      </c>
      <c r="E12" s="213">
        <v>129614.61714285714</v>
      </c>
      <c r="F12" s="214">
        <v>0.65449999999999997</v>
      </c>
      <c r="G12" s="214">
        <v>0.96740000000000004</v>
      </c>
      <c r="H12" s="214">
        <v>0.92410000000000003</v>
      </c>
      <c r="I12" s="214">
        <v>0.47770000000000001</v>
      </c>
      <c r="J12" s="262">
        <v>2.2689767122636764</v>
      </c>
    </row>
    <row r="13" spans="1:10" ht="13.8" x14ac:dyDescent="0.3">
      <c r="A13" s="95" t="s">
        <v>13</v>
      </c>
      <c r="B13" s="96">
        <v>1883</v>
      </c>
      <c r="C13" s="96">
        <v>313.83333333333331</v>
      </c>
      <c r="D13" s="383">
        <v>5.5E-2</v>
      </c>
      <c r="E13" s="213">
        <v>118949.45</v>
      </c>
      <c r="F13" s="214">
        <v>0.6744</v>
      </c>
      <c r="G13" s="214">
        <v>0.88529999999999998</v>
      </c>
      <c r="H13" s="214">
        <v>0.90539999999999998</v>
      </c>
      <c r="I13" s="214">
        <v>0.43780000000000002</v>
      </c>
      <c r="J13" s="262">
        <v>3.6754725195025988</v>
      </c>
    </row>
    <row r="14" spans="1:10" ht="13.8" x14ac:dyDescent="0.3">
      <c r="A14" s="95" t="s">
        <v>14</v>
      </c>
      <c r="B14" s="96">
        <v>3053</v>
      </c>
      <c r="C14" s="96">
        <v>259.82978723404256</v>
      </c>
      <c r="D14" s="383">
        <v>4.0999999999999995E-2</v>
      </c>
      <c r="E14" s="213">
        <v>120057.06642857143</v>
      </c>
      <c r="F14" s="214">
        <v>0.72519999999999996</v>
      </c>
      <c r="G14" s="214">
        <v>0.91420000000000001</v>
      </c>
      <c r="H14" s="214">
        <v>0.94950000000000001</v>
      </c>
      <c r="I14" s="214">
        <v>0.49969999999999998</v>
      </c>
      <c r="J14" s="262">
        <v>3.2600039235173282</v>
      </c>
    </row>
    <row r="15" spans="1:10" ht="13.8" x14ac:dyDescent="0.3">
      <c r="A15" s="95" t="s">
        <v>15</v>
      </c>
      <c r="B15" s="96">
        <v>5121</v>
      </c>
      <c r="C15" s="96">
        <v>512.1</v>
      </c>
      <c r="D15" s="383">
        <v>4.0999999999999995E-2</v>
      </c>
      <c r="E15" s="213">
        <v>139517.25459459459</v>
      </c>
      <c r="F15" s="214">
        <v>0.70299999999999996</v>
      </c>
      <c r="G15" s="214">
        <v>0.95469999999999999</v>
      </c>
      <c r="H15" s="214">
        <v>0.94189999999999996</v>
      </c>
      <c r="I15" s="214">
        <v>0.51629999999999998</v>
      </c>
      <c r="J15" s="262">
        <v>4.4191656578880405</v>
      </c>
    </row>
    <row r="16" spans="1:10" ht="13.8" x14ac:dyDescent="0.3">
      <c r="A16" s="95" t="s">
        <v>16</v>
      </c>
      <c r="B16" s="96">
        <v>2236</v>
      </c>
      <c r="C16" s="96">
        <v>447.2</v>
      </c>
      <c r="D16" s="383">
        <v>3.7999999999999999E-2</v>
      </c>
      <c r="E16" s="213">
        <v>129034.2525</v>
      </c>
      <c r="F16" s="214">
        <v>0.66259999999999997</v>
      </c>
      <c r="G16" s="214">
        <v>0.8891</v>
      </c>
      <c r="H16" s="214">
        <v>0.95640000000000003</v>
      </c>
      <c r="I16" s="214">
        <v>0.44619999999999999</v>
      </c>
      <c r="J16" s="262">
        <v>4.0142903731882225</v>
      </c>
    </row>
    <row r="17" spans="1:10" ht="13.8" x14ac:dyDescent="0.3">
      <c r="A17" s="95" t="s">
        <v>17</v>
      </c>
      <c r="B17" s="96">
        <v>4445</v>
      </c>
      <c r="C17" s="96">
        <v>265.37313432835822</v>
      </c>
      <c r="D17" s="383">
        <v>3.5000000000000003E-2</v>
      </c>
      <c r="E17" s="213">
        <v>134042.87877551021</v>
      </c>
      <c r="F17" s="214">
        <v>0.73970000000000002</v>
      </c>
      <c r="G17" s="214">
        <v>0.86029999999999995</v>
      </c>
      <c r="H17" s="214">
        <v>0.98019999999999996</v>
      </c>
      <c r="I17" s="214">
        <v>0.5675</v>
      </c>
      <c r="J17" s="262">
        <v>3.8737414919651498</v>
      </c>
    </row>
    <row r="18" spans="1:10" ht="13.8" x14ac:dyDescent="0.3">
      <c r="A18" s="95" t="s">
        <v>18</v>
      </c>
      <c r="B18" s="96">
        <v>2432</v>
      </c>
      <c r="C18" s="96">
        <v>360.2962962962963</v>
      </c>
      <c r="D18" s="383">
        <v>3.7000000000000005E-2</v>
      </c>
      <c r="E18" s="213">
        <v>150878.94666666666</v>
      </c>
      <c r="F18" s="214">
        <v>0.70899999999999996</v>
      </c>
      <c r="G18" s="214">
        <v>0.94369999999999998</v>
      </c>
      <c r="H18" s="214">
        <v>0.92030000000000001</v>
      </c>
      <c r="I18" s="214">
        <v>0.49070000000000003</v>
      </c>
      <c r="J18" s="262">
        <v>5.1875512612094932</v>
      </c>
    </row>
    <row r="19" spans="1:10" ht="13.8" x14ac:dyDescent="0.3">
      <c r="A19" s="95" t="s">
        <v>19</v>
      </c>
      <c r="B19" s="96">
        <v>236</v>
      </c>
      <c r="C19" s="96">
        <v>472</v>
      </c>
      <c r="D19" s="383">
        <v>0.03</v>
      </c>
      <c r="E19" s="213">
        <v>143307.97333333333</v>
      </c>
      <c r="F19" s="214">
        <v>0.78490000000000004</v>
      </c>
      <c r="G19" s="214">
        <v>0.89829999999999999</v>
      </c>
      <c r="H19" s="214">
        <v>0.98160000000000003</v>
      </c>
      <c r="I19" s="214">
        <v>0.62150000000000005</v>
      </c>
      <c r="J19" s="262">
        <v>7.8244387079998612</v>
      </c>
    </row>
    <row r="20" spans="1:10" ht="13.8" x14ac:dyDescent="0.3">
      <c r="A20" s="95" t="s">
        <v>20</v>
      </c>
      <c r="B20" s="96">
        <v>1747</v>
      </c>
      <c r="C20" s="96">
        <v>436.75</v>
      </c>
      <c r="D20" s="383">
        <v>3.3000000000000002E-2</v>
      </c>
      <c r="E20" s="213">
        <v>111013.08923076923</v>
      </c>
      <c r="F20" s="214">
        <v>0.62050000000000005</v>
      </c>
      <c r="G20" s="214">
        <v>0.76700000000000002</v>
      </c>
      <c r="H20" s="214">
        <v>0.88690000000000002</v>
      </c>
      <c r="I20" s="214">
        <v>0.35610000000000003</v>
      </c>
      <c r="J20" s="262">
        <v>2.4843202597018368</v>
      </c>
    </row>
    <row r="21" spans="1:10" ht="13.8" x14ac:dyDescent="0.3">
      <c r="A21" s="95" t="s">
        <v>21</v>
      </c>
      <c r="B21" s="96">
        <v>771</v>
      </c>
      <c r="C21" s="96">
        <v>257</v>
      </c>
      <c r="D21" s="383">
        <v>3.6000000000000004E-2</v>
      </c>
      <c r="E21" s="213">
        <v>73949.013856812933</v>
      </c>
      <c r="F21" s="214">
        <v>0.6603</v>
      </c>
      <c r="G21" s="214">
        <v>0.91700000000000004</v>
      </c>
      <c r="H21" s="214">
        <v>0.93779999999999997</v>
      </c>
      <c r="I21" s="214">
        <v>0.45879999999999999</v>
      </c>
      <c r="J21" s="262">
        <v>1.4707370902858523</v>
      </c>
    </row>
    <row r="22" spans="1:10" ht="13.8" x14ac:dyDescent="0.3">
      <c r="A22" s="95" t="s">
        <v>22</v>
      </c>
      <c r="B22" s="96">
        <v>4427</v>
      </c>
      <c r="C22" s="96">
        <v>260.41176470588238</v>
      </c>
      <c r="D22" s="383">
        <v>3.6000000000000004E-2</v>
      </c>
      <c r="E22" s="213">
        <v>109537.47260869565</v>
      </c>
      <c r="F22" s="214">
        <v>0.69199999999999995</v>
      </c>
      <c r="G22" s="214">
        <v>0.92749999999999999</v>
      </c>
      <c r="H22" s="214">
        <v>0.93969999999999998</v>
      </c>
      <c r="I22" s="214">
        <v>0.49419999999999997</v>
      </c>
      <c r="J22" s="262">
        <v>4.6082382459004529</v>
      </c>
    </row>
    <row r="23" spans="1:10" ht="13.8" x14ac:dyDescent="0.3">
      <c r="A23" s="95" t="s">
        <v>23</v>
      </c>
      <c r="B23" s="96">
        <v>1244</v>
      </c>
      <c r="C23" s="96">
        <v>311</v>
      </c>
      <c r="D23" s="383">
        <v>3.3000000000000002E-2</v>
      </c>
      <c r="E23" s="213">
        <v>131845.25599999999</v>
      </c>
      <c r="F23" s="214">
        <v>0.67249999999999999</v>
      </c>
      <c r="G23" s="214">
        <v>0.87060000000000004</v>
      </c>
      <c r="H23" s="214">
        <v>0.9365</v>
      </c>
      <c r="I23" s="214">
        <v>0.48049999999999998</v>
      </c>
      <c r="J23" s="262">
        <v>4.2796646084828431</v>
      </c>
    </row>
    <row r="24" spans="1:10" ht="13.8" x14ac:dyDescent="0.3">
      <c r="A24" s="95" t="s">
        <v>24</v>
      </c>
      <c r="B24" s="96">
        <v>569</v>
      </c>
      <c r="C24" s="96">
        <v>569</v>
      </c>
      <c r="D24" s="383">
        <v>3.9E-2</v>
      </c>
      <c r="E24" s="213">
        <v>133359.37619047618</v>
      </c>
      <c r="F24" s="214">
        <v>0.66020000000000001</v>
      </c>
      <c r="G24" s="214">
        <v>0.92269999999999996</v>
      </c>
      <c r="H24" s="214">
        <v>0.95030000000000003</v>
      </c>
      <c r="I24" s="214">
        <v>0.48180000000000001</v>
      </c>
      <c r="J24" s="262">
        <v>4.178693906471155</v>
      </c>
    </row>
    <row r="25" spans="1:10" s="169" customFormat="1" ht="13.8" x14ac:dyDescent="0.3">
      <c r="A25" s="95" t="s">
        <v>25</v>
      </c>
      <c r="B25" s="96">
        <v>737</v>
      </c>
      <c r="C25" s="96">
        <v>368.5</v>
      </c>
      <c r="D25" s="383">
        <v>3.3000000000000002E-2</v>
      </c>
      <c r="E25" s="213">
        <v>87641.164999999994</v>
      </c>
      <c r="F25" s="214">
        <v>0.66439999999999999</v>
      </c>
      <c r="G25" s="214">
        <v>0.9647</v>
      </c>
      <c r="H25" s="214">
        <v>0.90639999999999998</v>
      </c>
      <c r="I25" s="214">
        <v>0.4607</v>
      </c>
      <c r="J25" s="262">
        <v>4.0781421185173379</v>
      </c>
    </row>
    <row r="26" spans="1:10" s="169" customFormat="1" ht="13.8" x14ac:dyDescent="0.3">
      <c r="A26" s="95" t="s">
        <v>26</v>
      </c>
      <c r="B26" s="96">
        <v>204</v>
      </c>
      <c r="C26" s="96">
        <v>204</v>
      </c>
      <c r="D26" s="383">
        <v>3.5000000000000003E-2</v>
      </c>
      <c r="E26" s="213">
        <v>98603.46666666666</v>
      </c>
      <c r="F26" s="214">
        <v>0.71919999999999995</v>
      </c>
      <c r="G26" s="214">
        <v>0.86760000000000004</v>
      </c>
      <c r="H26" s="214">
        <v>0.95520000000000005</v>
      </c>
      <c r="I26" s="214">
        <v>0.56159999999999999</v>
      </c>
      <c r="J26" s="262">
        <v>2.2179942909185328</v>
      </c>
    </row>
    <row r="27" spans="1:10" ht="13.8" x14ac:dyDescent="0.3">
      <c r="A27" s="95" t="s">
        <v>27</v>
      </c>
      <c r="B27" s="96">
        <v>5159</v>
      </c>
      <c r="C27" s="96">
        <v>368.5</v>
      </c>
      <c r="D27" s="383">
        <v>4.2999999999999997E-2</v>
      </c>
      <c r="E27" s="213">
        <v>103239.9547368421</v>
      </c>
      <c r="F27" s="214">
        <v>0.60780000000000001</v>
      </c>
      <c r="G27" s="214">
        <v>0.9052</v>
      </c>
      <c r="H27" s="214">
        <v>0.92190000000000005</v>
      </c>
      <c r="I27" s="214">
        <v>0.4088</v>
      </c>
      <c r="J27" s="262">
        <v>4.048078645316834</v>
      </c>
    </row>
    <row r="28" spans="1:10" ht="13.8" x14ac:dyDescent="0.3">
      <c r="A28" s="95" t="s">
        <v>28</v>
      </c>
      <c r="B28" s="96">
        <v>2952</v>
      </c>
      <c r="C28" s="96">
        <v>328</v>
      </c>
      <c r="D28" s="383">
        <v>4.2999999999999997E-2</v>
      </c>
      <c r="E28" s="213">
        <v>84134.546428571426</v>
      </c>
      <c r="F28" s="214">
        <v>0.65980000000000005</v>
      </c>
      <c r="G28" s="214">
        <v>0.90480000000000005</v>
      </c>
      <c r="H28" s="214">
        <v>0.9052</v>
      </c>
      <c r="I28" s="214">
        <v>0.41880000000000001</v>
      </c>
      <c r="J28" s="262">
        <v>4.5931799570863943</v>
      </c>
    </row>
    <row r="29" spans="1:10" ht="13.8" x14ac:dyDescent="0.3">
      <c r="A29" s="95" t="s">
        <v>29</v>
      </c>
      <c r="B29" s="96">
        <v>3517</v>
      </c>
      <c r="C29" s="96">
        <v>390.77777777777777</v>
      </c>
      <c r="D29" s="383">
        <v>3.7999999999999999E-2</v>
      </c>
      <c r="E29" s="213">
        <v>175219.6390909091</v>
      </c>
      <c r="F29" s="214">
        <v>0.71040000000000003</v>
      </c>
      <c r="G29" s="214">
        <v>0.90700000000000003</v>
      </c>
      <c r="H29" s="214">
        <v>0.91710000000000003</v>
      </c>
      <c r="I29" s="214">
        <v>0.46410000000000001</v>
      </c>
      <c r="J29" s="262">
        <v>7.24204930159111</v>
      </c>
    </row>
    <row r="30" spans="1:10" ht="13.8" x14ac:dyDescent="0.3">
      <c r="A30" s="95" t="s">
        <v>30</v>
      </c>
      <c r="B30" s="96">
        <v>16407</v>
      </c>
      <c r="C30" s="96">
        <v>364.6</v>
      </c>
      <c r="D30" s="383">
        <v>4.9000000000000002E-2</v>
      </c>
      <c r="E30" s="213">
        <v>118006.95539473684</v>
      </c>
      <c r="F30" s="214">
        <v>0.67479999999999996</v>
      </c>
      <c r="G30" s="214">
        <v>0.83399999999999996</v>
      </c>
      <c r="H30" s="214">
        <v>0.88829999999999998</v>
      </c>
      <c r="I30" s="214">
        <v>0.46100000000000002</v>
      </c>
      <c r="J30" s="262">
        <v>4.7891893103092373</v>
      </c>
    </row>
    <row r="31" spans="1:10" ht="13.8" x14ac:dyDescent="0.3">
      <c r="A31" s="95" t="s">
        <v>31</v>
      </c>
      <c r="B31" s="96">
        <v>638</v>
      </c>
      <c r="C31" s="96">
        <v>319</v>
      </c>
      <c r="D31" s="383">
        <v>2.7000000000000003E-2</v>
      </c>
      <c r="E31" s="213">
        <v>212606.27200000003</v>
      </c>
      <c r="F31" s="214">
        <v>0.72940000000000005</v>
      </c>
      <c r="G31" s="214">
        <v>0.94510000000000005</v>
      </c>
      <c r="H31" s="214">
        <v>0.91</v>
      </c>
      <c r="I31" s="214">
        <v>0.62019999999999997</v>
      </c>
      <c r="J31" s="262">
        <v>6.8477888168131509</v>
      </c>
    </row>
    <row r="32" spans="1:10" ht="13.8" x14ac:dyDescent="0.3">
      <c r="A32" s="95" t="s">
        <v>32</v>
      </c>
      <c r="B32" s="96">
        <v>616</v>
      </c>
      <c r="C32" s="96">
        <v>616</v>
      </c>
      <c r="D32" s="383">
        <v>3.1E-2</v>
      </c>
      <c r="E32" s="213">
        <v>305641.65999999997</v>
      </c>
      <c r="F32" s="214">
        <v>0.75470000000000004</v>
      </c>
      <c r="G32" s="214">
        <v>0.95289999999999997</v>
      </c>
      <c r="H32" s="214">
        <v>0.97399999999999998</v>
      </c>
      <c r="I32" s="214">
        <v>0.58169999999999999</v>
      </c>
      <c r="J32" s="262">
        <v>5.1580827207734092</v>
      </c>
    </row>
    <row r="33" spans="1:10" ht="13.8" x14ac:dyDescent="0.3">
      <c r="A33" s="95" t="s">
        <v>33</v>
      </c>
      <c r="B33" s="96">
        <v>4452</v>
      </c>
      <c r="C33" s="96">
        <v>318</v>
      </c>
      <c r="D33" s="383">
        <v>3.7999999999999999E-2</v>
      </c>
      <c r="E33" s="213">
        <v>155542.66055555557</v>
      </c>
      <c r="F33" s="214">
        <v>0.6905</v>
      </c>
      <c r="G33" s="214">
        <v>0.87290000000000001</v>
      </c>
      <c r="H33" s="214">
        <v>0.92679999999999996</v>
      </c>
      <c r="I33" s="214">
        <v>0.48259999999999997</v>
      </c>
      <c r="J33" s="262">
        <v>6.9838323401138975</v>
      </c>
    </row>
    <row r="34" spans="1:10" ht="13.8" x14ac:dyDescent="0.3">
      <c r="A34" s="95" t="s">
        <v>34</v>
      </c>
      <c r="B34" s="96">
        <v>933</v>
      </c>
      <c r="C34" s="96">
        <v>311</v>
      </c>
      <c r="D34" s="383">
        <v>3.4000000000000002E-2</v>
      </c>
      <c r="E34" s="213">
        <v>142863.7475</v>
      </c>
      <c r="F34" s="214">
        <v>0.77810000000000001</v>
      </c>
      <c r="G34" s="214">
        <v>0.8821</v>
      </c>
      <c r="H34" s="214">
        <v>0.95209999999999995</v>
      </c>
      <c r="I34" s="214">
        <v>0.61270000000000002</v>
      </c>
      <c r="J34" s="262">
        <v>3.2611055117202641</v>
      </c>
    </row>
    <row r="35" spans="1:10" ht="13.8" x14ac:dyDescent="0.3">
      <c r="A35" s="95" t="s">
        <v>35</v>
      </c>
      <c r="B35" s="96">
        <v>2121</v>
      </c>
      <c r="C35" s="96">
        <v>353.5</v>
      </c>
      <c r="D35" s="383">
        <v>3.6000000000000004E-2</v>
      </c>
      <c r="E35" s="213">
        <v>185779.36000000002</v>
      </c>
      <c r="F35" s="214">
        <v>0.65100000000000002</v>
      </c>
      <c r="G35" s="214">
        <v>0.90190000000000003</v>
      </c>
      <c r="H35" s="214">
        <v>0.91049999999999998</v>
      </c>
      <c r="I35" s="214">
        <v>0.45700000000000002</v>
      </c>
      <c r="J35" s="262">
        <v>5.0750904892679491</v>
      </c>
    </row>
    <row r="36" spans="1:10" ht="13.8" x14ac:dyDescent="0.3">
      <c r="A36" s="95" t="s">
        <v>36</v>
      </c>
      <c r="B36" s="96">
        <v>6926</v>
      </c>
      <c r="C36" s="96">
        <v>256.51851851851853</v>
      </c>
      <c r="D36" s="383">
        <v>3.5000000000000003E-2</v>
      </c>
      <c r="E36" s="213">
        <v>101563.28416666666</v>
      </c>
      <c r="F36" s="214">
        <v>0.69499999999999995</v>
      </c>
      <c r="G36" s="214">
        <v>0.89370000000000005</v>
      </c>
      <c r="H36" s="214">
        <v>0.91520000000000001</v>
      </c>
      <c r="I36" s="214">
        <v>0.52170000000000005</v>
      </c>
      <c r="J36" s="262">
        <v>2.490110663534149</v>
      </c>
    </row>
    <row r="37" spans="1:10" ht="13.8" x14ac:dyDescent="0.3">
      <c r="A37" s="95" t="s">
        <v>181</v>
      </c>
      <c r="B37" s="96">
        <v>4107</v>
      </c>
      <c r="C37" s="96">
        <v>256.6875</v>
      </c>
      <c r="D37" s="383">
        <v>5.7999999999999996E-2</v>
      </c>
      <c r="E37" s="213">
        <v>51586.767272727266</v>
      </c>
      <c r="F37" s="214">
        <v>0.6195972787847942</v>
      </c>
      <c r="G37" s="214">
        <v>0.67299732164597026</v>
      </c>
      <c r="H37" s="214">
        <v>0.73244026068066614</v>
      </c>
      <c r="I37" s="214">
        <v>0.40632911392405063</v>
      </c>
      <c r="J37" s="262">
        <v>2.6316632484926075</v>
      </c>
    </row>
    <row r="38" spans="1:10" ht="13.8" x14ac:dyDescent="0.3">
      <c r="A38" s="95" t="s">
        <v>39</v>
      </c>
      <c r="B38" s="96">
        <v>11140</v>
      </c>
      <c r="C38" s="96">
        <v>327.64705882352939</v>
      </c>
      <c r="D38" s="383">
        <v>0.04</v>
      </c>
      <c r="E38" s="213">
        <v>110249.93747572816</v>
      </c>
      <c r="F38" s="214">
        <v>0.64910000000000001</v>
      </c>
      <c r="G38" s="214">
        <v>0.91200000000000003</v>
      </c>
      <c r="H38" s="214">
        <v>0.93030000000000002</v>
      </c>
      <c r="I38" s="214">
        <v>0.46010000000000001</v>
      </c>
      <c r="J38" s="262">
        <v>4.0514926827571003</v>
      </c>
    </row>
    <row r="39" spans="1:10" ht="13.8" x14ac:dyDescent="0.3">
      <c r="A39" s="95" t="s">
        <v>40</v>
      </c>
      <c r="B39" s="96">
        <v>2293</v>
      </c>
      <c r="C39" s="96">
        <v>254.77777777777777</v>
      </c>
      <c r="D39" s="383">
        <v>3.4000000000000002E-2</v>
      </c>
      <c r="E39" s="213">
        <v>130479.379</v>
      </c>
      <c r="F39" s="214">
        <v>0.70809999999999995</v>
      </c>
      <c r="G39" s="214">
        <v>0.93940000000000001</v>
      </c>
      <c r="H39" s="214">
        <v>0.94710000000000005</v>
      </c>
      <c r="I39" s="214">
        <v>0.4854</v>
      </c>
      <c r="J39" s="262">
        <v>4.416328281738954</v>
      </c>
    </row>
    <row r="40" spans="1:10" ht="13.8" x14ac:dyDescent="0.3">
      <c r="A40" s="95" t="s">
        <v>41</v>
      </c>
      <c r="B40" s="96">
        <v>7582</v>
      </c>
      <c r="C40" s="96">
        <v>315.91666666666669</v>
      </c>
      <c r="D40" s="383">
        <v>3.7999999999999999E-2</v>
      </c>
      <c r="E40" s="213">
        <v>106703.02272727272</v>
      </c>
      <c r="F40" s="214">
        <v>0.71140000000000003</v>
      </c>
      <c r="G40" s="214">
        <v>0.86140000000000005</v>
      </c>
      <c r="H40" s="214">
        <v>0.93579999999999997</v>
      </c>
      <c r="I40" s="214">
        <v>0.46929999999999999</v>
      </c>
      <c r="J40" s="262">
        <v>3.5002116348977088</v>
      </c>
    </row>
    <row r="41" spans="1:10" ht="13.8" x14ac:dyDescent="0.3">
      <c r="A41" s="95" t="s">
        <v>42</v>
      </c>
      <c r="B41" s="96">
        <v>368</v>
      </c>
      <c r="C41" s="96">
        <v>368</v>
      </c>
      <c r="D41" s="383">
        <v>3.7000000000000005E-2</v>
      </c>
      <c r="E41" s="213">
        <v>122505.355</v>
      </c>
      <c r="F41" s="214">
        <v>0.77170000000000005</v>
      </c>
      <c r="G41" s="214">
        <v>0.91849999999999998</v>
      </c>
      <c r="H41" s="214">
        <v>0.90700000000000003</v>
      </c>
      <c r="I41" s="214">
        <v>0.56879999999999997</v>
      </c>
      <c r="J41" s="262">
        <v>3.8923064436998756</v>
      </c>
    </row>
    <row r="42" spans="1:10" ht="13.8" x14ac:dyDescent="0.3">
      <c r="A42" s="95" t="s">
        <v>43</v>
      </c>
      <c r="B42" s="96">
        <v>197</v>
      </c>
      <c r="C42" s="96">
        <v>262.66666666666669</v>
      </c>
      <c r="D42" s="383">
        <v>3.2000000000000001E-2</v>
      </c>
      <c r="E42" s="213">
        <v>106578.87272727271</v>
      </c>
      <c r="F42" s="214">
        <v>0.72389999999999999</v>
      </c>
      <c r="G42" s="214">
        <v>0.94920000000000004</v>
      </c>
      <c r="H42" s="214">
        <v>0.93079999999999996</v>
      </c>
      <c r="I42" s="214">
        <v>0.3972</v>
      </c>
      <c r="J42" s="262">
        <v>4.9494734223580323</v>
      </c>
    </row>
    <row r="43" spans="1:10" ht="13.8" x14ac:dyDescent="0.3">
      <c r="A43" s="95" t="s">
        <v>44</v>
      </c>
      <c r="B43" s="96">
        <v>1951</v>
      </c>
      <c r="C43" s="96">
        <v>229.52941176470588</v>
      </c>
      <c r="D43" s="383">
        <v>3.7000000000000005E-2</v>
      </c>
      <c r="E43" s="213">
        <v>89823.872000000003</v>
      </c>
      <c r="F43" s="214">
        <v>0.70050000000000001</v>
      </c>
      <c r="G43" s="214">
        <v>0.96460000000000001</v>
      </c>
      <c r="H43" s="214">
        <v>0.93400000000000005</v>
      </c>
      <c r="I43" s="214">
        <v>0.46060000000000001</v>
      </c>
      <c r="J43" s="262">
        <v>15.111985750116387</v>
      </c>
    </row>
    <row r="44" spans="1:10" ht="13.8" x14ac:dyDescent="0.3">
      <c r="A44" s="95" t="s">
        <v>45</v>
      </c>
      <c r="B44" s="96">
        <v>1154</v>
      </c>
      <c r="C44" s="96">
        <v>384.66666666666669</v>
      </c>
      <c r="D44" s="383">
        <v>3.6000000000000004E-2</v>
      </c>
      <c r="E44" s="213">
        <v>102462.95384615385</v>
      </c>
      <c r="F44" s="214">
        <v>0.62719999999999998</v>
      </c>
      <c r="G44" s="214">
        <v>0.93240000000000001</v>
      </c>
      <c r="H44" s="214">
        <v>0.92700000000000005</v>
      </c>
      <c r="I44" s="214">
        <v>0.43709999999999999</v>
      </c>
      <c r="J44" s="262">
        <v>4.0257752314775637</v>
      </c>
    </row>
    <row r="45" spans="1:10" ht="13.8" x14ac:dyDescent="0.3">
      <c r="A45" s="95" t="s">
        <v>182</v>
      </c>
      <c r="B45" s="96">
        <v>16540</v>
      </c>
      <c r="C45" s="96">
        <v>375.90909090909093</v>
      </c>
      <c r="D45" s="383">
        <v>4.5999999999999999E-2</v>
      </c>
      <c r="E45" s="213">
        <v>87428.873870967742</v>
      </c>
      <c r="F45" s="214">
        <v>0.71532279670057686</v>
      </c>
      <c r="G45" s="214">
        <v>0.67299732164597026</v>
      </c>
      <c r="H45" s="214">
        <v>0.73244026068066614</v>
      </c>
      <c r="I45" s="214">
        <v>0.40632911392405063</v>
      </c>
      <c r="J45" s="262">
        <v>2.9369348646560196</v>
      </c>
    </row>
    <row r="46" spans="1:10" ht="13.8" x14ac:dyDescent="0.3">
      <c r="A46" s="95" t="s">
        <v>48</v>
      </c>
      <c r="B46" s="96">
        <v>2843</v>
      </c>
      <c r="C46" s="96">
        <v>203.07142857142858</v>
      </c>
      <c r="D46" s="383">
        <v>5.7000000000000002E-2</v>
      </c>
      <c r="E46" s="213">
        <v>75816.606486486489</v>
      </c>
      <c r="F46" s="214">
        <v>0.66779999999999995</v>
      </c>
      <c r="G46" s="214">
        <v>0.88109999999999999</v>
      </c>
      <c r="H46" s="214">
        <v>0.91959999999999997</v>
      </c>
      <c r="I46" s="214">
        <v>0.52080000000000004</v>
      </c>
      <c r="J46" s="262">
        <v>3.3698598423746313</v>
      </c>
    </row>
    <row r="47" spans="1:10" ht="13.8" x14ac:dyDescent="0.3">
      <c r="A47" s="95" t="s">
        <v>49</v>
      </c>
      <c r="B47" s="96">
        <v>3995</v>
      </c>
      <c r="C47" s="96">
        <v>285.35714285714283</v>
      </c>
      <c r="D47" s="383">
        <v>4.0999999999999995E-2</v>
      </c>
      <c r="E47" s="213">
        <v>127277.52564102564</v>
      </c>
      <c r="F47" s="214">
        <v>0.70489999999999997</v>
      </c>
      <c r="G47" s="214">
        <v>0.88990000000000002</v>
      </c>
      <c r="H47" s="214">
        <v>0.92490000000000006</v>
      </c>
      <c r="I47" s="214">
        <v>0.47920000000000001</v>
      </c>
      <c r="J47" s="262">
        <v>4.2474012258455209</v>
      </c>
    </row>
    <row r="48" spans="1:10" ht="13.8" x14ac:dyDescent="0.3">
      <c r="A48" s="95" t="s">
        <v>50</v>
      </c>
      <c r="B48" s="96">
        <v>1000</v>
      </c>
      <c r="C48" s="96">
        <v>250</v>
      </c>
      <c r="D48" s="383">
        <v>3.4000000000000002E-2</v>
      </c>
      <c r="E48" s="213">
        <v>80893.421249999999</v>
      </c>
      <c r="F48" s="214">
        <v>0.76539999999999997</v>
      </c>
      <c r="G48" s="214">
        <v>0.92500000000000004</v>
      </c>
      <c r="H48" s="214">
        <v>0.95199999999999996</v>
      </c>
      <c r="I48" s="214">
        <v>0.54220000000000002</v>
      </c>
      <c r="J48" s="262">
        <v>2.7713560293684649</v>
      </c>
    </row>
    <row r="49" spans="1:10" ht="13.8" x14ac:dyDescent="0.3">
      <c r="A49" s="95" t="s">
        <v>51</v>
      </c>
      <c r="B49" s="96">
        <v>1644</v>
      </c>
      <c r="C49" s="96">
        <v>328.8</v>
      </c>
      <c r="D49" s="383">
        <v>3.1E-2</v>
      </c>
      <c r="E49" s="213">
        <v>145012.58769230769</v>
      </c>
      <c r="F49" s="214">
        <v>0.75329999999999997</v>
      </c>
      <c r="G49" s="214">
        <v>0.93069999999999997</v>
      </c>
      <c r="H49" s="214">
        <v>0.96709999999999996</v>
      </c>
      <c r="I49" s="214">
        <v>0.57879999999999998</v>
      </c>
      <c r="J49" s="262">
        <v>4.6125298278027076</v>
      </c>
    </row>
    <row r="50" spans="1:10" ht="13.8" x14ac:dyDescent="0.3">
      <c r="A50" s="95" t="s">
        <v>52</v>
      </c>
      <c r="B50" s="96">
        <v>1411</v>
      </c>
      <c r="C50" s="96">
        <v>352.75</v>
      </c>
      <c r="D50" s="383">
        <v>4.7E-2</v>
      </c>
      <c r="E50" s="213">
        <v>142115.81555555557</v>
      </c>
      <c r="F50" s="214">
        <v>0.69389999999999996</v>
      </c>
      <c r="G50" s="214">
        <v>0.96740000000000004</v>
      </c>
      <c r="H50" s="214">
        <v>0.91739999999999999</v>
      </c>
      <c r="I50" s="214">
        <v>0.4657</v>
      </c>
      <c r="J50" s="262">
        <v>5.4655839089066438</v>
      </c>
    </row>
    <row r="51" spans="1:10" ht="13.8" x14ac:dyDescent="0.3">
      <c r="A51" s="95" t="s">
        <v>53</v>
      </c>
      <c r="B51" s="96">
        <v>2098</v>
      </c>
      <c r="C51" s="96">
        <v>239.77142857142857</v>
      </c>
      <c r="D51" s="383">
        <v>4.5999999999999999E-2</v>
      </c>
      <c r="E51" s="213">
        <v>87782.844166666662</v>
      </c>
      <c r="F51" s="214">
        <v>0.62139999999999995</v>
      </c>
      <c r="G51" s="214">
        <v>0.86319999999999997</v>
      </c>
      <c r="H51" s="214">
        <v>0.90559999999999996</v>
      </c>
      <c r="I51" s="214">
        <v>0.42609999999999998</v>
      </c>
      <c r="J51" s="262">
        <v>3.5149981684087543</v>
      </c>
    </row>
    <row r="52" spans="1:10" ht="13.8" x14ac:dyDescent="0.3">
      <c r="A52" s="95" t="s">
        <v>54</v>
      </c>
      <c r="B52" s="96">
        <v>116</v>
      </c>
      <c r="C52" s="96">
        <v>232</v>
      </c>
      <c r="D52" s="383">
        <v>4.2000000000000003E-2</v>
      </c>
      <c r="E52" s="213">
        <v>69148.911111111112</v>
      </c>
      <c r="F52" s="214">
        <v>0.65500000000000003</v>
      </c>
      <c r="G52" s="214">
        <v>0.93100000000000005</v>
      </c>
      <c r="H52" s="214">
        <v>0.88519999999999999</v>
      </c>
      <c r="I52" s="214">
        <v>0.58889999999999998</v>
      </c>
      <c r="J52" s="262">
        <v>2.0043908036583784</v>
      </c>
    </row>
    <row r="53" spans="1:10" ht="13.8" x14ac:dyDescent="0.3">
      <c r="A53" s="95" t="s">
        <v>55</v>
      </c>
      <c r="B53" s="96">
        <v>4302</v>
      </c>
      <c r="C53" s="96">
        <v>358.5</v>
      </c>
      <c r="D53" s="383">
        <v>3.5000000000000003E-2</v>
      </c>
      <c r="E53" s="213">
        <v>135969.23611111112</v>
      </c>
      <c r="F53" s="214">
        <v>0.7</v>
      </c>
      <c r="G53" s="214">
        <v>0.8891</v>
      </c>
      <c r="H53" s="214">
        <v>0.92349999999999999</v>
      </c>
      <c r="I53" s="214">
        <v>0.51539999999999997</v>
      </c>
      <c r="J53" s="262">
        <v>4.0087019121974077</v>
      </c>
    </row>
    <row r="54" spans="1:10" s="169" customFormat="1" ht="13.8" x14ac:dyDescent="0.3">
      <c r="A54" s="95" t="s">
        <v>56</v>
      </c>
      <c r="B54" s="96">
        <v>757</v>
      </c>
      <c r="C54" s="96">
        <v>378.5</v>
      </c>
      <c r="D54" s="383">
        <v>3.7000000000000005E-2</v>
      </c>
      <c r="E54" s="213">
        <v>105635.23414634148</v>
      </c>
      <c r="F54" s="214">
        <v>0.61129999999999995</v>
      </c>
      <c r="G54" s="214">
        <v>0.87709999999999999</v>
      </c>
      <c r="H54" s="214">
        <v>0.94359999999999999</v>
      </c>
      <c r="I54" s="214">
        <v>0.4803</v>
      </c>
      <c r="J54" s="262">
        <v>2.8800456302600259</v>
      </c>
    </row>
    <row r="55" spans="1:10" ht="13.8" x14ac:dyDescent="0.3">
      <c r="A55" s="95" t="s">
        <v>57</v>
      </c>
      <c r="B55" s="96">
        <v>5000</v>
      </c>
      <c r="C55" s="96">
        <v>350.87719298245617</v>
      </c>
      <c r="D55" s="383">
        <v>3.2000000000000001E-2</v>
      </c>
      <c r="E55" s="213">
        <v>155897.21041666667</v>
      </c>
      <c r="F55" s="214">
        <v>0.72609999999999997</v>
      </c>
      <c r="G55" s="214">
        <v>0.8952</v>
      </c>
      <c r="H55" s="214">
        <v>0.94689999999999996</v>
      </c>
      <c r="I55" s="214">
        <v>0.5323</v>
      </c>
      <c r="J55" s="262">
        <v>5.4425935520432871</v>
      </c>
    </row>
    <row r="56" spans="1:10" s="170" customFormat="1" ht="13.8" x14ac:dyDescent="0.3">
      <c r="A56" s="95" t="s">
        <v>58</v>
      </c>
      <c r="B56" s="96">
        <v>334</v>
      </c>
      <c r="C56" s="96">
        <v>334</v>
      </c>
      <c r="D56" s="383">
        <v>4.2000000000000003E-2</v>
      </c>
      <c r="E56" s="213">
        <v>96935.28</v>
      </c>
      <c r="F56" s="214">
        <v>0.72099999999999997</v>
      </c>
      <c r="G56" s="214">
        <v>0.8982</v>
      </c>
      <c r="H56" s="214">
        <v>0.86629999999999996</v>
      </c>
      <c r="I56" s="214">
        <v>0.4924</v>
      </c>
      <c r="J56" s="262">
        <v>2.3256762429226692</v>
      </c>
    </row>
    <row r="57" spans="1:10" ht="13.8" x14ac:dyDescent="0.3">
      <c r="A57" s="95" t="s">
        <v>59</v>
      </c>
      <c r="B57" s="96">
        <v>1976</v>
      </c>
      <c r="C57" s="96">
        <v>292.74074074074076</v>
      </c>
      <c r="D57" s="383">
        <v>3.7999999999999999E-2</v>
      </c>
      <c r="E57" s="213">
        <v>96680.623999999996</v>
      </c>
      <c r="F57" s="214">
        <v>0.67579999999999996</v>
      </c>
      <c r="G57" s="214">
        <v>0.88060000000000005</v>
      </c>
      <c r="H57" s="214">
        <v>0.88360000000000005</v>
      </c>
      <c r="I57" s="214">
        <v>0.45240000000000002</v>
      </c>
      <c r="J57" s="262">
        <v>3.6242464126784801</v>
      </c>
    </row>
    <row r="58" spans="1:10" ht="13.8" x14ac:dyDescent="0.3">
      <c r="A58" s="95" t="s">
        <v>60</v>
      </c>
      <c r="B58" s="96">
        <v>3909</v>
      </c>
      <c r="C58" s="96">
        <v>300.69230769230768</v>
      </c>
      <c r="D58" s="383">
        <v>4.0999999999999995E-2</v>
      </c>
      <c r="E58" s="213">
        <v>95167.39684210527</v>
      </c>
      <c r="F58" s="214">
        <v>0.6784</v>
      </c>
      <c r="G58" s="214">
        <v>0.90069999999999995</v>
      </c>
      <c r="H58" s="214">
        <v>0.89649999999999996</v>
      </c>
      <c r="I58" s="214">
        <v>0.48549999999999999</v>
      </c>
      <c r="J58" s="262">
        <v>3.9516296481472137</v>
      </c>
    </row>
    <row r="59" spans="1:10" ht="13.8" x14ac:dyDescent="0.3">
      <c r="A59" s="95" t="s">
        <v>61</v>
      </c>
      <c r="B59" s="96">
        <v>1954</v>
      </c>
      <c r="C59" s="96">
        <v>244.25</v>
      </c>
      <c r="D59" s="383">
        <v>3.2000000000000001E-2</v>
      </c>
      <c r="E59" s="213">
        <v>105003.601</v>
      </c>
      <c r="F59" s="214">
        <v>0.67220000000000002</v>
      </c>
      <c r="G59" s="214">
        <v>0.89249999999999996</v>
      </c>
      <c r="H59" s="214">
        <v>0.93500000000000005</v>
      </c>
      <c r="I59" s="214">
        <v>0.47799999999999998</v>
      </c>
      <c r="J59" s="262">
        <v>3.4042283991773283</v>
      </c>
    </row>
    <row r="60" spans="1:10" s="169" customFormat="1" ht="13.8" x14ac:dyDescent="0.3">
      <c r="A60" s="95" t="s">
        <v>62</v>
      </c>
      <c r="B60" s="96">
        <v>916</v>
      </c>
      <c r="C60" s="96">
        <v>305.33333333333331</v>
      </c>
      <c r="D60" s="383">
        <v>3.4000000000000002E-2</v>
      </c>
      <c r="E60" s="213">
        <v>143867.87164179105</v>
      </c>
      <c r="F60" s="214">
        <v>0.63039999999999996</v>
      </c>
      <c r="G60" s="214">
        <v>0.88649999999999995</v>
      </c>
      <c r="H60" s="214">
        <v>0.92390000000000005</v>
      </c>
      <c r="I60" s="214">
        <v>0.43330000000000002</v>
      </c>
      <c r="J60" s="262">
        <v>5.0104386347940881</v>
      </c>
    </row>
    <row r="61" spans="1:10" ht="13.8" x14ac:dyDescent="0.3">
      <c r="A61" s="95" t="s">
        <v>63</v>
      </c>
      <c r="B61" s="96">
        <v>503</v>
      </c>
      <c r="C61" s="96">
        <v>670.66666666666663</v>
      </c>
      <c r="D61" s="383">
        <v>4.0999999999999995E-2</v>
      </c>
      <c r="E61" s="215">
        <v>109156.36296296296</v>
      </c>
      <c r="F61" s="214">
        <v>0.60129999999999995</v>
      </c>
      <c r="G61" s="214">
        <v>0.94630000000000003</v>
      </c>
      <c r="H61" s="214">
        <v>0.90669999999999995</v>
      </c>
      <c r="I61" s="214">
        <v>0.43049999999999999</v>
      </c>
      <c r="J61" s="263">
        <v>3.6357240745990946</v>
      </c>
    </row>
    <row r="62" spans="1:10" ht="13.8" x14ac:dyDescent="0.3">
      <c r="A62" s="95" t="s">
        <v>64</v>
      </c>
      <c r="B62" s="96">
        <v>1376</v>
      </c>
      <c r="C62" s="96">
        <v>344</v>
      </c>
      <c r="D62" s="383">
        <v>4.2000000000000003E-2</v>
      </c>
      <c r="E62" s="213">
        <v>106408.78200000001</v>
      </c>
      <c r="F62" s="214">
        <v>0.66890000000000005</v>
      </c>
      <c r="G62" s="214">
        <v>0.96</v>
      </c>
      <c r="H62" s="214">
        <v>0.92769999999999997</v>
      </c>
      <c r="I62" s="214">
        <v>0.4541</v>
      </c>
      <c r="J62" s="262">
        <v>2.9377013545276345</v>
      </c>
    </row>
    <row r="63" spans="1:10" ht="13.8" x14ac:dyDescent="0.3">
      <c r="A63" s="95" t="s">
        <v>65</v>
      </c>
      <c r="B63" s="96">
        <v>1293</v>
      </c>
      <c r="C63" s="96">
        <v>258.60000000000002</v>
      </c>
      <c r="D63" s="383">
        <v>4.2000000000000003E-2</v>
      </c>
      <c r="E63" s="213">
        <v>97153.857142857145</v>
      </c>
      <c r="F63" s="214">
        <v>0.6956</v>
      </c>
      <c r="G63" s="214">
        <v>0.91339999999999999</v>
      </c>
      <c r="H63" s="214">
        <v>0.9496</v>
      </c>
      <c r="I63" s="214">
        <v>0.4486</v>
      </c>
      <c r="J63" s="262">
        <v>6.0546997926263595</v>
      </c>
    </row>
    <row r="64" spans="1:10" ht="13.8" x14ac:dyDescent="0.3">
      <c r="A64" s="95" t="s">
        <v>66</v>
      </c>
      <c r="B64" s="96">
        <v>25694</v>
      </c>
      <c r="C64" s="96">
        <v>321.17500000000001</v>
      </c>
      <c r="D64" s="383">
        <v>3.9E-2</v>
      </c>
      <c r="E64" s="213">
        <v>90431.927575757567</v>
      </c>
      <c r="F64" s="214">
        <v>0.61709999999999998</v>
      </c>
      <c r="G64" s="214">
        <v>0.81950000000000001</v>
      </c>
      <c r="H64" s="214">
        <v>0.89670000000000005</v>
      </c>
      <c r="I64" s="214">
        <v>0.45100000000000001</v>
      </c>
      <c r="J64" s="262">
        <v>3.258381108698285</v>
      </c>
    </row>
    <row r="65" spans="1:10" ht="13.8" x14ac:dyDescent="0.3">
      <c r="A65" s="95" t="s">
        <v>67</v>
      </c>
      <c r="B65" s="96">
        <v>226</v>
      </c>
      <c r="C65" s="96">
        <v>226</v>
      </c>
      <c r="D65" s="383">
        <v>4.0999999999999995E-2</v>
      </c>
      <c r="E65" s="213">
        <v>152295.58095238093</v>
      </c>
      <c r="F65" s="214">
        <v>0.77500000000000002</v>
      </c>
      <c r="G65" s="214">
        <v>0.94689999999999996</v>
      </c>
      <c r="H65" s="214">
        <v>0.95589999999999997</v>
      </c>
      <c r="I65" s="214">
        <v>0.57050000000000001</v>
      </c>
      <c r="J65" s="262">
        <v>3.1050753579290449</v>
      </c>
    </row>
    <row r="66" spans="1:10" ht="13.8" x14ac:dyDescent="0.3">
      <c r="A66" s="95" t="s">
        <v>68</v>
      </c>
      <c r="B66" s="96">
        <v>1184</v>
      </c>
      <c r="C66" s="96">
        <v>296</v>
      </c>
      <c r="D66" s="383">
        <v>4.0999999999999995E-2</v>
      </c>
      <c r="E66" s="213">
        <v>84790.588333333333</v>
      </c>
      <c r="F66" s="214">
        <v>0.75680000000000003</v>
      </c>
      <c r="G66" s="214">
        <v>0.97040000000000004</v>
      </c>
      <c r="H66" s="214">
        <v>0.95240000000000002</v>
      </c>
      <c r="I66" s="214">
        <v>0.54510000000000003</v>
      </c>
      <c r="J66" s="262">
        <v>4.6636026924460952</v>
      </c>
    </row>
    <row r="67" spans="1:10" ht="13.8" x14ac:dyDescent="0.3">
      <c r="A67" s="95" t="s">
        <v>69</v>
      </c>
      <c r="B67" s="96">
        <v>1954</v>
      </c>
      <c r="C67" s="96">
        <v>279.14285714285717</v>
      </c>
      <c r="D67" s="383">
        <v>3.5000000000000003E-2</v>
      </c>
      <c r="E67" s="213">
        <v>101131.08416666667</v>
      </c>
      <c r="F67" s="214">
        <v>0.7026</v>
      </c>
      <c r="G67" s="214">
        <v>0.93400000000000005</v>
      </c>
      <c r="H67" s="214">
        <v>0.98480000000000001</v>
      </c>
      <c r="I67" s="214">
        <v>0.52229999999999999</v>
      </c>
      <c r="J67" s="262">
        <v>3.2414919395066604</v>
      </c>
    </row>
    <row r="68" spans="1:10" s="169" customFormat="1" ht="13.8" x14ac:dyDescent="0.3">
      <c r="A68" s="95" t="s">
        <v>70</v>
      </c>
      <c r="B68" s="96">
        <v>3833</v>
      </c>
      <c r="C68" s="96">
        <v>273.78571428571428</v>
      </c>
      <c r="D68" s="383">
        <v>5.0999999999999997E-2</v>
      </c>
      <c r="E68" s="213">
        <v>107330.11073170732</v>
      </c>
      <c r="F68" s="214">
        <v>0.67190000000000005</v>
      </c>
      <c r="G68" s="214">
        <v>0.90529999999999999</v>
      </c>
      <c r="H68" s="214">
        <v>0.93169999999999997</v>
      </c>
      <c r="I68" s="214">
        <v>0.46439999999999998</v>
      </c>
      <c r="J68" s="262">
        <v>4.0304211380131854</v>
      </c>
    </row>
    <row r="69" spans="1:10" ht="13.8" x14ac:dyDescent="0.3">
      <c r="A69" s="95" t="s">
        <v>71</v>
      </c>
      <c r="B69" s="96">
        <v>4654</v>
      </c>
      <c r="C69" s="96">
        <v>423.09090909090907</v>
      </c>
      <c r="D69" s="383">
        <v>3.5000000000000003E-2</v>
      </c>
      <c r="E69" s="213">
        <v>164370.27687500001</v>
      </c>
      <c r="F69" s="214">
        <v>0.70830000000000004</v>
      </c>
      <c r="G69" s="214">
        <v>0.84850000000000003</v>
      </c>
      <c r="H69" s="214">
        <v>0.9093</v>
      </c>
      <c r="I69" s="214">
        <v>0.47560000000000002</v>
      </c>
      <c r="J69" s="262">
        <v>6.1784388660899801</v>
      </c>
    </row>
    <row r="70" spans="1:10" ht="13.8" x14ac:dyDescent="0.3">
      <c r="A70" s="95" t="s">
        <v>72</v>
      </c>
      <c r="B70" s="96">
        <v>1362</v>
      </c>
      <c r="C70" s="96">
        <v>227</v>
      </c>
      <c r="D70" s="383">
        <v>5.2999999999999999E-2</v>
      </c>
      <c r="E70" s="213">
        <v>61781.608749999999</v>
      </c>
      <c r="F70" s="214">
        <v>0.60899999999999999</v>
      </c>
      <c r="G70" s="214">
        <v>0.93540000000000001</v>
      </c>
      <c r="H70" s="214">
        <v>0.89700000000000002</v>
      </c>
      <c r="I70" s="214">
        <v>0.40339999999999998</v>
      </c>
      <c r="J70" s="262">
        <v>2.6480970794272505</v>
      </c>
    </row>
    <row r="71" spans="1:10" ht="13.8" x14ac:dyDescent="0.3">
      <c r="A71" s="95" t="s">
        <v>74</v>
      </c>
      <c r="B71" s="96">
        <v>6229</v>
      </c>
      <c r="C71" s="96">
        <v>479.15384615384613</v>
      </c>
      <c r="D71" s="383">
        <v>3.9E-2</v>
      </c>
      <c r="E71" s="213">
        <v>260471.3627777778</v>
      </c>
      <c r="F71" s="214">
        <v>0.70240000000000002</v>
      </c>
      <c r="G71" s="214">
        <v>0.92290000000000005</v>
      </c>
      <c r="H71" s="214">
        <v>0.91359999999999997</v>
      </c>
      <c r="I71" s="214">
        <v>0.47870000000000001</v>
      </c>
      <c r="J71" s="262">
        <v>26.125854159450437</v>
      </c>
    </row>
    <row r="72" spans="1:10" ht="13.8" x14ac:dyDescent="0.3">
      <c r="A72" s="95" t="s">
        <v>75</v>
      </c>
      <c r="B72" s="96">
        <v>1476</v>
      </c>
      <c r="C72" s="96">
        <v>184.5</v>
      </c>
      <c r="D72" s="383">
        <v>3.5000000000000003E-2</v>
      </c>
      <c r="E72" s="213">
        <v>76839.36461538462</v>
      </c>
      <c r="F72" s="214">
        <v>0.71409999999999996</v>
      </c>
      <c r="G72" s="214">
        <v>0.84760000000000002</v>
      </c>
      <c r="H72" s="214">
        <v>0.89500000000000002</v>
      </c>
      <c r="I72" s="214">
        <v>0.5514</v>
      </c>
      <c r="J72" s="262">
        <v>2.0896419961648998</v>
      </c>
    </row>
    <row r="73" spans="1:10" s="169" customFormat="1" ht="13.8" x14ac:dyDescent="0.3">
      <c r="A73" s="95" t="s">
        <v>76</v>
      </c>
      <c r="B73" s="96">
        <v>416</v>
      </c>
      <c r="C73" s="96">
        <v>416</v>
      </c>
      <c r="D73" s="383">
        <v>3.7999999999999999E-2</v>
      </c>
      <c r="E73" s="213">
        <v>141145.73684210525</v>
      </c>
      <c r="F73" s="214">
        <v>0.60150000000000003</v>
      </c>
      <c r="G73" s="214">
        <v>0.90139999999999998</v>
      </c>
      <c r="H73" s="214">
        <v>0.94740000000000002</v>
      </c>
      <c r="I73" s="214">
        <v>0.44640000000000002</v>
      </c>
      <c r="J73" s="262">
        <v>3.8414279985754005</v>
      </c>
    </row>
    <row r="74" spans="1:10" s="169" customFormat="1" ht="13.8" x14ac:dyDescent="0.3">
      <c r="A74" s="95" t="s">
        <v>77</v>
      </c>
      <c r="B74" s="96">
        <v>1818</v>
      </c>
      <c r="C74" s="96">
        <v>363.6</v>
      </c>
      <c r="D74" s="383">
        <v>0.04</v>
      </c>
      <c r="E74" s="213">
        <v>160446.84666666665</v>
      </c>
      <c r="F74" s="214">
        <v>0.69589999999999996</v>
      </c>
      <c r="G74" s="214">
        <v>0.91690000000000005</v>
      </c>
      <c r="H74" s="214">
        <v>0.91830000000000001</v>
      </c>
      <c r="I74" s="214">
        <v>0.55189999999999995</v>
      </c>
      <c r="J74" s="262">
        <v>6.303132461289338</v>
      </c>
    </row>
    <row r="75" spans="1:10" ht="13.8" x14ac:dyDescent="0.3">
      <c r="A75" s="95" t="s">
        <v>78</v>
      </c>
      <c r="B75" s="96">
        <v>1403</v>
      </c>
      <c r="C75" s="96">
        <v>467.66666666666669</v>
      </c>
      <c r="D75" s="383">
        <v>3.5000000000000003E-2</v>
      </c>
      <c r="E75" s="213">
        <v>155534.54260869566</v>
      </c>
      <c r="F75" s="214">
        <v>0.65800000000000003</v>
      </c>
      <c r="G75" s="214">
        <v>0.92369999999999997</v>
      </c>
      <c r="H75" s="214">
        <v>0.90100000000000002</v>
      </c>
      <c r="I75" s="214">
        <v>0.4476</v>
      </c>
      <c r="J75" s="262">
        <v>7.3998136254445779</v>
      </c>
    </row>
    <row r="76" spans="1:10" s="169" customFormat="1" ht="13.8" x14ac:dyDescent="0.3">
      <c r="A76" s="95" t="s">
        <v>79</v>
      </c>
      <c r="B76" s="96">
        <v>436</v>
      </c>
      <c r="C76" s="96">
        <v>872</v>
      </c>
      <c r="D76" s="383">
        <v>3.5000000000000003E-2</v>
      </c>
      <c r="E76" s="213">
        <v>171192.50666666668</v>
      </c>
      <c r="F76" s="214">
        <v>0.75600000000000001</v>
      </c>
      <c r="G76" s="214">
        <v>0.91969999999999996</v>
      </c>
      <c r="H76" s="214">
        <v>0.92579999999999996</v>
      </c>
      <c r="I76" s="214">
        <v>0.59319999999999995</v>
      </c>
      <c r="J76" s="262">
        <v>4.8519534087195719</v>
      </c>
    </row>
    <row r="77" spans="1:10" s="169" customFormat="1" ht="13.8" x14ac:dyDescent="0.3">
      <c r="A77" s="95" t="s">
        <v>80</v>
      </c>
      <c r="B77" s="96">
        <v>1563</v>
      </c>
      <c r="C77" s="96">
        <v>223.28571428571428</v>
      </c>
      <c r="D77" s="383">
        <v>3.5000000000000003E-2</v>
      </c>
      <c r="E77" s="213">
        <v>78942.163</v>
      </c>
      <c r="F77" s="214">
        <v>0.70640000000000003</v>
      </c>
      <c r="G77" s="214">
        <v>0.93089999999999995</v>
      </c>
      <c r="H77" s="214">
        <v>0.90200000000000002</v>
      </c>
      <c r="I77" s="214">
        <v>0.50660000000000005</v>
      </c>
      <c r="J77" s="262">
        <v>3.5507239038093066</v>
      </c>
    </row>
    <row r="78" spans="1:10" s="169" customFormat="1" ht="13.8" x14ac:dyDescent="0.3">
      <c r="A78" s="95" t="s">
        <v>81</v>
      </c>
      <c r="B78" s="96">
        <v>8334</v>
      </c>
      <c r="C78" s="96">
        <v>378.81818181818181</v>
      </c>
      <c r="D78" s="383">
        <v>4.2999999999999997E-2</v>
      </c>
      <c r="E78" s="213">
        <v>113947.47106918239</v>
      </c>
      <c r="F78" s="214">
        <v>0.64329999999999998</v>
      </c>
      <c r="G78" s="214">
        <v>0.92069999999999996</v>
      </c>
      <c r="H78" s="214">
        <v>0.92330000000000001</v>
      </c>
      <c r="I78" s="214">
        <v>0.45269999999999999</v>
      </c>
      <c r="J78" s="262">
        <v>3.9781552184577795</v>
      </c>
    </row>
    <row r="79" spans="1:10" ht="13.8" x14ac:dyDescent="0.3">
      <c r="A79" s="95" t="s">
        <v>82</v>
      </c>
      <c r="B79" s="96">
        <v>332</v>
      </c>
      <c r="C79" s="96">
        <v>332</v>
      </c>
      <c r="D79" s="383">
        <v>3.4000000000000002E-2</v>
      </c>
      <c r="E79" s="213">
        <v>162402.12727272726</v>
      </c>
      <c r="F79" s="214">
        <v>0.74750000000000005</v>
      </c>
      <c r="G79" s="214">
        <v>0.87949999999999995</v>
      </c>
      <c r="H79" s="214">
        <v>0.99409999999999998</v>
      </c>
      <c r="I79" s="214">
        <v>0.58530000000000004</v>
      </c>
      <c r="J79" s="262">
        <v>5.0670739150292929</v>
      </c>
    </row>
    <row r="80" spans="1:10" ht="13.8" x14ac:dyDescent="0.3">
      <c r="A80" s="95" t="s">
        <v>83</v>
      </c>
      <c r="B80" s="96">
        <v>3604</v>
      </c>
      <c r="C80" s="96">
        <v>300.33333333333331</v>
      </c>
      <c r="D80" s="383">
        <v>3.7000000000000005E-2</v>
      </c>
      <c r="E80" s="213">
        <v>123479.69818181818</v>
      </c>
      <c r="F80" s="214">
        <v>0.69899999999999995</v>
      </c>
      <c r="G80" s="214">
        <v>0.91869999999999996</v>
      </c>
      <c r="H80" s="214">
        <v>0.94499999999999995</v>
      </c>
      <c r="I80" s="214">
        <v>0.4945</v>
      </c>
      <c r="J80" s="262">
        <v>4.8982899294660367</v>
      </c>
    </row>
    <row r="81" spans="1:10" s="169" customFormat="1" ht="13.8" x14ac:dyDescent="0.3">
      <c r="A81" s="95" t="s">
        <v>84</v>
      </c>
      <c r="B81" s="96">
        <v>3671</v>
      </c>
      <c r="C81" s="96">
        <v>419.54285714285714</v>
      </c>
      <c r="D81" s="383">
        <v>4.4000000000000004E-2</v>
      </c>
      <c r="E81" s="213">
        <v>105782.11153846154</v>
      </c>
      <c r="F81" s="214">
        <v>0.62460000000000004</v>
      </c>
      <c r="G81" s="214">
        <v>0.93379999999999996</v>
      </c>
      <c r="H81" s="214">
        <v>0.91200000000000003</v>
      </c>
      <c r="I81" s="214">
        <v>0.40310000000000001</v>
      </c>
      <c r="J81" s="262">
        <v>5.1019071523852011</v>
      </c>
    </row>
    <row r="82" spans="1:10" ht="13.8" x14ac:dyDescent="0.3">
      <c r="A82" s="95" t="s">
        <v>85</v>
      </c>
      <c r="B82" s="96">
        <v>7403</v>
      </c>
      <c r="C82" s="96">
        <v>296.12</v>
      </c>
      <c r="D82" s="383">
        <v>5.5999999999999994E-2</v>
      </c>
      <c r="E82" s="213">
        <v>100322.16066666666</v>
      </c>
      <c r="F82" s="214">
        <v>0.67010000000000003</v>
      </c>
      <c r="G82" s="214">
        <v>0.89829999999999999</v>
      </c>
      <c r="H82" s="214">
        <v>0.92530000000000001</v>
      </c>
      <c r="I82" s="214">
        <v>0.49220000000000003</v>
      </c>
      <c r="J82" s="262">
        <v>2.8187205602344467</v>
      </c>
    </row>
    <row r="83" spans="1:10" s="169" customFormat="1" ht="13.8" x14ac:dyDescent="0.3">
      <c r="A83" s="95" t="s">
        <v>86</v>
      </c>
      <c r="B83" s="96">
        <v>2891</v>
      </c>
      <c r="C83" s="96">
        <v>361.375</v>
      </c>
      <c r="D83" s="383">
        <v>4.2000000000000003E-2</v>
      </c>
      <c r="E83" s="215">
        <v>128240.54545454546</v>
      </c>
      <c r="F83" s="214">
        <v>0.70220000000000005</v>
      </c>
      <c r="G83" s="214">
        <v>0.89659999999999995</v>
      </c>
      <c r="H83" s="214">
        <v>0.91600000000000004</v>
      </c>
      <c r="I83" s="214">
        <v>0.48970000000000002</v>
      </c>
      <c r="J83" s="263">
        <v>3.9674581981444441</v>
      </c>
    </row>
    <row r="84" spans="1:10" s="169" customFormat="1" ht="13.8" x14ac:dyDescent="0.3">
      <c r="A84" s="95" t="s">
        <v>87</v>
      </c>
      <c r="B84" s="96">
        <v>4077</v>
      </c>
      <c r="C84" s="96">
        <v>319.76470588235293</v>
      </c>
      <c r="D84" s="383">
        <v>3.6000000000000004E-2</v>
      </c>
      <c r="E84" s="213">
        <v>127638.79055555555</v>
      </c>
      <c r="F84" s="214">
        <v>0.72599999999999998</v>
      </c>
      <c r="G84" s="214">
        <v>0.91169999999999995</v>
      </c>
      <c r="H84" s="214">
        <v>0.96020000000000005</v>
      </c>
      <c r="I84" s="214">
        <v>0.57189999999999996</v>
      </c>
      <c r="J84" s="262">
        <v>4.3274329260623743</v>
      </c>
    </row>
    <row r="85" spans="1:10" ht="13.8" x14ac:dyDescent="0.3">
      <c r="A85" s="95" t="s">
        <v>88</v>
      </c>
      <c r="B85" s="96">
        <v>3097</v>
      </c>
      <c r="C85" s="96">
        <v>387.125</v>
      </c>
      <c r="D85" s="383">
        <v>0.05</v>
      </c>
      <c r="E85" s="213">
        <v>131132.88555555555</v>
      </c>
      <c r="F85" s="214">
        <v>0.62470000000000003</v>
      </c>
      <c r="G85" s="214">
        <v>0.89700000000000002</v>
      </c>
      <c r="H85" s="214">
        <v>0.93049999999999999</v>
      </c>
      <c r="I85" s="214">
        <v>0.40300000000000002</v>
      </c>
      <c r="J85" s="262">
        <v>4.3965819002842945</v>
      </c>
    </row>
    <row r="86" spans="1:10" s="169" customFormat="1" ht="13.8" x14ac:dyDescent="0.3">
      <c r="A86" s="95" t="s">
        <v>89</v>
      </c>
      <c r="B86" s="96">
        <v>2837</v>
      </c>
      <c r="C86" s="96">
        <v>283.7</v>
      </c>
      <c r="D86" s="383">
        <v>4.2999999999999997E-2</v>
      </c>
      <c r="E86" s="213">
        <v>124106.10384615386</v>
      </c>
      <c r="F86" s="214">
        <v>0.6996</v>
      </c>
      <c r="G86" s="214">
        <v>0.90269999999999995</v>
      </c>
      <c r="H86" s="214">
        <v>0.93159999999999998</v>
      </c>
      <c r="I86" s="214">
        <v>0.47260000000000002</v>
      </c>
      <c r="J86" s="262">
        <v>4.6161028256354379</v>
      </c>
    </row>
    <row r="87" spans="1:10" s="169" customFormat="1" ht="13.8" x14ac:dyDescent="0.3">
      <c r="A87" s="95" t="s">
        <v>90</v>
      </c>
      <c r="B87" s="96">
        <v>3051</v>
      </c>
      <c r="C87" s="96">
        <v>254.25</v>
      </c>
      <c r="D87" s="383">
        <v>5.7000000000000002E-2</v>
      </c>
      <c r="E87" s="213">
        <v>92049.75076923077</v>
      </c>
      <c r="F87" s="214">
        <v>0.58720000000000006</v>
      </c>
      <c r="G87" s="214">
        <v>0.96230000000000004</v>
      </c>
      <c r="H87" s="214">
        <v>0.91320000000000001</v>
      </c>
      <c r="I87" s="214">
        <v>0.41189999999999999</v>
      </c>
      <c r="J87" s="262">
        <v>2.7576405690296948</v>
      </c>
    </row>
    <row r="88" spans="1:10" s="169" customFormat="1" ht="13.8" x14ac:dyDescent="0.3">
      <c r="A88" s="95" t="s">
        <v>91</v>
      </c>
      <c r="B88" s="96">
        <v>1936</v>
      </c>
      <c r="C88" s="96">
        <v>292.00603318250376</v>
      </c>
      <c r="D88" s="383">
        <v>3.1E-2</v>
      </c>
      <c r="E88" s="213">
        <v>84365.483537158987</v>
      </c>
      <c r="F88" s="214">
        <v>0.69720000000000004</v>
      </c>
      <c r="G88" s="214">
        <v>0.86980000000000002</v>
      </c>
      <c r="H88" s="214">
        <v>0.95409999999999995</v>
      </c>
      <c r="I88" s="214">
        <v>0.53910000000000002</v>
      </c>
      <c r="J88" s="262">
        <v>2.9747394242751333</v>
      </c>
    </row>
    <row r="89" spans="1:10" s="169" customFormat="1" ht="13.8" x14ac:dyDescent="0.3">
      <c r="A89" s="95" t="s">
        <v>92</v>
      </c>
      <c r="B89" s="96">
        <v>971</v>
      </c>
      <c r="C89" s="96">
        <v>242.75</v>
      </c>
      <c r="D89" s="383">
        <v>3.7000000000000005E-2</v>
      </c>
      <c r="E89" s="213">
        <v>82165.671666666676</v>
      </c>
      <c r="F89" s="214">
        <v>0.69359999999999999</v>
      </c>
      <c r="G89" s="214">
        <v>0.85170000000000001</v>
      </c>
      <c r="H89" s="214">
        <v>0.92220000000000002</v>
      </c>
      <c r="I89" s="214">
        <v>0.4773</v>
      </c>
      <c r="J89" s="262">
        <v>4.7544120960858969</v>
      </c>
    </row>
    <row r="90" spans="1:10" s="169" customFormat="1" ht="13.8" x14ac:dyDescent="0.3">
      <c r="A90" s="95" t="s">
        <v>93</v>
      </c>
      <c r="B90" s="96">
        <v>1825</v>
      </c>
      <c r="C90" s="96">
        <v>260.71428571428572</v>
      </c>
      <c r="D90" s="383">
        <v>3.4000000000000002E-2</v>
      </c>
      <c r="E90" s="213">
        <v>77918.645999999993</v>
      </c>
      <c r="F90" s="214">
        <v>0.65900000000000003</v>
      </c>
      <c r="G90" s="214">
        <v>0.86580000000000001</v>
      </c>
      <c r="H90" s="214">
        <v>0.97689999999999999</v>
      </c>
      <c r="I90" s="214">
        <v>0.43009999999999998</v>
      </c>
      <c r="J90" s="262">
        <v>3.1973970246722594</v>
      </c>
    </row>
    <row r="91" spans="1:10" s="169" customFormat="1" ht="12" customHeight="1" x14ac:dyDescent="0.3">
      <c r="A91" s="95" t="s">
        <v>94</v>
      </c>
      <c r="B91" s="96">
        <v>304</v>
      </c>
      <c r="C91" s="96">
        <v>304</v>
      </c>
      <c r="D91" s="383">
        <v>3.3000000000000002E-2</v>
      </c>
      <c r="E91" s="213">
        <v>98357.148148148131</v>
      </c>
      <c r="F91" s="214">
        <v>0.66520000000000001</v>
      </c>
      <c r="G91" s="214">
        <v>0.89139999999999997</v>
      </c>
      <c r="H91" s="214">
        <v>0.96909999999999996</v>
      </c>
      <c r="I91" s="214">
        <v>0.44209999999999999</v>
      </c>
      <c r="J91" s="262">
        <v>2.3965322346699685</v>
      </c>
    </row>
    <row r="92" spans="1:10" ht="13.8" x14ac:dyDescent="0.3">
      <c r="A92" s="95" t="s">
        <v>95</v>
      </c>
      <c r="B92" s="96">
        <v>608</v>
      </c>
      <c r="C92" s="96">
        <v>304</v>
      </c>
      <c r="D92" s="383">
        <v>3.3000000000000002E-2</v>
      </c>
      <c r="E92" s="213">
        <v>124138.74761904762</v>
      </c>
      <c r="F92" s="214">
        <v>0.70950000000000002</v>
      </c>
      <c r="G92" s="214">
        <v>0.90459999999999996</v>
      </c>
      <c r="H92" s="214">
        <v>0.94499999999999995</v>
      </c>
      <c r="I92" s="214">
        <v>0.55169999999999997</v>
      </c>
      <c r="J92" s="262">
        <v>5.1763502602860081</v>
      </c>
    </row>
    <row r="93" spans="1:10" ht="13.8" x14ac:dyDescent="0.3">
      <c r="A93" s="95" t="s">
        <v>97</v>
      </c>
      <c r="B93" s="96">
        <v>134</v>
      </c>
      <c r="C93" s="96">
        <v>268</v>
      </c>
      <c r="D93" s="383">
        <v>4.2000000000000003E-2</v>
      </c>
      <c r="E93" s="213">
        <v>95929.444444444438</v>
      </c>
      <c r="F93" s="214">
        <v>0.70389999999999997</v>
      </c>
      <c r="G93" s="214">
        <v>0.99250000000000005</v>
      </c>
      <c r="H93" s="214">
        <v>0.87039999999999995</v>
      </c>
      <c r="I93" s="214">
        <v>0.6583</v>
      </c>
      <c r="J93" s="262">
        <v>5.806687343273202</v>
      </c>
    </row>
    <row r="94" spans="1:10" ht="13.8" x14ac:dyDescent="0.3">
      <c r="A94" s="95" t="s">
        <v>98</v>
      </c>
      <c r="B94" s="96">
        <v>4295</v>
      </c>
      <c r="C94" s="96">
        <v>477.22222222222223</v>
      </c>
      <c r="D94" s="383">
        <v>3.3000000000000002E-2</v>
      </c>
      <c r="E94" s="213">
        <v>175187.82928571428</v>
      </c>
      <c r="F94" s="214">
        <v>0.66920000000000002</v>
      </c>
      <c r="G94" s="214">
        <v>0.91659999999999997</v>
      </c>
      <c r="H94" s="214">
        <v>0.9385</v>
      </c>
      <c r="I94" s="214">
        <v>0.51329999999999998</v>
      </c>
      <c r="J94" s="262">
        <v>5.5179121616503215</v>
      </c>
    </row>
    <row r="95" spans="1:10" ht="13.8" x14ac:dyDescent="0.3">
      <c r="A95" s="95" t="s">
        <v>99</v>
      </c>
      <c r="B95" s="96">
        <v>2602</v>
      </c>
      <c r="C95" s="96">
        <v>260.2</v>
      </c>
      <c r="D95" s="383">
        <v>4.7E-2</v>
      </c>
      <c r="E95" s="213">
        <v>90633.385217391304</v>
      </c>
      <c r="F95" s="214">
        <v>0.66959999999999997</v>
      </c>
      <c r="G95" s="214">
        <v>0.94469999999999998</v>
      </c>
      <c r="H95" s="214">
        <v>0.93089999999999995</v>
      </c>
      <c r="I95" s="214">
        <v>0.51819999999999999</v>
      </c>
      <c r="J95" s="262">
        <v>2.1755248754868051</v>
      </c>
    </row>
    <row r="96" spans="1:10" ht="13.8" x14ac:dyDescent="0.3">
      <c r="A96" s="95" t="s">
        <v>100</v>
      </c>
      <c r="B96" s="96">
        <v>17740</v>
      </c>
      <c r="C96" s="96">
        <v>394.22222222222223</v>
      </c>
      <c r="D96" s="383">
        <v>3.2000000000000001E-2</v>
      </c>
      <c r="E96" s="213">
        <v>140360.76910256411</v>
      </c>
      <c r="F96" s="214">
        <v>0.68630000000000002</v>
      </c>
      <c r="G96" s="214">
        <v>0.84370000000000001</v>
      </c>
      <c r="H96" s="214">
        <v>0.90469999999999995</v>
      </c>
      <c r="I96" s="214">
        <v>0.51429999999999998</v>
      </c>
      <c r="J96" s="262">
        <v>4.5514080649255284</v>
      </c>
    </row>
    <row r="97" spans="1:10" ht="13.8" x14ac:dyDescent="0.3">
      <c r="A97" s="95" t="s">
        <v>101</v>
      </c>
      <c r="B97" s="96">
        <v>946</v>
      </c>
      <c r="C97" s="96">
        <v>236.5</v>
      </c>
      <c r="D97" s="383">
        <v>4.9000000000000002E-2</v>
      </c>
      <c r="E97" s="213">
        <v>72307.251666666663</v>
      </c>
      <c r="F97" s="214">
        <v>0.69620000000000004</v>
      </c>
      <c r="G97" s="214">
        <v>0.94189999999999996</v>
      </c>
      <c r="H97" s="214">
        <v>0.92879999999999996</v>
      </c>
      <c r="I97" s="214">
        <v>0.52090000000000003</v>
      </c>
      <c r="J97" s="262">
        <v>2.384173703507082</v>
      </c>
    </row>
    <row r="98" spans="1:10" ht="13.8" x14ac:dyDescent="0.3">
      <c r="A98" s="95" t="s">
        <v>102</v>
      </c>
      <c r="B98" s="96">
        <v>741</v>
      </c>
      <c r="C98" s="96">
        <v>741</v>
      </c>
      <c r="D98" s="383">
        <v>4.9000000000000002E-2</v>
      </c>
      <c r="E98" s="213">
        <v>173186.64117647058</v>
      </c>
      <c r="F98" s="214">
        <v>0.67630000000000001</v>
      </c>
      <c r="G98" s="214">
        <v>0.95550000000000002</v>
      </c>
      <c r="H98" s="214">
        <v>0.91639999999999999</v>
      </c>
      <c r="I98" s="214">
        <v>0.50439999999999996</v>
      </c>
      <c r="J98" s="262">
        <v>4.2092601264423672</v>
      </c>
    </row>
    <row r="99" spans="1:10" ht="13.8" x14ac:dyDescent="0.3">
      <c r="A99" s="95" t="s">
        <v>103</v>
      </c>
      <c r="B99" s="96">
        <v>428</v>
      </c>
      <c r="C99" s="96">
        <v>428</v>
      </c>
      <c r="D99" s="383">
        <v>3.7000000000000005E-2</v>
      </c>
      <c r="E99" s="213">
        <v>159725.88</v>
      </c>
      <c r="F99" s="214">
        <v>0.72550000000000003</v>
      </c>
      <c r="G99" s="214">
        <v>0.93220000000000003</v>
      </c>
      <c r="H99" s="214">
        <v>0.95489999999999997</v>
      </c>
      <c r="I99" s="214">
        <v>0.50149999999999995</v>
      </c>
      <c r="J99" s="262">
        <v>3.9664124495002526</v>
      </c>
    </row>
    <row r="100" spans="1:10" ht="13.8" x14ac:dyDescent="0.3">
      <c r="A100" s="95" t="s">
        <v>104</v>
      </c>
      <c r="B100" s="96">
        <v>6108</v>
      </c>
      <c r="C100" s="96">
        <v>678.66666666666663</v>
      </c>
      <c r="D100" s="383">
        <v>3.7999999999999999E-2</v>
      </c>
      <c r="E100" s="213">
        <v>156730.6182352941</v>
      </c>
      <c r="F100" s="214">
        <v>0.64349999999999996</v>
      </c>
      <c r="G100" s="214">
        <v>0.89649999999999996</v>
      </c>
      <c r="H100" s="214">
        <v>0.90669999999999995</v>
      </c>
      <c r="I100" s="214">
        <v>0.4234</v>
      </c>
      <c r="J100" s="262">
        <v>6.4062379406965499</v>
      </c>
    </row>
    <row r="101" spans="1:10" ht="13.8" x14ac:dyDescent="0.3">
      <c r="A101" s="95" t="s">
        <v>105</v>
      </c>
      <c r="B101" s="96">
        <v>2506</v>
      </c>
      <c r="C101" s="96">
        <v>417.66666666666669</v>
      </c>
      <c r="D101" s="383">
        <v>4.0999999999999995E-2</v>
      </c>
      <c r="E101" s="213">
        <v>102376.6275</v>
      </c>
      <c r="F101" s="214">
        <v>0.59150000000000003</v>
      </c>
      <c r="G101" s="214">
        <v>0.89029999999999998</v>
      </c>
      <c r="H101" s="214">
        <v>0.90980000000000005</v>
      </c>
      <c r="I101" s="214">
        <v>0.3281</v>
      </c>
      <c r="J101" s="262">
        <v>4.4367205419432336</v>
      </c>
    </row>
    <row r="102" spans="1:10" ht="13.8" x14ac:dyDescent="0.3">
      <c r="A102" s="95" t="s">
        <v>106</v>
      </c>
      <c r="B102" s="96">
        <v>4692</v>
      </c>
      <c r="C102" s="96">
        <v>360.92307692307691</v>
      </c>
      <c r="D102" s="383">
        <v>5.5999999999999994E-2</v>
      </c>
      <c r="E102" s="213">
        <v>104744.8394736842</v>
      </c>
      <c r="F102" s="214">
        <v>0.62609999999999999</v>
      </c>
      <c r="G102" s="214">
        <v>0.92500000000000004</v>
      </c>
      <c r="H102" s="214">
        <v>0.93500000000000005</v>
      </c>
      <c r="I102" s="214">
        <v>0.4123</v>
      </c>
      <c r="J102" s="262">
        <v>3.3974421925876293</v>
      </c>
    </row>
    <row r="103" spans="1:10" ht="13.8" x14ac:dyDescent="0.3">
      <c r="A103" s="95" t="s">
        <v>107</v>
      </c>
      <c r="B103" s="96">
        <v>889</v>
      </c>
      <c r="C103" s="96">
        <v>254</v>
      </c>
      <c r="D103" s="383">
        <v>3.2000000000000001E-2</v>
      </c>
      <c r="E103" s="213">
        <v>99879.775999999998</v>
      </c>
      <c r="F103" s="214">
        <v>0.67479999999999996</v>
      </c>
      <c r="G103" s="214">
        <v>0.93930000000000002</v>
      </c>
      <c r="H103" s="214">
        <v>0.94499999999999995</v>
      </c>
      <c r="I103" s="214">
        <v>0.46660000000000001</v>
      </c>
      <c r="J103" s="262">
        <v>4.1527812536266957</v>
      </c>
    </row>
    <row r="104" spans="1:10" ht="13.8" x14ac:dyDescent="0.3">
      <c r="A104" s="95" t="s">
        <v>108</v>
      </c>
      <c r="B104" s="96">
        <v>319</v>
      </c>
      <c r="C104" s="96">
        <v>425.33333333333331</v>
      </c>
      <c r="D104" s="383">
        <v>3.9E-2</v>
      </c>
      <c r="E104" s="213">
        <v>159486.9142857143</v>
      </c>
      <c r="F104" s="214">
        <v>0.69179999999999997</v>
      </c>
      <c r="G104" s="214">
        <v>0.81820000000000004</v>
      </c>
      <c r="H104" s="214">
        <v>0.99360000000000004</v>
      </c>
      <c r="I104" s="214">
        <v>0.44440000000000002</v>
      </c>
      <c r="J104" s="263">
        <v>5.7784021423773657</v>
      </c>
    </row>
    <row r="105" spans="1:10" s="169" customFormat="1" ht="13.8" x14ac:dyDescent="0.3">
      <c r="A105" s="97" t="s">
        <v>3</v>
      </c>
      <c r="B105" s="98">
        <v>304624</v>
      </c>
      <c r="C105" s="98">
        <v>331.33633535643588</v>
      </c>
      <c r="D105" s="218">
        <v>0.04</v>
      </c>
      <c r="E105" s="99">
        <v>113870.25204476654</v>
      </c>
      <c r="F105" s="100">
        <v>0.6772790638533136</v>
      </c>
      <c r="G105" s="100">
        <v>0.88473987604390991</v>
      </c>
      <c r="H105" s="100">
        <v>0.91735302470888958</v>
      </c>
      <c r="I105" s="100">
        <v>0.47758371709056358</v>
      </c>
      <c r="J105" s="101"/>
    </row>
    <row r="106" spans="1:10" ht="13.8" x14ac:dyDescent="0.3">
      <c r="A106" s="102"/>
      <c r="B106" s="103"/>
      <c r="C106" s="103"/>
      <c r="D106" s="354"/>
      <c r="E106" s="105"/>
      <c r="F106" s="106"/>
      <c r="G106" s="106"/>
      <c r="H106" s="106"/>
      <c r="I106" s="107"/>
    </row>
    <row r="107" spans="1:10" s="167" customFormat="1" ht="13.8" x14ac:dyDescent="0.3">
      <c r="A107" s="108">
        <f>SUBTOTAL(103,A5:A104)</f>
        <v>100</v>
      </c>
      <c r="B107" s="109">
        <f>SUBTOTAL(109,B5:B104)</f>
        <v>304617</v>
      </c>
      <c r="C107" s="110">
        <f>SUBTOTAL(101,C5:C104)</f>
        <v>343.02483399023532</v>
      </c>
      <c r="D107" s="111">
        <f>SUBTOTAL(101,D5:D104)</f>
        <v>3.9359999999999992E-2</v>
      </c>
      <c r="E107" s="236"/>
      <c r="F107" s="106"/>
      <c r="G107" s="106"/>
      <c r="H107" s="106"/>
      <c r="I107" s="106"/>
    </row>
    <row r="108" spans="1:10" ht="13.8" hidden="1" x14ac:dyDescent="0.3">
      <c r="A108" s="171" t="s">
        <v>183</v>
      </c>
      <c r="B108" s="103" t="s">
        <v>184</v>
      </c>
      <c r="C108" s="103" t="s">
        <v>185</v>
      </c>
      <c r="D108" s="104" t="s">
        <v>185</v>
      </c>
      <c r="E108" s="172"/>
      <c r="F108" s="106"/>
      <c r="G108" s="106"/>
      <c r="H108" s="106"/>
      <c r="I108" s="106"/>
    </row>
    <row r="109" spans="1:10" ht="13.8" hidden="1" x14ac:dyDescent="0.3">
      <c r="A109" s="171">
        <f>SUBTOTAL(103,A5:A103)</f>
        <v>99</v>
      </c>
      <c r="B109" s="173">
        <f>SUBTOTAL(109,B5:B103)</f>
        <v>304298</v>
      </c>
      <c r="C109" s="171">
        <f>SUBTOTAL(101,C5:C103)</f>
        <v>342.1934350069717</v>
      </c>
      <c r="D109" s="171">
        <f>SUBTOTAL(101,D5:D103)</f>
        <v>3.9363636363636351E-2</v>
      </c>
      <c r="E109" s="172"/>
      <c r="F109" s="106"/>
      <c r="G109" s="106"/>
      <c r="H109" s="106"/>
      <c r="I109" s="106"/>
    </row>
    <row r="110" spans="1:10" ht="13.8" x14ac:dyDescent="0.3">
      <c r="A110" s="171"/>
      <c r="B110" s="103"/>
      <c r="C110" s="103"/>
      <c r="D110" s="104"/>
      <c r="E110" s="172"/>
      <c r="F110" s="106"/>
      <c r="G110" s="106"/>
      <c r="H110" s="106"/>
      <c r="I110" s="106"/>
    </row>
    <row r="111" spans="1:10" s="174" customFormat="1" ht="13.8" x14ac:dyDescent="0.3">
      <c r="B111" s="234"/>
      <c r="C111" s="258"/>
      <c r="D111" s="376" t="s">
        <v>307</v>
      </c>
      <c r="E111" s="235"/>
      <c r="F111" s="106"/>
      <c r="G111" s="106"/>
      <c r="H111" s="106"/>
      <c r="I111" s="106"/>
    </row>
    <row r="112" spans="1:10" ht="13.8" x14ac:dyDescent="0.3">
      <c r="A112" s="377"/>
      <c r="B112" s="372"/>
      <c r="C112" s="372"/>
      <c r="D112" s="373"/>
      <c r="E112" s="374"/>
      <c r="F112" s="375"/>
      <c r="G112" s="375"/>
      <c r="H112" s="106"/>
      <c r="I112" s="106"/>
    </row>
    <row r="113" spans="1:9" ht="13.8" x14ac:dyDescent="0.3">
      <c r="A113" s="343"/>
      <c r="B113" s="103"/>
      <c r="C113" s="103"/>
      <c r="D113" s="104"/>
      <c r="E113" s="172"/>
      <c r="F113" s="106"/>
      <c r="G113" s="106"/>
      <c r="H113" s="106"/>
      <c r="I113" s="106"/>
    </row>
    <row r="114" spans="1:9" ht="15" customHeight="1" x14ac:dyDescent="0.3">
      <c r="A114" s="237"/>
      <c r="B114" s="103"/>
      <c r="C114" s="103"/>
      <c r="D114" s="104"/>
      <c r="E114" s="105"/>
      <c r="F114" s="106"/>
      <c r="G114" s="106"/>
      <c r="H114" s="106"/>
      <c r="I114" s="107"/>
    </row>
    <row r="115" spans="1:9" ht="13.8" x14ac:dyDescent="0.3">
      <c r="A115" s="176"/>
      <c r="B115" s="103"/>
      <c r="C115" s="103"/>
      <c r="D115" s="104"/>
      <c r="E115" s="172"/>
      <c r="F115" s="177"/>
      <c r="G115" s="106"/>
      <c r="H115" s="106"/>
      <c r="I115" s="107"/>
    </row>
    <row r="116" spans="1:9" ht="13.8" x14ac:dyDescent="0.3">
      <c r="A116" s="162"/>
      <c r="B116" s="103"/>
      <c r="C116" s="103"/>
      <c r="D116" s="104"/>
      <c r="E116" s="172"/>
      <c r="F116" s="177"/>
      <c r="G116" s="106"/>
      <c r="H116" s="106"/>
      <c r="I116" s="107"/>
    </row>
    <row r="117" spans="1:9" ht="13.8" x14ac:dyDescent="0.3">
      <c r="A117" s="163"/>
      <c r="B117" s="103"/>
      <c r="C117" s="103"/>
      <c r="D117" s="104"/>
      <c r="E117" s="172"/>
      <c r="F117" s="177"/>
      <c r="G117" s="106"/>
      <c r="H117" s="106"/>
      <c r="I117" s="107"/>
    </row>
    <row r="118" spans="1:9" s="166" customFormat="1" ht="13.8" x14ac:dyDescent="0.3">
      <c r="A118" s="162"/>
      <c r="B118" s="103"/>
      <c r="C118" s="103"/>
      <c r="D118" s="104"/>
      <c r="E118" s="172"/>
      <c r="F118" s="106"/>
      <c r="G118" s="106"/>
      <c r="H118" s="106"/>
      <c r="I118" s="106"/>
    </row>
    <row r="119" spans="1:9" s="166" customFormat="1" ht="13.8" x14ac:dyDescent="0.3">
      <c r="A119" s="164"/>
      <c r="B119" s="103"/>
      <c r="C119" s="178"/>
      <c r="D119" s="178"/>
      <c r="E119" s="172"/>
      <c r="F119" s="106"/>
      <c r="G119" s="106"/>
      <c r="H119" s="106"/>
      <c r="I119" s="106"/>
    </row>
    <row r="120" spans="1:9" s="166" customFormat="1" ht="13.8" x14ac:dyDescent="0.3">
      <c r="A120" s="102"/>
      <c r="B120" s="103"/>
      <c r="C120" s="103"/>
      <c r="D120" s="179"/>
      <c r="E120" s="172"/>
      <c r="F120" s="106"/>
      <c r="G120" s="106"/>
      <c r="H120" s="106"/>
      <c r="I120" s="106"/>
    </row>
    <row r="121" spans="1:9" s="166" customFormat="1" ht="13.8" x14ac:dyDescent="0.3">
      <c r="A121" s="102"/>
      <c r="B121" s="103"/>
      <c r="C121" s="103"/>
      <c r="D121" s="104"/>
      <c r="E121" s="172"/>
      <c r="F121" s="106"/>
      <c r="G121" s="106"/>
      <c r="H121" s="106"/>
      <c r="I121" s="106"/>
    </row>
    <row r="122" spans="1:9" s="166" customFormat="1" ht="13.8" x14ac:dyDescent="0.3">
      <c r="A122" s="102"/>
      <c r="B122" s="103"/>
      <c r="C122" s="103"/>
      <c r="D122" s="178"/>
      <c r="E122" s="172"/>
      <c r="F122" s="106"/>
      <c r="G122" s="106"/>
      <c r="H122" s="106"/>
      <c r="I122" s="106"/>
    </row>
    <row r="123" spans="1:9" s="166" customFormat="1" ht="13.8" x14ac:dyDescent="0.3">
      <c r="A123" s="171"/>
      <c r="B123" s="103"/>
      <c r="C123" s="103"/>
      <c r="D123" s="104"/>
      <c r="E123" s="172"/>
      <c r="F123" s="106"/>
      <c r="G123" s="106"/>
      <c r="H123" s="106"/>
      <c r="I123" s="106"/>
    </row>
    <row r="124" spans="1:9" s="166" customFormat="1" ht="13.8" x14ac:dyDescent="0.3">
      <c r="A124" s="102"/>
      <c r="B124" s="103"/>
      <c r="C124" s="103"/>
      <c r="D124" s="104"/>
      <c r="E124" s="172"/>
      <c r="F124" s="106"/>
      <c r="G124" s="106"/>
      <c r="H124" s="106"/>
      <c r="I124" s="106"/>
    </row>
    <row r="125" spans="1:9" s="166" customFormat="1" ht="13.8" x14ac:dyDescent="0.3">
      <c r="A125" s="171"/>
      <c r="B125" s="103"/>
      <c r="C125" s="103"/>
      <c r="D125" s="104"/>
      <c r="E125" s="172"/>
      <c r="F125" s="106"/>
      <c r="G125" s="106"/>
      <c r="H125" s="106"/>
      <c r="I125" s="106"/>
    </row>
    <row r="126" spans="1:9" s="169" customFormat="1" ht="13.8" x14ac:dyDescent="0.3">
      <c r="A126" s="175"/>
      <c r="B126" s="180"/>
      <c r="C126" s="180"/>
      <c r="D126" s="181"/>
      <c r="E126" s="182"/>
      <c r="F126" s="183"/>
      <c r="G126" s="183"/>
      <c r="H126" s="183"/>
      <c r="I126" s="183"/>
    </row>
    <row r="127" spans="1:9" ht="13.8" x14ac:dyDescent="0.3">
      <c r="A127" s="176"/>
      <c r="B127" s="103"/>
      <c r="C127" s="103"/>
      <c r="D127" s="104"/>
      <c r="E127" s="172"/>
      <c r="F127" s="177"/>
      <c r="G127" s="106"/>
      <c r="H127" s="106"/>
      <c r="I127" s="107"/>
    </row>
    <row r="128" spans="1:9" ht="13.8" x14ac:dyDescent="0.3">
      <c r="A128" s="184"/>
      <c r="B128" s="103"/>
      <c r="C128" s="103"/>
      <c r="D128" s="104"/>
      <c r="E128" s="172"/>
      <c r="F128" s="177"/>
      <c r="G128" s="106"/>
      <c r="H128" s="106"/>
      <c r="I128" s="107"/>
    </row>
    <row r="129" spans="1:9" ht="13.8" x14ac:dyDescent="0.3">
      <c r="A129" s="176"/>
      <c r="B129" s="103"/>
      <c r="C129" s="103"/>
      <c r="D129" s="104"/>
      <c r="E129" s="172"/>
      <c r="F129" s="177"/>
      <c r="G129" s="106"/>
      <c r="H129" s="106"/>
      <c r="I129" s="107"/>
    </row>
    <row r="130" spans="1:9" ht="13.8" x14ac:dyDescent="0.3">
      <c r="A130" s="176"/>
      <c r="B130" s="103"/>
      <c r="C130" s="103"/>
      <c r="D130" s="104"/>
      <c r="E130" s="172"/>
      <c r="F130" s="177"/>
      <c r="G130" s="106"/>
      <c r="H130" s="106"/>
      <c r="I130" s="107"/>
    </row>
    <row r="131" spans="1:9" ht="13.8" x14ac:dyDescent="0.3">
      <c r="A131" s="176"/>
      <c r="B131" s="103"/>
      <c r="C131" s="103"/>
      <c r="D131" s="104"/>
      <c r="E131" s="172"/>
      <c r="F131" s="177"/>
      <c r="G131" s="106"/>
      <c r="H131" s="106"/>
      <c r="I131" s="107"/>
    </row>
    <row r="132" spans="1:9" ht="13.8" x14ac:dyDescent="0.3">
      <c r="A132" s="176"/>
      <c r="B132" s="103"/>
      <c r="C132" s="103"/>
      <c r="D132" s="104"/>
      <c r="E132" s="172"/>
      <c r="F132" s="177"/>
      <c r="G132" s="106"/>
      <c r="H132" s="106"/>
      <c r="I132" s="107"/>
    </row>
    <row r="133" spans="1:9" ht="13.8" x14ac:dyDescent="0.3">
      <c r="A133" s="176"/>
      <c r="B133" s="103"/>
      <c r="C133" s="103"/>
      <c r="D133" s="104"/>
      <c r="E133" s="172"/>
      <c r="F133" s="177"/>
      <c r="G133" s="106"/>
      <c r="H133" s="106"/>
      <c r="I133" s="107"/>
    </row>
    <row r="134" spans="1:9" ht="13.8" x14ac:dyDescent="0.3">
      <c r="A134" s="176"/>
      <c r="B134" s="103"/>
      <c r="C134" s="103"/>
      <c r="D134" s="104"/>
      <c r="E134" s="172"/>
      <c r="F134" s="177"/>
      <c r="G134" s="106"/>
      <c r="H134" s="106"/>
      <c r="I134" s="107"/>
    </row>
    <row r="135" spans="1:9" ht="13.8" x14ac:dyDescent="0.3">
      <c r="A135" s="176"/>
      <c r="B135" s="103"/>
      <c r="C135" s="103"/>
      <c r="D135" s="104"/>
      <c r="E135" s="172"/>
      <c r="F135" s="177"/>
      <c r="G135" s="106"/>
      <c r="H135" s="106"/>
      <c r="I135" s="107"/>
    </row>
    <row r="136" spans="1:9" ht="13.8" x14ac:dyDescent="0.3">
      <c r="A136" s="176"/>
      <c r="B136" s="103"/>
      <c r="C136" s="103"/>
      <c r="D136" s="104"/>
      <c r="E136" s="172"/>
      <c r="F136" s="177"/>
      <c r="G136" s="106"/>
      <c r="H136" s="106"/>
      <c r="I136" s="107"/>
    </row>
    <row r="137" spans="1:9" ht="13.8" x14ac:dyDescent="0.3">
      <c r="A137" s="176"/>
      <c r="B137" s="103"/>
      <c r="C137" s="103"/>
      <c r="D137" s="104"/>
      <c r="E137" s="172"/>
      <c r="F137" s="177"/>
      <c r="G137" s="106"/>
      <c r="H137" s="106"/>
      <c r="I137" s="107"/>
    </row>
    <row r="138" spans="1:9" ht="13.8" x14ac:dyDescent="0.3">
      <c r="A138" s="176"/>
      <c r="B138" s="103"/>
      <c r="C138" s="103"/>
      <c r="D138" s="104"/>
      <c r="E138" s="172"/>
      <c r="F138" s="177"/>
      <c r="G138" s="106"/>
      <c r="H138" s="106"/>
      <c r="I138" s="107"/>
    </row>
    <row r="139" spans="1:9" ht="13.8" x14ac:dyDescent="0.3">
      <c r="A139" s="176"/>
      <c r="B139" s="103"/>
      <c r="C139" s="103"/>
      <c r="D139" s="104"/>
      <c r="E139" s="172"/>
      <c r="F139" s="177"/>
      <c r="G139" s="106"/>
      <c r="H139" s="106"/>
      <c r="I139" s="107"/>
    </row>
    <row r="140" spans="1:9" ht="13.8" x14ac:dyDescent="0.3">
      <c r="A140" s="176"/>
      <c r="B140" s="103"/>
      <c r="C140" s="103"/>
      <c r="D140" s="104"/>
      <c r="E140" s="172"/>
      <c r="F140" s="177"/>
      <c r="G140" s="106"/>
      <c r="H140" s="106"/>
      <c r="I140" s="107"/>
    </row>
    <row r="141" spans="1:9" ht="13.8" x14ac:dyDescent="0.3">
      <c r="A141" s="176"/>
      <c r="B141" s="103"/>
      <c r="C141" s="103"/>
      <c r="D141" s="104"/>
      <c r="E141" s="172"/>
      <c r="F141" s="177"/>
      <c r="G141" s="106"/>
      <c r="H141" s="106"/>
      <c r="I141" s="107"/>
    </row>
    <row r="142" spans="1:9" ht="13.8" x14ac:dyDescent="0.3">
      <c r="A142" s="176"/>
      <c r="B142" s="103"/>
      <c r="C142" s="103"/>
      <c r="D142" s="104"/>
      <c r="E142" s="172"/>
      <c r="F142" s="177"/>
      <c r="G142" s="106"/>
      <c r="H142" s="106"/>
      <c r="I142" s="107"/>
    </row>
    <row r="143" spans="1:9" x14ac:dyDescent="0.2">
      <c r="A143" s="185"/>
      <c r="E143" s="188"/>
      <c r="F143" s="189"/>
    </row>
    <row r="144" spans="1:9" x14ac:dyDescent="0.2">
      <c r="A144" s="185"/>
      <c r="E144" s="188"/>
      <c r="F144" s="189"/>
    </row>
    <row r="145" spans="1:10" s="190" customFormat="1" x14ac:dyDescent="0.2">
      <c r="A145" s="185"/>
      <c r="B145" s="186"/>
      <c r="C145" s="186"/>
      <c r="D145" s="187"/>
      <c r="E145" s="188"/>
      <c r="F145" s="189"/>
      <c r="I145" s="191"/>
      <c r="J145" s="168"/>
    </row>
    <row r="146" spans="1:10" s="190" customFormat="1" x14ac:dyDescent="0.2">
      <c r="A146" s="185"/>
      <c r="B146" s="186"/>
      <c r="C146" s="186"/>
      <c r="D146" s="187"/>
      <c r="E146" s="188"/>
      <c r="F146" s="189"/>
      <c r="I146" s="191"/>
      <c r="J146" s="168"/>
    </row>
    <row r="147" spans="1:10" s="190" customFormat="1" x14ac:dyDescent="0.2">
      <c r="A147" s="185"/>
      <c r="B147" s="186"/>
      <c r="C147" s="186"/>
      <c r="D147" s="187"/>
      <c r="E147" s="188"/>
      <c r="F147" s="189"/>
      <c r="I147" s="191"/>
      <c r="J147" s="168"/>
    </row>
    <row r="148" spans="1:10" s="190" customFormat="1" x14ac:dyDescent="0.2">
      <c r="A148" s="185"/>
      <c r="B148" s="186"/>
      <c r="C148" s="186"/>
      <c r="D148" s="187"/>
      <c r="E148" s="188"/>
      <c r="F148" s="189"/>
      <c r="I148" s="191"/>
      <c r="J148" s="168"/>
    </row>
    <row r="149" spans="1:10" s="190" customFormat="1" x14ac:dyDescent="0.2">
      <c r="A149" s="185"/>
      <c r="B149" s="186"/>
      <c r="C149" s="186"/>
      <c r="D149" s="187"/>
      <c r="E149" s="188"/>
      <c r="F149" s="189"/>
      <c r="I149" s="191"/>
      <c r="J149" s="168"/>
    </row>
    <row r="150" spans="1:10" s="190" customFormat="1" x14ac:dyDescent="0.2">
      <c r="A150" s="185"/>
      <c r="B150" s="186"/>
      <c r="C150" s="186"/>
      <c r="D150" s="187"/>
      <c r="E150" s="188"/>
      <c r="F150" s="189"/>
      <c r="I150" s="191"/>
      <c r="J150" s="168"/>
    </row>
    <row r="151" spans="1:10" s="190" customFormat="1" x14ac:dyDescent="0.2">
      <c r="A151" s="185"/>
      <c r="B151" s="186"/>
      <c r="C151" s="186"/>
      <c r="D151" s="187"/>
      <c r="E151" s="188"/>
      <c r="F151" s="189"/>
      <c r="I151" s="191"/>
      <c r="J151" s="168"/>
    </row>
    <row r="152" spans="1:10" s="190" customFormat="1" x14ac:dyDescent="0.2">
      <c r="A152" s="185"/>
      <c r="B152" s="186"/>
      <c r="C152" s="186"/>
      <c r="D152" s="187"/>
      <c r="E152" s="188"/>
      <c r="F152" s="189"/>
      <c r="I152" s="191"/>
      <c r="J152" s="168"/>
    </row>
    <row r="153" spans="1:10" s="190" customFormat="1" x14ac:dyDescent="0.2">
      <c r="A153" s="185"/>
      <c r="B153" s="186"/>
      <c r="C153" s="186"/>
      <c r="D153" s="187"/>
      <c r="E153" s="188"/>
      <c r="F153" s="189"/>
      <c r="I153" s="191"/>
      <c r="J153" s="168"/>
    </row>
    <row r="154" spans="1:10" s="190" customFormat="1" x14ac:dyDescent="0.2">
      <c r="A154" s="185"/>
      <c r="B154" s="186"/>
      <c r="C154" s="186"/>
      <c r="D154" s="187"/>
      <c r="E154" s="188"/>
      <c r="F154" s="189"/>
      <c r="I154" s="191"/>
      <c r="J154" s="168"/>
    </row>
    <row r="155" spans="1:10" s="190" customFormat="1" x14ac:dyDescent="0.2">
      <c r="A155" s="185"/>
      <c r="B155" s="186"/>
      <c r="C155" s="186"/>
      <c r="D155" s="187"/>
      <c r="E155" s="188"/>
      <c r="F155" s="189"/>
      <c r="I155" s="191"/>
      <c r="J155" s="168"/>
    </row>
    <row r="156" spans="1:10" s="190" customFormat="1" x14ac:dyDescent="0.2">
      <c r="A156" s="185"/>
      <c r="B156" s="186"/>
      <c r="C156" s="186"/>
      <c r="D156" s="187"/>
      <c r="E156" s="188"/>
      <c r="F156" s="189"/>
      <c r="I156" s="191"/>
      <c r="J156" s="168"/>
    </row>
    <row r="157" spans="1:10" s="190" customFormat="1" x14ac:dyDescent="0.2">
      <c r="A157" s="185"/>
      <c r="B157" s="186"/>
      <c r="C157" s="186"/>
      <c r="D157" s="187"/>
      <c r="E157" s="188"/>
      <c r="F157" s="189"/>
      <c r="I157" s="191"/>
      <c r="J157" s="168"/>
    </row>
    <row r="158" spans="1:10" s="190" customFormat="1" x14ac:dyDescent="0.2">
      <c r="A158" s="185"/>
      <c r="B158" s="186"/>
      <c r="C158" s="186"/>
      <c r="D158" s="187"/>
      <c r="E158" s="188"/>
      <c r="F158" s="189"/>
      <c r="I158" s="191"/>
      <c r="J158" s="168"/>
    </row>
    <row r="159" spans="1:10" s="190" customFormat="1" x14ac:dyDescent="0.2">
      <c r="A159" s="185"/>
      <c r="B159" s="186"/>
      <c r="C159" s="186"/>
      <c r="D159" s="187"/>
      <c r="E159" s="188"/>
      <c r="F159" s="189"/>
      <c r="I159" s="191"/>
      <c r="J159" s="168"/>
    </row>
    <row r="160" spans="1:10" s="190" customFormat="1" x14ac:dyDescent="0.2">
      <c r="A160" s="185"/>
      <c r="B160" s="186"/>
      <c r="C160" s="186"/>
      <c r="D160" s="187"/>
      <c r="E160" s="188"/>
      <c r="F160" s="189"/>
      <c r="I160" s="191"/>
      <c r="J160" s="168"/>
    </row>
    <row r="161" spans="1:10" s="190" customFormat="1" x14ac:dyDescent="0.2">
      <c r="A161" s="185"/>
      <c r="B161" s="186"/>
      <c r="C161" s="186"/>
      <c r="D161" s="187"/>
      <c r="E161" s="188"/>
      <c r="F161" s="189"/>
      <c r="I161" s="191"/>
      <c r="J161" s="168"/>
    </row>
    <row r="162" spans="1:10" s="190" customFormat="1" x14ac:dyDescent="0.2">
      <c r="A162" s="185"/>
      <c r="B162" s="186"/>
      <c r="C162" s="186"/>
      <c r="D162" s="187"/>
      <c r="E162" s="188"/>
      <c r="F162" s="189"/>
      <c r="I162" s="191"/>
      <c r="J162" s="168"/>
    </row>
    <row r="163" spans="1:10" s="190" customFormat="1" x14ac:dyDescent="0.2">
      <c r="A163" s="185"/>
      <c r="B163" s="186"/>
      <c r="C163" s="186"/>
      <c r="D163" s="187"/>
      <c r="E163" s="188"/>
      <c r="F163" s="189"/>
      <c r="I163" s="191"/>
      <c r="J163" s="168"/>
    </row>
    <row r="164" spans="1:10" s="190" customFormat="1" x14ac:dyDescent="0.2">
      <c r="A164" s="185"/>
      <c r="B164" s="186"/>
      <c r="C164" s="186"/>
      <c r="D164" s="187"/>
      <c r="E164" s="188"/>
      <c r="F164" s="189"/>
      <c r="I164" s="191"/>
      <c r="J164" s="168"/>
    </row>
    <row r="165" spans="1:10" s="190" customFormat="1" x14ac:dyDescent="0.2">
      <c r="A165" s="185"/>
      <c r="B165" s="186"/>
      <c r="C165" s="186"/>
      <c r="D165" s="187"/>
      <c r="E165" s="188"/>
      <c r="F165" s="189"/>
      <c r="I165" s="191"/>
      <c r="J165" s="168"/>
    </row>
    <row r="166" spans="1:10" s="190" customFormat="1" x14ac:dyDescent="0.2">
      <c r="A166" s="185"/>
      <c r="B166" s="186"/>
      <c r="C166" s="186"/>
      <c r="D166" s="187"/>
      <c r="E166" s="188"/>
      <c r="F166" s="189"/>
      <c r="I166" s="191"/>
      <c r="J166" s="168"/>
    </row>
    <row r="167" spans="1:10" s="190" customFormat="1" x14ac:dyDescent="0.2">
      <c r="A167" s="185"/>
      <c r="B167" s="186"/>
      <c r="C167" s="186"/>
      <c r="D167" s="187"/>
      <c r="E167" s="188"/>
      <c r="F167" s="189"/>
      <c r="I167" s="191"/>
      <c r="J167" s="168"/>
    </row>
    <row r="168" spans="1:10" s="190" customFormat="1" x14ac:dyDescent="0.2">
      <c r="A168" s="185"/>
      <c r="B168" s="186"/>
      <c r="C168" s="186"/>
      <c r="D168" s="187"/>
      <c r="E168" s="188"/>
      <c r="F168" s="189"/>
      <c r="I168" s="191"/>
      <c r="J168" s="168"/>
    </row>
    <row r="169" spans="1:10" s="190" customFormat="1" x14ac:dyDescent="0.2">
      <c r="A169" s="185"/>
      <c r="B169" s="186"/>
      <c r="C169" s="186"/>
      <c r="D169" s="187"/>
      <c r="E169" s="188"/>
      <c r="F169" s="189"/>
      <c r="I169" s="191"/>
      <c r="J169" s="168"/>
    </row>
    <row r="170" spans="1:10" s="190" customFormat="1" x14ac:dyDescent="0.2">
      <c r="A170" s="185"/>
      <c r="B170" s="186"/>
      <c r="C170" s="186"/>
      <c r="D170" s="187"/>
      <c r="E170" s="188"/>
      <c r="F170" s="189"/>
      <c r="I170" s="191"/>
      <c r="J170" s="168"/>
    </row>
    <row r="171" spans="1:10" s="190" customFormat="1" x14ac:dyDescent="0.2">
      <c r="A171" s="185"/>
      <c r="B171" s="186"/>
      <c r="C171" s="186"/>
      <c r="D171" s="187"/>
      <c r="E171" s="188"/>
      <c r="F171" s="189"/>
      <c r="I171" s="191"/>
      <c r="J171" s="168"/>
    </row>
    <row r="172" spans="1:10" s="190" customFormat="1" x14ac:dyDescent="0.2">
      <c r="A172" s="185"/>
      <c r="B172" s="186"/>
      <c r="C172" s="186"/>
      <c r="D172" s="187"/>
      <c r="E172" s="188"/>
      <c r="F172" s="189"/>
      <c r="I172" s="191"/>
      <c r="J172" s="168"/>
    </row>
    <row r="173" spans="1:10" s="190" customFormat="1" x14ac:dyDescent="0.2">
      <c r="A173" s="185"/>
      <c r="B173" s="186"/>
      <c r="C173" s="186"/>
      <c r="D173" s="187"/>
      <c r="E173" s="188"/>
      <c r="F173" s="189"/>
      <c r="I173" s="191"/>
      <c r="J173" s="168"/>
    </row>
    <row r="174" spans="1:10" s="190" customFormat="1" x14ac:dyDescent="0.2">
      <c r="A174" s="185"/>
      <c r="B174" s="186"/>
      <c r="C174" s="186"/>
      <c r="D174" s="187"/>
      <c r="E174" s="188"/>
      <c r="F174" s="189"/>
      <c r="I174" s="191"/>
      <c r="J174" s="168"/>
    </row>
    <row r="175" spans="1:10" s="190" customFormat="1" x14ac:dyDescent="0.2">
      <c r="A175" s="185"/>
      <c r="B175" s="186"/>
      <c r="C175" s="186"/>
      <c r="D175" s="187"/>
      <c r="E175" s="188"/>
      <c r="F175" s="189"/>
      <c r="I175" s="191"/>
      <c r="J175" s="168"/>
    </row>
    <row r="176" spans="1:10" s="190" customFormat="1" x14ac:dyDescent="0.2">
      <c r="A176" s="185"/>
      <c r="B176" s="186"/>
      <c r="C176" s="186"/>
      <c r="D176" s="187"/>
      <c r="E176" s="188"/>
      <c r="F176" s="189"/>
      <c r="I176" s="191"/>
      <c r="J176" s="168"/>
    </row>
    <row r="177" spans="1:10" s="190" customFormat="1" x14ac:dyDescent="0.2">
      <c r="A177" s="185"/>
      <c r="B177" s="186"/>
      <c r="C177" s="186"/>
      <c r="D177" s="187"/>
      <c r="E177" s="188"/>
      <c r="F177" s="189"/>
      <c r="I177" s="191"/>
      <c r="J177" s="168"/>
    </row>
    <row r="178" spans="1:10" s="190" customFormat="1" x14ac:dyDescent="0.2">
      <c r="A178" s="185"/>
      <c r="B178" s="186"/>
      <c r="C178" s="186"/>
      <c r="D178" s="187"/>
      <c r="E178" s="188"/>
      <c r="F178" s="189"/>
      <c r="I178" s="191"/>
      <c r="J178" s="168"/>
    </row>
    <row r="179" spans="1:10" s="190" customFormat="1" x14ac:dyDescent="0.2">
      <c r="A179" s="185"/>
      <c r="B179" s="186"/>
      <c r="C179" s="186"/>
      <c r="D179" s="187"/>
      <c r="E179" s="188"/>
      <c r="F179" s="189"/>
      <c r="I179" s="191"/>
      <c r="J179" s="168"/>
    </row>
    <row r="180" spans="1:10" s="190" customFormat="1" x14ac:dyDescent="0.2">
      <c r="A180" s="185"/>
      <c r="B180" s="186"/>
      <c r="C180" s="186"/>
      <c r="D180" s="187"/>
      <c r="E180" s="188"/>
      <c r="F180" s="189"/>
      <c r="I180" s="191"/>
      <c r="J180" s="168"/>
    </row>
    <row r="181" spans="1:10" s="190" customFormat="1" x14ac:dyDescent="0.2">
      <c r="A181" s="185"/>
      <c r="B181" s="186"/>
      <c r="C181" s="186"/>
      <c r="D181" s="187"/>
      <c r="E181" s="188"/>
      <c r="F181" s="189"/>
      <c r="I181" s="191"/>
      <c r="J181" s="168"/>
    </row>
    <row r="182" spans="1:10" s="190" customFormat="1" x14ac:dyDescent="0.2">
      <c r="A182" s="185"/>
      <c r="B182" s="186"/>
      <c r="C182" s="186"/>
      <c r="D182" s="187"/>
      <c r="E182" s="188"/>
      <c r="F182" s="189"/>
      <c r="I182" s="191"/>
      <c r="J182" s="168"/>
    </row>
    <row r="183" spans="1:10" s="190" customFormat="1" x14ac:dyDescent="0.2">
      <c r="A183" s="185"/>
      <c r="B183" s="186"/>
      <c r="C183" s="186"/>
      <c r="D183" s="187"/>
      <c r="E183" s="188"/>
      <c r="F183" s="189"/>
      <c r="I183" s="191"/>
      <c r="J183" s="168"/>
    </row>
    <row r="184" spans="1:10" s="190" customFormat="1" x14ac:dyDescent="0.2">
      <c r="A184" s="185"/>
      <c r="B184" s="186"/>
      <c r="C184" s="186"/>
      <c r="D184" s="187"/>
      <c r="E184" s="188"/>
      <c r="F184" s="189"/>
      <c r="I184" s="191"/>
      <c r="J184" s="168"/>
    </row>
    <row r="185" spans="1:10" s="190" customFormat="1" x14ac:dyDescent="0.2">
      <c r="A185" s="185"/>
      <c r="B185" s="186"/>
      <c r="C185" s="186"/>
      <c r="D185" s="187"/>
      <c r="E185" s="188"/>
      <c r="F185" s="189"/>
      <c r="I185" s="191"/>
      <c r="J185" s="168"/>
    </row>
    <row r="186" spans="1:10" s="190" customFormat="1" x14ac:dyDescent="0.2">
      <c r="A186" s="185"/>
      <c r="B186" s="186"/>
      <c r="C186" s="186"/>
      <c r="D186" s="187"/>
      <c r="E186" s="188"/>
      <c r="F186" s="189"/>
      <c r="I186" s="191"/>
      <c r="J186" s="168"/>
    </row>
    <row r="187" spans="1:10" s="190" customFormat="1" x14ac:dyDescent="0.2">
      <c r="A187" s="185"/>
      <c r="B187" s="186"/>
      <c r="C187" s="186"/>
      <c r="D187" s="187"/>
      <c r="E187" s="188"/>
      <c r="F187" s="189"/>
      <c r="I187" s="191"/>
      <c r="J187" s="168"/>
    </row>
    <row r="188" spans="1:10" s="190" customFormat="1" x14ac:dyDescent="0.2">
      <c r="A188" s="185"/>
      <c r="B188" s="186"/>
      <c r="C188" s="186"/>
      <c r="D188" s="187"/>
      <c r="E188" s="188"/>
      <c r="F188" s="189"/>
      <c r="I188" s="191"/>
      <c r="J188" s="168"/>
    </row>
    <row r="189" spans="1:10" s="190" customFormat="1" x14ac:dyDescent="0.2">
      <c r="A189" s="185"/>
      <c r="B189" s="186"/>
      <c r="C189" s="186"/>
      <c r="D189" s="187"/>
      <c r="E189" s="188"/>
      <c r="F189" s="189"/>
      <c r="I189" s="191"/>
      <c r="J189" s="168"/>
    </row>
    <row r="190" spans="1:10" s="190" customFormat="1" x14ac:dyDescent="0.2">
      <c r="A190" s="185"/>
      <c r="B190" s="186"/>
      <c r="C190" s="186"/>
      <c r="D190" s="187"/>
      <c r="E190" s="188"/>
      <c r="F190" s="189"/>
      <c r="I190" s="191"/>
      <c r="J190" s="168"/>
    </row>
    <row r="191" spans="1:10" s="190" customFormat="1" x14ac:dyDescent="0.2">
      <c r="A191" s="185"/>
      <c r="B191" s="186"/>
      <c r="C191" s="186"/>
      <c r="D191" s="187"/>
      <c r="E191" s="188"/>
      <c r="F191" s="189"/>
      <c r="I191" s="191"/>
      <c r="J191" s="168"/>
    </row>
    <row r="192" spans="1:10" s="190" customFormat="1" x14ac:dyDescent="0.2">
      <c r="A192" s="185"/>
      <c r="B192" s="186"/>
      <c r="C192" s="186"/>
      <c r="D192" s="187"/>
      <c r="E192" s="188"/>
      <c r="F192" s="189"/>
      <c r="I192" s="191"/>
      <c r="J192" s="168"/>
    </row>
    <row r="193" spans="1:10" s="190" customFormat="1" x14ac:dyDescent="0.2">
      <c r="A193" s="185"/>
      <c r="B193" s="186"/>
      <c r="C193" s="186"/>
      <c r="D193" s="187"/>
      <c r="E193" s="188"/>
      <c r="F193" s="189"/>
      <c r="I193" s="191"/>
      <c r="J193" s="168"/>
    </row>
    <row r="194" spans="1:10" s="190" customFormat="1" x14ac:dyDescent="0.2">
      <c r="A194" s="185"/>
      <c r="B194" s="186"/>
      <c r="C194" s="186"/>
      <c r="D194" s="187"/>
      <c r="E194" s="188"/>
      <c r="F194" s="189"/>
      <c r="I194" s="191"/>
      <c r="J194" s="168"/>
    </row>
    <row r="195" spans="1:10" s="190" customFormat="1" x14ac:dyDescent="0.2">
      <c r="A195" s="185"/>
      <c r="B195" s="186"/>
      <c r="C195" s="186"/>
      <c r="D195" s="187"/>
      <c r="E195" s="188"/>
      <c r="F195" s="189"/>
      <c r="I195" s="191"/>
      <c r="J195" s="168"/>
    </row>
    <row r="196" spans="1:10" s="190" customFormat="1" x14ac:dyDescent="0.2">
      <c r="A196" s="185"/>
      <c r="B196" s="186"/>
      <c r="C196" s="186"/>
      <c r="D196" s="187"/>
      <c r="E196" s="188"/>
      <c r="F196" s="189"/>
      <c r="I196" s="191"/>
      <c r="J196" s="168"/>
    </row>
    <row r="197" spans="1:10" s="190" customFormat="1" x14ac:dyDescent="0.2">
      <c r="A197" s="185"/>
      <c r="B197" s="186"/>
      <c r="C197" s="186"/>
      <c r="D197" s="187"/>
      <c r="E197" s="188"/>
      <c r="F197" s="189"/>
      <c r="I197" s="191"/>
      <c r="J197" s="168"/>
    </row>
    <row r="198" spans="1:10" s="190" customFormat="1" x14ac:dyDescent="0.2">
      <c r="A198" s="185"/>
      <c r="B198" s="186"/>
      <c r="C198" s="186"/>
      <c r="D198" s="187"/>
      <c r="E198" s="188"/>
      <c r="F198" s="189"/>
      <c r="I198" s="191"/>
      <c r="J198" s="168"/>
    </row>
    <row r="199" spans="1:10" s="190" customFormat="1" x14ac:dyDescent="0.2">
      <c r="A199" s="185"/>
      <c r="B199" s="186"/>
      <c r="C199" s="186"/>
      <c r="D199" s="187"/>
      <c r="E199" s="188"/>
      <c r="F199" s="189"/>
      <c r="I199" s="191"/>
      <c r="J199" s="168"/>
    </row>
    <row r="200" spans="1:10" s="190" customFormat="1" x14ac:dyDescent="0.2">
      <c r="A200" s="185"/>
      <c r="B200" s="186"/>
      <c r="C200" s="186"/>
      <c r="D200" s="187"/>
      <c r="E200" s="188"/>
      <c r="F200" s="189"/>
      <c r="I200" s="191"/>
      <c r="J200" s="168"/>
    </row>
    <row r="201" spans="1:10" s="190" customFormat="1" x14ac:dyDescent="0.2">
      <c r="A201" s="185"/>
      <c r="B201" s="186"/>
      <c r="C201" s="186"/>
      <c r="D201" s="187"/>
      <c r="E201" s="188"/>
      <c r="F201" s="189"/>
      <c r="I201" s="191"/>
      <c r="J201" s="168"/>
    </row>
    <row r="202" spans="1:10" s="190" customFormat="1" x14ac:dyDescent="0.2">
      <c r="A202" s="185"/>
      <c r="B202" s="186"/>
      <c r="C202" s="186"/>
      <c r="D202" s="187"/>
      <c r="E202" s="188"/>
      <c r="F202" s="189"/>
      <c r="I202" s="191"/>
      <c r="J202" s="168"/>
    </row>
    <row r="203" spans="1:10" s="190" customFormat="1" x14ac:dyDescent="0.2">
      <c r="A203" s="185"/>
      <c r="B203" s="186"/>
      <c r="C203" s="186"/>
      <c r="D203" s="187"/>
      <c r="E203" s="188"/>
      <c r="F203" s="189"/>
      <c r="I203" s="191"/>
      <c r="J203" s="168"/>
    </row>
    <row r="204" spans="1:10" s="190" customFormat="1" x14ac:dyDescent="0.2">
      <c r="A204" s="185"/>
      <c r="B204" s="186"/>
      <c r="C204" s="186"/>
      <c r="D204" s="187"/>
      <c r="E204" s="188"/>
      <c r="F204" s="189"/>
      <c r="I204" s="191"/>
      <c r="J204" s="168"/>
    </row>
    <row r="205" spans="1:10" s="190" customFormat="1" x14ac:dyDescent="0.2">
      <c r="A205" s="185"/>
      <c r="B205" s="186"/>
      <c r="C205" s="186"/>
      <c r="D205" s="187"/>
      <c r="E205" s="188"/>
      <c r="F205" s="189"/>
      <c r="I205" s="191"/>
      <c r="J205" s="168"/>
    </row>
  </sheetData>
  <sheetProtection formatCells="0" formatColumns="0" formatRows="0" insertColumns="0" insertRows="0" insertHyperlinks="0" deleteColumns="0" deleteRows="0" sort="0"/>
  <sortState xmlns:xlrd2="http://schemas.microsoft.com/office/spreadsheetml/2017/richdata2" ref="A1:I104">
    <sortCondition ref="A5:A104"/>
  </sortState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AA4" activePane="bottomRight" state="frozen"/>
      <selection activeCell="D7" sqref="D7"/>
      <selection pane="topRight" activeCell="D7" sqref="D7"/>
      <selection pane="bottomLeft" activeCell="D7" sqref="D7"/>
      <selection pane="bottomRight" activeCell="C4" sqref="C4:AS112"/>
    </sheetView>
  </sheetViews>
  <sheetFormatPr defaultColWidth="9.33203125" defaultRowHeight="13.2" x14ac:dyDescent="0.25"/>
  <cols>
    <col min="1" max="1" width="15.6640625" style="112" bestFit="1" customWidth="1"/>
    <col min="2" max="2" width="28.6640625" style="112" customWidth="1"/>
    <col min="3" max="3" width="15.33203125" style="145" bestFit="1" customWidth="1"/>
    <col min="4" max="4" width="14" style="146" bestFit="1" customWidth="1"/>
    <col min="5" max="5" width="12" style="147" bestFit="1" customWidth="1"/>
    <col min="6" max="6" width="10.5546875" style="148" customWidth="1"/>
    <col min="7" max="7" width="11" style="147" bestFit="1" customWidth="1"/>
    <col min="8" max="8" width="12.6640625" style="149" bestFit="1" customWidth="1"/>
    <col min="9" max="9" width="10.6640625" style="147" bestFit="1" customWidth="1"/>
    <col min="10" max="10" width="13.5546875" style="148" customWidth="1"/>
    <col min="11" max="11" width="16.6640625" style="150" bestFit="1" customWidth="1"/>
    <col min="12" max="12" width="12.33203125" style="151" bestFit="1" customWidth="1"/>
    <col min="13" max="13" width="14" style="152" bestFit="1" customWidth="1"/>
    <col min="14" max="14" width="12" style="147" bestFit="1" customWidth="1"/>
    <col min="15" max="15" width="18" style="153" bestFit="1" customWidth="1"/>
    <col min="16" max="16" width="9.6640625" style="149" bestFit="1" customWidth="1"/>
    <col min="17" max="17" width="9.33203125" style="148" bestFit="1" customWidth="1"/>
    <col min="18" max="18" width="10.5546875" style="147" bestFit="1" customWidth="1"/>
    <col min="19" max="19" width="10.5546875" style="153" customWidth="1"/>
    <col min="20" max="20" width="9.6640625" style="149" bestFit="1" customWidth="1"/>
    <col min="21" max="21" width="9.33203125" style="148" bestFit="1" customWidth="1"/>
    <col min="22" max="22" width="7.6640625" style="147" bestFit="1" customWidth="1"/>
    <col min="23" max="23" width="8.44140625" style="153" bestFit="1" customWidth="1"/>
    <col min="24" max="24" width="9.6640625" style="149" bestFit="1" customWidth="1"/>
    <col min="25" max="25" width="9.33203125" style="148" bestFit="1" customWidth="1"/>
    <col min="26" max="26" width="8.5546875" style="147" bestFit="1" customWidth="1"/>
    <col min="27" max="27" width="8.44140625" style="153" bestFit="1" customWidth="1"/>
    <col min="28" max="28" width="9.6640625" style="149" bestFit="1" customWidth="1"/>
    <col min="29" max="29" width="9.33203125" style="148" bestFit="1" customWidth="1"/>
    <col min="30" max="30" width="9.6640625" style="149" bestFit="1" customWidth="1"/>
    <col min="31" max="31" width="14.44140625" style="149" customWidth="1"/>
    <col min="32" max="32" width="10.44140625" style="147" customWidth="1"/>
    <col min="33" max="33" width="16" style="148" customWidth="1"/>
    <col min="34" max="34" width="9.6640625" style="149" bestFit="1" customWidth="1"/>
    <col min="35" max="35" width="19.5546875" style="148" customWidth="1"/>
    <col min="36" max="36" width="9.6640625" style="147" bestFit="1" customWidth="1"/>
    <col min="37" max="37" width="9.33203125" style="148" bestFit="1" customWidth="1"/>
    <col min="38" max="38" width="9.6640625" style="147" bestFit="1" customWidth="1"/>
    <col min="39" max="39" width="14" style="148" customWidth="1"/>
    <col min="40" max="40" width="9.33203125" style="147"/>
    <col min="41" max="41" width="8.44140625" style="153" bestFit="1" customWidth="1"/>
    <col min="42" max="42" width="9.6640625" style="149" bestFit="1" customWidth="1"/>
    <col min="43" max="43" width="9.33203125" style="148" bestFit="1" customWidth="1"/>
    <col min="44" max="44" width="9.6640625" style="147" bestFit="1" customWidth="1"/>
    <col min="45" max="45" width="10.5546875" style="148" customWidth="1"/>
    <col min="46" max="16384" width="9.33203125" style="112"/>
  </cols>
  <sheetData>
    <row r="1" spans="1:45" ht="24" customHeight="1" x14ac:dyDescent="0.3">
      <c r="A1" s="406" t="s">
        <v>321</v>
      </c>
      <c r="B1" s="407"/>
      <c r="C1" s="400" t="s">
        <v>186</v>
      </c>
      <c r="D1" s="401"/>
      <c r="E1" s="389" t="s">
        <v>117</v>
      </c>
      <c r="F1" s="392"/>
      <c r="G1" s="389" t="s">
        <v>187</v>
      </c>
      <c r="H1" s="392"/>
      <c r="I1" s="389" t="s">
        <v>188</v>
      </c>
      <c r="J1" s="392"/>
      <c r="K1" s="409" t="s">
        <v>250</v>
      </c>
      <c r="L1" s="410"/>
      <c r="M1" s="411"/>
      <c r="N1" s="389" t="s">
        <v>189</v>
      </c>
      <c r="O1" s="390"/>
      <c r="P1" s="390"/>
      <c r="Q1" s="392"/>
      <c r="R1" s="389" t="s">
        <v>190</v>
      </c>
      <c r="S1" s="390"/>
      <c r="T1" s="390"/>
      <c r="U1" s="393"/>
      <c r="V1" s="389" t="s">
        <v>170</v>
      </c>
      <c r="W1" s="390"/>
      <c r="X1" s="390"/>
      <c r="Y1" s="393"/>
      <c r="Z1" s="389" t="s">
        <v>191</v>
      </c>
      <c r="AA1" s="390"/>
      <c r="AB1" s="390"/>
      <c r="AC1" s="393"/>
      <c r="AD1" s="389" t="s">
        <v>192</v>
      </c>
      <c r="AE1" s="393"/>
      <c r="AF1" s="389" t="s">
        <v>193</v>
      </c>
      <c r="AG1" s="392"/>
      <c r="AH1" s="390" t="s">
        <v>194</v>
      </c>
      <c r="AI1" s="391"/>
      <c r="AJ1" s="389" t="s">
        <v>195</v>
      </c>
      <c r="AK1" s="393"/>
      <c r="AL1" s="389" t="s">
        <v>196</v>
      </c>
      <c r="AM1" s="393"/>
      <c r="AN1" s="389" t="s">
        <v>197</v>
      </c>
      <c r="AO1" s="390"/>
      <c r="AP1" s="391"/>
      <c r="AQ1" s="392"/>
      <c r="AR1" s="389" t="s">
        <v>198</v>
      </c>
      <c r="AS1" s="392"/>
    </row>
    <row r="2" spans="1:45" ht="34.5" customHeight="1" thickBot="1" x14ac:dyDescent="0.3">
      <c r="A2" s="408"/>
      <c r="B2" s="407"/>
      <c r="C2" s="394" t="s">
        <v>199</v>
      </c>
      <c r="D2" s="388"/>
      <c r="E2" s="395" t="s">
        <v>200</v>
      </c>
      <c r="F2" s="396"/>
      <c r="G2" s="395" t="s">
        <v>201</v>
      </c>
      <c r="H2" s="396"/>
      <c r="I2" s="395" t="s">
        <v>202</v>
      </c>
      <c r="J2" s="396"/>
      <c r="K2" s="397" t="s">
        <v>203</v>
      </c>
      <c r="L2" s="398"/>
      <c r="M2" s="399"/>
      <c r="N2" s="416" t="s">
        <v>204</v>
      </c>
      <c r="O2" s="398"/>
      <c r="P2" s="398"/>
      <c r="Q2" s="399"/>
      <c r="R2" s="416" t="s">
        <v>204</v>
      </c>
      <c r="S2" s="398"/>
      <c r="T2" s="398"/>
      <c r="U2" s="399"/>
      <c r="V2" s="416" t="s">
        <v>204</v>
      </c>
      <c r="W2" s="398"/>
      <c r="X2" s="398"/>
      <c r="Y2" s="399"/>
      <c r="Z2" s="387" t="s">
        <v>204</v>
      </c>
      <c r="AA2" s="402"/>
      <c r="AB2" s="402"/>
      <c r="AC2" s="388"/>
      <c r="AD2" s="387" t="s">
        <v>204</v>
      </c>
      <c r="AE2" s="405"/>
      <c r="AF2" s="387" t="s">
        <v>204</v>
      </c>
      <c r="AG2" s="388"/>
      <c r="AH2" s="387" t="s">
        <v>204</v>
      </c>
      <c r="AI2" s="388"/>
      <c r="AJ2" s="387" t="s">
        <v>204</v>
      </c>
      <c r="AK2" s="388"/>
      <c r="AL2" s="387" t="s">
        <v>204</v>
      </c>
      <c r="AM2" s="388"/>
      <c r="AN2" s="387" t="s">
        <v>204</v>
      </c>
      <c r="AO2" s="402"/>
      <c r="AP2" s="402"/>
      <c r="AQ2" s="388"/>
      <c r="AR2" s="403" t="s">
        <v>204</v>
      </c>
      <c r="AS2" s="404"/>
    </row>
    <row r="3" spans="1:45" ht="13.5" customHeight="1" x14ac:dyDescent="0.3">
      <c r="A3" s="113" t="s">
        <v>109</v>
      </c>
      <c r="B3" s="114" t="s">
        <v>110</v>
      </c>
      <c r="C3" s="115" t="s">
        <v>205</v>
      </c>
      <c r="D3" s="115" t="s">
        <v>206</v>
      </c>
      <c r="E3" s="116" t="s">
        <v>117</v>
      </c>
      <c r="F3" s="116" t="s">
        <v>178</v>
      </c>
      <c r="G3" s="116" t="s">
        <v>115</v>
      </c>
      <c r="H3" s="116" t="s">
        <v>207</v>
      </c>
      <c r="I3" s="116" t="s">
        <v>208</v>
      </c>
      <c r="J3" s="116" t="s">
        <v>209</v>
      </c>
      <c r="K3" s="117" t="s">
        <v>210</v>
      </c>
      <c r="L3" s="117" t="s">
        <v>211</v>
      </c>
      <c r="M3" s="117" t="s">
        <v>212</v>
      </c>
      <c r="N3" s="116" t="s">
        <v>213</v>
      </c>
      <c r="O3" s="116" t="s">
        <v>214</v>
      </c>
      <c r="P3" s="116" t="s">
        <v>215</v>
      </c>
      <c r="Q3" s="116" t="s">
        <v>216</v>
      </c>
      <c r="R3" s="116" t="s">
        <v>213</v>
      </c>
      <c r="S3" s="116" t="s">
        <v>214</v>
      </c>
      <c r="T3" s="116" t="s">
        <v>215</v>
      </c>
      <c r="U3" s="116" t="s">
        <v>216</v>
      </c>
      <c r="V3" s="116" t="s">
        <v>213</v>
      </c>
      <c r="W3" s="116" t="s">
        <v>214</v>
      </c>
      <c r="X3" s="116" t="s">
        <v>215</v>
      </c>
      <c r="Y3" s="116" t="s">
        <v>216</v>
      </c>
      <c r="Z3" s="114" t="s">
        <v>213</v>
      </c>
      <c r="AA3" s="114" t="s">
        <v>214</v>
      </c>
      <c r="AB3" s="114" t="s">
        <v>215</v>
      </c>
      <c r="AC3" s="114" t="s">
        <v>216</v>
      </c>
      <c r="AD3" s="114" t="s">
        <v>215</v>
      </c>
      <c r="AE3" s="114" t="s">
        <v>216</v>
      </c>
      <c r="AF3" s="114" t="s">
        <v>215</v>
      </c>
      <c r="AG3" s="114" t="s">
        <v>216</v>
      </c>
      <c r="AH3" s="114" t="s">
        <v>215</v>
      </c>
      <c r="AI3" s="114" t="s">
        <v>216</v>
      </c>
      <c r="AJ3" s="114" t="s">
        <v>215</v>
      </c>
      <c r="AK3" s="114" t="s">
        <v>216</v>
      </c>
      <c r="AL3" s="114" t="s">
        <v>215</v>
      </c>
      <c r="AM3" s="114" t="s">
        <v>216</v>
      </c>
      <c r="AN3" s="114" t="s">
        <v>213</v>
      </c>
      <c r="AO3" s="114" t="s">
        <v>214</v>
      </c>
      <c r="AP3" s="114" t="s">
        <v>215</v>
      </c>
      <c r="AQ3" s="114" t="s">
        <v>216</v>
      </c>
      <c r="AR3" s="114" t="s">
        <v>215</v>
      </c>
      <c r="AS3" s="114" t="s">
        <v>216</v>
      </c>
    </row>
    <row r="4" spans="1:45" ht="13.5" customHeight="1" x14ac:dyDescent="0.3">
      <c r="A4" s="118" t="s">
        <v>142</v>
      </c>
      <c r="B4" s="165" t="str">
        <f>'Incentive Goal'!B3</f>
        <v>ALAMANCE</v>
      </c>
      <c r="C4" s="119">
        <v>13</v>
      </c>
      <c r="D4" s="119">
        <v>22</v>
      </c>
      <c r="E4" s="221">
        <v>5176</v>
      </c>
      <c r="F4" s="220">
        <v>398.15384615384613</v>
      </c>
      <c r="G4" s="221">
        <v>79</v>
      </c>
      <c r="H4" s="220">
        <v>6.0769230769230766</v>
      </c>
      <c r="I4" s="221">
        <v>67</v>
      </c>
      <c r="J4" s="220">
        <v>5.1538461538461542</v>
      </c>
      <c r="K4" s="120">
        <v>2636553.4500000002</v>
      </c>
      <c r="L4" s="120">
        <v>202811.80384615387</v>
      </c>
      <c r="M4" s="120">
        <v>119843.33863636364</v>
      </c>
      <c r="N4" s="349">
        <v>22831</v>
      </c>
      <c r="O4" s="119">
        <v>1756.2307692307693</v>
      </c>
      <c r="P4" s="349">
        <v>161</v>
      </c>
      <c r="Q4" s="119">
        <v>12.384615384615385</v>
      </c>
      <c r="R4" s="349">
        <v>893</v>
      </c>
      <c r="S4" s="119">
        <v>68.692307692307693</v>
      </c>
      <c r="T4" s="349">
        <v>7</v>
      </c>
      <c r="U4" s="119">
        <v>0.53846153846153844</v>
      </c>
      <c r="V4" s="349">
        <v>54</v>
      </c>
      <c r="W4" s="119">
        <v>4.1538461538461542</v>
      </c>
      <c r="X4" s="349">
        <v>80</v>
      </c>
      <c r="Y4" s="119">
        <v>6.1538461538461542</v>
      </c>
      <c r="Z4" s="349">
        <v>133</v>
      </c>
      <c r="AA4" s="119">
        <v>10.23076923076923</v>
      </c>
      <c r="AB4" s="349">
        <v>66</v>
      </c>
      <c r="AC4" s="119">
        <v>5.0769230769230766</v>
      </c>
      <c r="AD4" s="349">
        <v>227</v>
      </c>
      <c r="AE4" s="119">
        <v>17.46153846153846</v>
      </c>
      <c r="AF4" s="121">
        <v>30</v>
      </c>
      <c r="AG4" s="119">
        <v>2.3076923076923075</v>
      </c>
      <c r="AH4" s="121">
        <v>129</v>
      </c>
      <c r="AI4" s="119">
        <v>9.9230769230769234</v>
      </c>
      <c r="AJ4" s="121">
        <v>11</v>
      </c>
      <c r="AK4" s="119">
        <v>0.84615384615384615</v>
      </c>
      <c r="AL4" s="121">
        <v>473</v>
      </c>
      <c r="AM4" s="119">
        <v>36.384615384615387</v>
      </c>
      <c r="AN4" s="121">
        <v>470</v>
      </c>
      <c r="AO4" s="119">
        <v>36.153846153846153</v>
      </c>
      <c r="AP4" s="121">
        <v>1605</v>
      </c>
      <c r="AQ4" s="119">
        <v>123.46153846153847</v>
      </c>
      <c r="AR4" s="121">
        <v>205</v>
      </c>
      <c r="AS4" s="119">
        <v>15.76923076923077</v>
      </c>
    </row>
    <row r="5" spans="1:45" ht="13.5" customHeight="1" x14ac:dyDescent="0.3">
      <c r="A5" s="118" t="s">
        <v>152</v>
      </c>
      <c r="B5" s="165" t="str">
        <f>'Incentive Goal'!B4</f>
        <v>ALEXANDER</v>
      </c>
      <c r="C5" s="119">
        <v>4.5</v>
      </c>
      <c r="D5" s="119">
        <v>5.75</v>
      </c>
      <c r="E5" s="221">
        <v>1010</v>
      </c>
      <c r="F5" s="220">
        <v>224.44444444444446</v>
      </c>
      <c r="G5" s="221">
        <v>7</v>
      </c>
      <c r="H5" s="220">
        <v>1.5555555555555556</v>
      </c>
      <c r="I5" s="221">
        <v>11</v>
      </c>
      <c r="J5" s="220">
        <v>2.4444444444444446</v>
      </c>
      <c r="K5" s="120">
        <v>380637.45</v>
      </c>
      <c r="L5" s="120">
        <v>84586.1</v>
      </c>
      <c r="M5" s="120">
        <v>66197.817391304343</v>
      </c>
      <c r="N5" s="349">
        <v>7043</v>
      </c>
      <c r="O5" s="119">
        <v>1565.1111111111111</v>
      </c>
      <c r="P5" s="349">
        <v>22</v>
      </c>
      <c r="Q5" s="119">
        <v>4.8888888888888893</v>
      </c>
      <c r="R5" s="349">
        <v>437</v>
      </c>
      <c r="S5" s="119">
        <v>97.111111111111114</v>
      </c>
      <c r="T5" s="349">
        <v>18</v>
      </c>
      <c r="U5" s="119">
        <v>4</v>
      </c>
      <c r="V5" s="349">
        <v>4</v>
      </c>
      <c r="W5" s="119">
        <v>0.88888888888888884</v>
      </c>
      <c r="X5" s="349">
        <v>6</v>
      </c>
      <c r="Y5" s="119">
        <v>1.3333333333333333</v>
      </c>
      <c r="Z5" s="349">
        <v>13</v>
      </c>
      <c r="AA5" s="119">
        <v>2.8888888888888888</v>
      </c>
      <c r="AB5" s="349">
        <v>9</v>
      </c>
      <c r="AC5" s="119">
        <v>2</v>
      </c>
      <c r="AD5" s="349">
        <v>1</v>
      </c>
      <c r="AE5" s="119">
        <v>0.22222222222222221</v>
      </c>
      <c r="AF5" s="121">
        <v>3</v>
      </c>
      <c r="AG5" s="119">
        <v>0.66666666666666663</v>
      </c>
      <c r="AH5" s="121">
        <v>36</v>
      </c>
      <c r="AI5" s="119">
        <v>8</v>
      </c>
      <c r="AJ5" s="121">
        <v>4</v>
      </c>
      <c r="AK5" s="119">
        <v>0.88888888888888884</v>
      </c>
      <c r="AL5" s="121">
        <v>95</v>
      </c>
      <c r="AM5" s="119">
        <v>21.111111111111111</v>
      </c>
      <c r="AN5" s="121">
        <v>106</v>
      </c>
      <c r="AO5" s="119">
        <v>23.555555555555557</v>
      </c>
      <c r="AP5" s="121">
        <v>503</v>
      </c>
      <c r="AQ5" s="119">
        <v>111.77777777777777</v>
      </c>
      <c r="AR5" s="121">
        <v>23</v>
      </c>
      <c r="AS5" s="119">
        <v>5.1111111111111107</v>
      </c>
    </row>
    <row r="6" spans="1:45" ht="13.5" customHeight="1" x14ac:dyDescent="0.3">
      <c r="A6" s="118" t="s">
        <v>152</v>
      </c>
      <c r="B6" s="165" t="str">
        <f>'Incentive Goal'!B5</f>
        <v>ALLEGHANY</v>
      </c>
      <c r="C6" s="119">
        <v>1.75</v>
      </c>
      <c r="D6" s="119">
        <v>2</v>
      </c>
      <c r="E6" s="221">
        <v>308</v>
      </c>
      <c r="F6" s="220">
        <v>176</v>
      </c>
      <c r="G6" s="221"/>
      <c r="H6" s="220">
        <v>0</v>
      </c>
      <c r="I6" s="221">
        <v>1</v>
      </c>
      <c r="J6" s="220">
        <v>0.5714285714285714</v>
      </c>
      <c r="K6" s="120">
        <v>128838.01</v>
      </c>
      <c r="L6" s="120">
        <v>73621.72</v>
      </c>
      <c r="M6" s="120">
        <v>64419.004999999997</v>
      </c>
      <c r="N6" s="349">
        <v>1207</v>
      </c>
      <c r="O6" s="119">
        <v>689.71428571428567</v>
      </c>
      <c r="P6" s="349">
        <v>6</v>
      </c>
      <c r="Q6" s="119">
        <v>3.4285714285714284</v>
      </c>
      <c r="R6" s="349">
        <v>2</v>
      </c>
      <c r="S6" s="119">
        <v>1.1428571428571428</v>
      </c>
      <c r="T6" s="349">
        <v>0</v>
      </c>
      <c r="U6" s="119">
        <v>0</v>
      </c>
      <c r="V6" s="349">
        <v>0</v>
      </c>
      <c r="W6" s="119">
        <v>0</v>
      </c>
      <c r="X6" s="349">
        <v>0</v>
      </c>
      <c r="Y6" s="119">
        <v>0</v>
      </c>
      <c r="Z6" s="349">
        <v>1</v>
      </c>
      <c r="AA6" s="119">
        <v>0.5714285714285714</v>
      </c>
      <c r="AB6" s="349">
        <v>1</v>
      </c>
      <c r="AC6" s="119">
        <v>0.5714285714285714</v>
      </c>
      <c r="AD6" s="349">
        <v>0</v>
      </c>
      <c r="AE6" s="119">
        <v>0</v>
      </c>
      <c r="AF6" s="121">
        <v>1</v>
      </c>
      <c r="AG6" s="119">
        <v>0.5714285714285714</v>
      </c>
      <c r="AH6" s="121">
        <v>9</v>
      </c>
      <c r="AI6" s="119">
        <v>5.1428571428571432</v>
      </c>
      <c r="AJ6" s="121">
        <v>0</v>
      </c>
      <c r="AK6" s="119">
        <v>0</v>
      </c>
      <c r="AL6" s="121">
        <v>3</v>
      </c>
      <c r="AM6" s="119">
        <v>1.7142857142857142</v>
      </c>
      <c r="AN6" s="121">
        <v>14</v>
      </c>
      <c r="AO6" s="119">
        <v>8</v>
      </c>
      <c r="AP6" s="121">
        <v>31</v>
      </c>
      <c r="AQ6" s="119">
        <v>17.714285714285715</v>
      </c>
      <c r="AR6" s="121">
        <v>17</v>
      </c>
      <c r="AS6" s="119">
        <v>9.7142857142857135</v>
      </c>
    </row>
    <row r="7" spans="1:45" ht="13.5" customHeight="1" x14ac:dyDescent="0.3">
      <c r="A7" s="118" t="s">
        <v>153</v>
      </c>
      <c r="B7" s="165" t="str">
        <f>'Incentive Goal'!B6</f>
        <v>ANSON</v>
      </c>
      <c r="C7" s="119">
        <v>4.75</v>
      </c>
      <c r="D7" s="119">
        <v>7</v>
      </c>
      <c r="E7" s="221">
        <v>1873</v>
      </c>
      <c r="F7" s="220">
        <v>394.31578947368422</v>
      </c>
      <c r="G7" s="221">
        <v>1</v>
      </c>
      <c r="H7" s="220">
        <v>0.21052631578947367</v>
      </c>
      <c r="I7" s="221">
        <v>7</v>
      </c>
      <c r="J7" s="220">
        <v>1.4736842105263157</v>
      </c>
      <c r="K7" s="120">
        <v>719173.48</v>
      </c>
      <c r="L7" s="120">
        <v>151404.94315789474</v>
      </c>
      <c r="M7" s="120">
        <v>102739.06857142856</v>
      </c>
      <c r="N7" s="349">
        <v>11043</v>
      </c>
      <c r="O7" s="119">
        <v>2324.8421052631579</v>
      </c>
      <c r="P7" s="349">
        <v>30</v>
      </c>
      <c r="Q7" s="119">
        <v>6.3157894736842106</v>
      </c>
      <c r="R7" s="349">
        <v>119</v>
      </c>
      <c r="S7" s="119">
        <v>25.05263157894737</v>
      </c>
      <c r="T7" s="349">
        <v>5</v>
      </c>
      <c r="U7" s="119">
        <v>1.0526315789473684</v>
      </c>
      <c r="V7" s="349">
        <v>1</v>
      </c>
      <c r="W7" s="119">
        <v>0.21052631578947367</v>
      </c>
      <c r="X7" s="349">
        <v>1</v>
      </c>
      <c r="Y7" s="119">
        <v>0.21052631578947367</v>
      </c>
      <c r="Z7" s="349">
        <v>9</v>
      </c>
      <c r="AA7" s="119">
        <v>1.8947368421052631</v>
      </c>
      <c r="AB7" s="349">
        <v>5</v>
      </c>
      <c r="AC7" s="119">
        <v>1.0526315789473684</v>
      </c>
      <c r="AD7" s="349">
        <v>0</v>
      </c>
      <c r="AE7" s="119">
        <v>0</v>
      </c>
      <c r="AF7" s="121">
        <v>3</v>
      </c>
      <c r="AG7" s="119">
        <v>0.63157894736842102</v>
      </c>
      <c r="AH7" s="121">
        <v>58</v>
      </c>
      <c r="AI7" s="119">
        <v>12.210526315789474</v>
      </c>
      <c r="AJ7" s="121">
        <v>2</v>
      </c>
      <c r="AK7" s="119">
        <v>0.42105263157894735</v>
      </c>
      <c r="AL7" s="121">
        <v>97</v>
      </c>
      <c r="AM7" s="119">
        <v>20.421052631578949</v>
      </c>
      <c r="AN7" s="121">
        <v>163</v>
      </c>
      <c r="AO7" s="119">
        <v>34.315789473684212</v>
      </c>
      <c r="AP7" s="121">
        <v>365</v>
      </c>
      <c r="AQ7" s="119">
        <v>76.84210526315789</v>
      </c>
      <c r="AR7" s="121">
        <v>13</v>
      </c>
      <c r="AS7" s="119">
        <v>2.736842105263158</v>
      </c>
    </row>
    <row r="8" spans="1:45" ht="13.5" customHeight="1" x14ac:dyDescent="0.3">
      <c r="A8" s="118" t="s">
        <v>152</v>
      </c>
      <c r="B8" s="165" t="str">
        <f>'Incentive Goal'!B7</f>
        <v>ASHE</v>
      </c>
      <c r="C8" s="119">
        <v>4</v>
      </c>
      <c r="D8" s="119">
        <v>5.25</v>
      </c>
      <c r="E8" s="221">
        <v>750</v>
      </c>
      <c r="F8" s="220">
        <v>187.5</v>
      </c>
      <c r="G8" s="221">
        <v>2</v>
      </c>
      <c r="H8" s="220">
        <v>0.5</v>
      </c>
      <c r="I8" s="221">
        <v>6</v>
      </c>
      <c r="J8" s="220">
        <v>1.5</v>
      </c>
      <c r="K8" s="120">
        <v>336797</v>
      </c>
      <c r="L8" s="120">
        <v>84199.25</v>
      </c>
      <c r="M8" s="120">
        <v>64151.809523809527</v>
      </c>
      <c r="N8" s="349">
        <v>3061</v>
      </c>
      <c r="O8" s="119">
        <v>765.25</v>
      </c>
      <c r="P8" s="349">
        <v>26</v>
      </c>
      <c r="Q8" s="119">
        <v>6.5</v>
      </c>
      <c r="R8" s="349">
        <v>7</v>
      </c>
      <c r="S8" s="119">
        <v>1.75</v>
      </c>
      <c r="T8" s="349">
        <v>0</v>
      </c>
      <c r="U8" s="119">
        <v>0</v>
      </c>
      <c r="V8" s="349">
        <v>0</v>
      </c>
      <c r="W8" s="119">
        <v>0</v>
      </c>
      <c r="X8" s="349">
        <v>1</v>
      </c>
      <c r="Y8" s="119">
        <v>0.25</v>
      </c>
      <c r="Z8" s="349">
        <v>16</v>
      </c>
      <c r="AA8" s="119">
        <v>4</v>
      </c>
      <c r="AB8" s="349">
        <v>6</v>
      </c>
      <c r="AC8" s="119">
        <v>1.5</v>
      </c>
      <c r="AD8" s="349">
        <v>0</v>
      </c>
      <c r="AE8" s="119">
        <v>0</v>
      </c>
      <c r="AF8" s="121">
        <v>2</v>
      </c>
      <c r="AG8" s="119">
        <v>0.5</v>
      </c>
      <c r="AH8" s="121">
        <v>24</v>
      </c>
      <c r="AI8" s="119">
        <v>6</v>
      </c>
      <c r="AJ8" s="121">
        <v>1</v>
      </c>
      <c r="AK8" s="119">
        <v>0.25</v>
      </c>
      <c r="AL8" s="121">
        <v>66</v>
      </c>
      <c r="AM8" s="119">
        <v>16.5</v>
      </c>
      <c r="AN8" s="121">
        <v>217</v>
      </c>
      <c r="AO8" s="119">
        <v>54.25</v>
      </c>
      <c r="AP8" s="121">
        <v>123</v>
      </c>
      <c r="AQ8" s="119">
        <v>30.75</v>
      </c>
      <c r="AR8" s="121">
        <v>121</v>
      </c>
      <c r="AS8" s="119">
        <v>30.25</v>
      </c>
    </row>
    <row r="9" spans="1:45" ht="13.5" customHeight="1" x14ac:dyDescent="0.3">
      <c r="A9" s="118" t="s">
        <v>152</v>
      </c>
      <c r="B9" s="165" t="str">
        <f>'Incentive Goal'!B8</f>
        <v>AVERY</v>
      </c>
      <c r="C9" s="119">
        <v>1</v>
      </c>
      <c r="D9" s="119">
        <v>1</v>
      </c>
      <c r="E9" s="221">
        <v>268</v>
      </c>
      <c r="F9" s="220">
        <v>268</v>
      </c>
      <c r="G9" s="221">
        <v>2</v>
      </c>
      <c r="H9" s="220">
        <v>2</v>
      </c>
      <c r="I9" s="221">
        <v>6</v>
      </c>
      <c r="J9" s="220">
        <v>6</v>
      </c>
      <c r="K9" s="120">
        <v>138769.54</v>
      </c>
      <c r="L9" s="120">
        <v>138769.54</v>
      </c>
      <c r="M9" s="120">
        <v>138769.54</v>
      </c>
      <c r="N9" s="349">
        <v>1170</v>
      </c>
      <c r="O9" s="119">
        <v>1170</v>
      </c>
      <c r="P9" s="349">
        <v>8</v>
      </c>
      <c r="Q9" s="119">
        <v>8</v>
      </c>
      <c r="R9" s="349">
        <v>11</v>
      </c>
      <c r="S9" s="119">
        <v>11</v>
      </c>
      <c r="T9" s="349">
        <v>0</v>
      </c>
      <c r="U9" s="119">
        <v>0</v>
      </c>
      <c r="V9" s="349">
        <v>0</v>
      </c>
      <c r="W9" s="119">
        <v>0</v>
      </c>
      <c r="X9" s="349">
        <v>2</v>
      </c>
      <c r="Y9" s="119">
        <v>2</v>
      </c>
      <c r="Z9" s="349">
        <v>5</v>
      </c>
      <c r="AA9" s="119">
        <v>5</v>
      </c>
      <c r="AB9" s="349">
        <v>6</v>
      </c>
      <c r="AC9" s="119">
        <v>6</v>
      </c>
      <c r="AD9" s="349">
        <v>0</v>
      </c>
      <c r="AE9" s="119">
        <v>0</v>
      </c>
      <c r="AF9" s="121">
        <v>1</v>
      </c>
      <c r="AG9" s="119">
        <v>1</v>
      </c>
      <c r="AH9" s="121">
        <v>7</v>
      </c>
      <c r="AI9" s="119">
        <v>7</v>
      </c>
      <c r="AJ9" s="121">
        <v>0</v>
      </c>
      <c r="AK9" s="119">
        <v>0</v>
      </c>
      <c r="AL9" s="121">
        <v>22</v>
      </c>
      <c r="AM9" s="119">
        <v>22</v>
      </c>
      <c r="AN9" s="121">
        <v>44</v>
      </c>
      <c r="AO9" s="119">
        <v>44</v>
      </c>
      <c r="AP9" s="121">
        <v>20</v>
      </c>
      <c r="AQ9" s="119">
        <v>20</v>
      </c>
      <c r="AR9" s="121">
        <v>4</v>
      </c>
      <c r="AS9" s="119">
        <v>4</v>
      </c>
    </row>
    <row r="10" spans="1:45" ht="13.5" customHeight="1" x14ac:dyDescent="0.3">
      <c r="A10" s="118" t="s">
        <v>309</v>
      </c>
      <c r="B10" s="165" t="str">
        <f>'Incentive Goal'!B9</f>
        <v>BEAUFORT</v>
      </c>
      <c r="C10" s="119">
        <v>5</v>
      </c>
      <c r="D10" s="119">
        <v>6.5</v>
      </c>
      <c r="E10" s="221">
        <v>1986</v>
      </c>
      <c r="F10" s="220">
        <v>397.2</v>
      </c>
      <c r="G10" s="221">
        <v>41</v>
      </c>
      <c r="H10" s="220">
        <v>8.1999999999999993</v>
      </c>
      <c r="I10" s="221">
        <v>46</v>
      </c>
      <c r="J10" s="220">
        <v>9.1999999999999993</v>
      </c>
      <c r="K10" s="120">
        <v>932356.12</v>
      </c>
      <c r="L10" s="120">
        <v>186471.22399999999</v>
      </c>
      <c r="M10" s="120">
        <v>143439.40307692307</v>
      </c>
      <c r="N10" s="349">
        <v>10223</v>
      </c>
      <c r="O10" s="119">
        <v>2044.6</v>
      </c>
      <c r="P10" s="349">
        <v>58</v>
      </c>
      <c r="Q10" s="119">
        <v>11.6</v>
      </c>
      <c r="R10" s="349">
        <v>309</v>
      </c>
      <c r="S10" s="119">
        <v>61.8</v>
      </c>
      <c r="T10" s="349">
        <v>10</v>
      </c>
      <c r="U10" s="119">
        <v>2</v>
      </c>
      <c r="V10" s="349">
        <v>16</v>
      </c>
      <c r="W10" s="119">
        <v>3.2</v>
      </c>
      <c r="X10" s="349">
        <v>50</v>
      </c>
      <c r="Y10" s="119">
        <v>10</v>
      </c>
      <c r="Z10" s="349">
        <v>28</v>
      </c>
      <c r="AA10" s="119">
        <v>5.6</v>
      </c>
      <c r="AB10" s="349">
        <v>44</v>
      </c>
      <c r="AC10" s="119">
        <v>8.8000000000000007</v>
      </c>
      <c r="AD10" s="349">
        <v>0</v>
      </c>
      <c r="AE10" s="119">
        <v>0</v>
      </c>
      <c r="AF10" s="121">
        <v>25</v>
      </c>
      <c r="AG10" s="119">
        <v>5</v>
      </c>
      <c r="AH10" s="121">
        <v>83</v>
      </c>
      <c r="AI10" s="119">
        <v>16.600000000000001</v>
      </c>
      <c r="AJ10" s="121">
        <v>4</v>
      </c>
      <c r="AK10" s="119">
        <v>0.8</v>
      </c>
      <c r="AL10" s="121">
        <v>408</v>
      </c>
      <c r="AM10" s="119">
        <v>81.599999999999994</v>
      </c>
      <c r="AN10" s="121">
        <v>346</v>
      </c>
      <c r="AO10" s="119">
        <v>69.2</v>
      </c>
      <c r="AP10" s="121">
        <v>384</v>
      </c>
      <c r="AQ10" s="119">
        <v>76.8</v>
      </c>
      <c r="AR10" s="121">
        <v>332</v>
      </c>
      <c r="AS10" s="119">
        <v>66.400000000000006</v>
      </c>
    </row>
    <row r="11" spans="1:45" ht="13.5" customHeight="1" x14ac:dyDescent="0.3">
      <c r="A11" s="118" t="s">
        <v>309</v>
      </c>
      <c r="B11" s="165" t="str">
        <f>'Incentive Goal'!B10</f>
        <v>BERTIE</v>
      </c>
      <c r="C11" s="119">
        <v>3</v>
      </c>
      <c r="D11" s="119">
        <v>3.5</v>
      </c>
      <c r="E11" s="221">
        <v>1072</v>
      </c>
      <c r="F11" s="220">
        <v>357.33333333333331</v>
      </c>
      <c r="G11" s="221">
        <v>9</v>
      </c>
      <c r="H11" s="220">
        <v>3</v>
      </c>
      <c r="I11" s="221">
        <v>6</v>
      </c>
      <c r="J11" s="220">
        <v>2</v>
      </c>
      <c r="K11" s="120">
        <v>453651.16</v>
      </c>
      <c r="L11" s="120">
        <v>151217.05333333332</v>
      </c>
      <c r="M11" s="120">
        <v>129614.61714285714</v>
      </c>
      <c r="N11" s="349">
        <v>6223</v>
      </c>
      <c r="O11" s="119">
        <v>2074.3333333333335</v>
      </c>
      <c r="P11" s="349">
        <v>12</v>
      </c>
      <c r="Q11" s="119">
        <v>4</v>
      </c>
      <c r="R11" s="349">
        <v>168</v>
      </c>
      <c r="S11" s="119">
        <v>56</v>
      </c>
      <c r="T11" s="349">
        <v>7</v>
      </c>
      <c r="U11" s="119">
        <v>2.3333333333333335</v>
      </c>
      <c r="V11" s="349">
        <v>2</v>
      </c>
      <c r="W11" s="119">
        <v>0.66666666666666663</v>
      </c>
      <c r="X11" s="349">
        <v>2</v>
      </c>
      <c r="Y11" s="119">
        <v>0.66666666666666663</v>
      </c>
      <c r="Z11" s="349">
        <v>4</v>
      </c>
      <c r="AA11" s="119">
        <v>1.3333333333333333</v>
      </c>
      <c r="AB11" s="349">
        <v>5</v>
      </c>
      <c r="AC11" s="119">
        <v>1.6666666666666667</v>
      </c>
      <c r="AD11" s="349">
        <v>0</v>
      </c>
      <c r="AE11" s="119">
        <v>0</v>
      </c>
      <c r="AF11" s="121">
        <v>6</v>
      </c>
      <c r="AG11" s="119">
        <v>2</v>
      </c>
      <c r="AH11" s="121">
        <v>72</v>
      </c>
      <c r="AI11" s="119">
        <v>24</v>
      </c>
      <c r="AJ11" s="121">
        <v>0</v>
      </c>
      <c r="AK11" s="119">
        <v>0</v>
      </c>
      <c r="AL11" s="121">
        <v>146</v>
      </c>
      <c r="AM11" s="119">
        <v>48.666666666666664</v>
      </c>
      <c r="AN11" s="121">
        <v>113</v>
      </c>
      <c r="AO11" s="119">
        <v>37.666666666666664</v>
      </c>
      <c r="AP11" s="121">
        <v>185</v>
      </c>
      <c r="AQ11" s="119">
        <v>61.666666666666664</v>
      </c>
      <c r="AR11" s="121">
        <v>22</v>
      </c>
      <c r="AS11" s="119">
        <v>7.333333333333333</v>
      </c>
    </row>
    <row r="12" spans="1:45" ht="13.5" customHeight="1" x14ac:dyDescent="0.3">
      <c r="A12" s="118" t="s">
        <v>166</v>
      </c>
      <c r="B12" s="165" t="str">
        <f>'Incentive Goal'!B11</f>
        <v>BLADEN</v>
      </c>
      <c r="C12" s="119">
        <v>6</v>
      </c>
      <c r="D12" s="119">
        <v>8</v>
      </c>
      <c r="E12" s="221">
        <v>1883</v>
      </c>
      <c r="F12" s="220">
        <v>313.83333333333331</v>
      </c>
      <c r="G12" s="221">
        <v>10</v>
      </c>
      <c r="H12" s="220">
        <v>1.6666666666666667</v>
      </c>
      <c r="I12" s="221">
        <v>12</v>
      </c>
      <c r="J12" s="220">
        <v>2</v>
      </c>
      <c r="K12" s="120">
        <v>951595.6</v>
      </c>
      <c r="L12" s="120">
        <v>158599.26666666666</v>
      </c>
      <c r="M12" s="120">
        <v>118949.45</v>
      </c>
      <c r="N12" s="349">
        <v>10625</v>
      </c>
      <c r="O12" s="119">
        <v>1770.8333333333333</v>
      </c>
      <c r="P12" s="349">
        <v>47</v>
      </c>
      <c r="Q12" s="119">
        <v>7.833333333333333</v>
      </c>
      <c r="R12" s="349">
        <v>479</v>
      </c>
      <c r="S12" s="119">
        <v>79.833333333333329</v>
      </c>
      <c r="T12" s="349">
        <v>25</v>
      </c>
      <c r="U12" s="119">
        <v>4.166666666666667</v>
      </c>
      <c r="V12" s="349">
        <v>14</v>
      </c>
      <c r="W12" s="119">
        <v>2.3333333333333335</v>
      </c>
      <c r="X12" s="349">
        <v>10</v>
      </c>
      <c r="Y12" s="119">
        <v>1.6666666666666667</v>
      </c>
      <c r="Z12" s="349">
        <v>30</v>
      </c>
      <c r="AA12" s="119">
        <v>5</v>
      </c>
      <c r="AB12" s="349">
        <v>11</v>
      </c>
      <c r="AC12" s="119">
        <v>1.8333333333333333</v>
      </c>
      <c r="AD12" s="349">
        <v>1</v>
      </c>
      <c r="AE12" s="119">
        <v>0.16666666666666666</v>
      </c>
      <c r="AF12" s="121">
        <v>18</v>
      </c>
      <c r="AG12" s="119">
        <v>3</v>
      </c>
      <c r="AH12" s="121">
        <v>80</v>
      </c>
      <c r="AI12" s="119">
        <v>13.333333333333334</v>
      </c>
      <c r="AJ12" s="121">
        <v>3</v>
      </c>
      <c r="AK12" s="119">
        <v>0.5</v>
      </c>
      <c r="AL12" s="121">
        <v>312</v>
      </c>
      <c r="AM12" s="119">
        <v>52</v>
      </c>
      <c r="AN12" s="121">
        <v>283</v>
      </c>
      <c r="AO12" s="119">
        <v>47.166666666666664</v>
      </c>
      <c r="AP12" s="121">
        <v>837</v>
      </c>
      <c r="AQ12" s="119">
        <v>139.5</v>
      </c>
      <c r="AR12" s="121">
        <v>48</v>
      </c>
      <c r="AS12" s="119">
        <v>8</v>
      </c>
    </row>
    <row r="13" spans="1:45" ht="13.5" customHeight="1" x14ac:dyDescent="0.3">
      <c r="A13" s="118" t="s">
        <v>166</v>
      </c>
      <c r="B13" s="165" t="str">
        <f>'Incentive Goal'!B12</f>
        <v>BRUNSWICK</v>
      </c>
      <c r="C13" s="119">
        <v>11.75</v>
      </c>
      <c r="D13" s="119">
        <v>14</v>
      </c>
      <c r="E13" s="221">
        <v>3053</v>
      </c>
      <c r="F13" s="220">
        <v>259.82978723404256</v>
      </c>
      <c r="G13" s="221">
        <v>49</v>
      </c>
      <c r="H13" s="220">
        <v>4.1702127659574471</v>
      </c>
      <c r="I13" s="221">
        <v>62</v>
      </c>
      <c r="J13" s="220">
        <v>5.2765957446808507</v>
      </c>
      <c r="K13" s="120">
        <v>1680798.93</v>
      </c>
      <c r="L13" s="120">
        <v>143046.7174468085</v>
      </c>
      <c r="M13" s="120">
        <v>120057.06642857143</v>
      </c>
      <c r="N13" s="349">
        <v>14512</v>
      </c>
      <c r="O13" s="119">
        <v>1235.063829787234</v>
      </c>
      <c r="P13" s="349">
        <v>100</v>
      </c>
      <c r="Q13" s="119">
        <v>8.5106382978723403</v>
      </c>
      <c r="R13" s="349">
        <v>330</v>
      </c>
      <c r="S13" s="119">
        <v>28.085106382978722</v>
      </c>
      <c r="T13" s="349">
        <v>65</v>
      </c>
      <c r="U13" s="119">
        <v>5.5319148936170217</v>
      </c>
      <c r="V13" s="349">
        <v>16</v>
      </c>
      <c r="W13" s="119">
        <v>1.3617021276595744</v>
      </c>
      <c r="X13" s="349">
        <v>54</v>
      </c>
      <c r="Y13" s="119">
        <v>4.5957446808510642</v>
      </c>
      <c r="Z13" s="349">
        <v>56</v>
      </c>
      <c r="AA13" s="119">
        <v>4.7659574468085104</v>
      </c>
      <c r="AB13" s="349">
        <v>50</v>
      </c>
      <c r="AC13" s="119">
        <v>4.2553191489361701</v>
      </c>
      <c r="AD13" s="349">
        <v>248</v>
      </c>
      <c r="AE13" s="119">
        <v>21.106382978723403</v>
      </c>
      <c r="AF13" s="121">
        <v>35</v>
      </c>
      <c r="AG13" s="119">
        <v>2.978723404255319</v>
      </c>
      <c r="AH13" s="121">
        <v>72</v>
      </c>
      <c r="AI13" s="119">
        <v>6.1276595744680851</v>
      </c>
      <c r="AJ13" s="121">
        <v>8</v>
      </c>
      <c r="AK13" s="119">
        <v>0.68085106382978722</v>
      </c>
      <c r="AL13" s="121">
        <v>303</v>
      </c>
      <c r="AM13" s="119">
        <v>25.787234042553191</v>
      </c>
      <c r="AN13" s="121">
        <v>417</v>
      </c>
      <c r="AO13" s="119">
        <v>35.48936170212766</v>
      </c>
      <c r="AP13" s="121">
        <v>1259</v>
      </c>
      <c r="AQ13" s="119">
        <v>107.14893617021276</v>
      </c>
      <c r="AR13" s="121">
        <v>132</v>
      </c>
      <c r="AS13" s="119">
        <v>11.23404255319149</v>
      </c>
    </row>
    <row r="14" spans="1:45" ht="13.5" customHeight="1" x14ac:dyDescent="0.3">
      <c r="A14" s="118" t="s">
        <v>251</v>
      </c>
      <c r="B14" s="165" t="str">
        <f>'Incentive Goal'!B13</f>
        <v>BUNCOMBE</v>
      </c>
      <c r="C14" s="119">
        <v>10</v>
      </c>
      <c r="D14" s="119">
        <v>18.5</v>
      </c>
      <c r="E14" s="221">
        <v>5121</v>
      </c>
      <c r="F14" s="220">
        <v>512.1</v>
      </c>
      <c r="G14" s="221">
        <v>160</v>
      </c>
      <c r="H14" s="220">
        <v>16</v>
      </c>
      <c r="I14" s="221">
        <v>67</v>
      </c>
      <c r="J14" s="220">
        <v>6.7</v>
      </c>
      <c r="K14" s="120">
        <v>2581069.21</v>
      </c>
      <c r="L14" s="120">
        <v>258106.921</v>
      </c>
      <c r="M14" s="120">
        <v>139517.25459459459</v>
      </c>
      <c r="N14" s="349">
        <v>25555</v>
      </c>
      <c r="O14" s="119">
        <v>2555.5</v>
      </c>
      <c r="P14" s="349">
        <v>267</v>
      </c>
      <c r="Q14" s="119">
        <v>26.7</v>
      </c>
      <c r="R14" s="349">
        <v>524</v>
      </c>
      <c r="S14" s="119">
        <v>52.4</v>
      </c>
      <c r="T14" s="349">
        <v>8</v>
      </c>
      <c r="U14" s="119">
        <v>0.8</v>
      </c>
      <c r="V14" s="349">
        <v>27</v>
      </c>
      <c r="W14" s="119">
        <v>2.7</v>
      </c>
      <c r="X14" s="349">
        <v>156</v>
      </c>
      <c r="Y14" s="119">
        <v>15.6</v>
      </c>
      <c r="Z14" s="349">
        <v>107</v>
      </c>
      <c r="AA14" s="119">
        <v>10.7</v>
      </c>
      <c r="AB14" s="349">
        <v>52</v>
      </c>
      <c r="AC14" s="119">
        <v>5.2</v>
      </c>
      <c r="AD14" s="349">
        <v>4</v>
      </c>
      <c r="AE14" s="119">
        <v>0.4</v>
      </c>
      <c r="AF14" s="121">
        <v>25</v>
      </c>
      <c r="AG14" s="119">
        <v>2.5</v>
      </c>
      <c r="AH14" s="121">
        <v>240</v>
      </c>
      <c r="AI14" s="119">
        <v>24</v>
      </c>
      <c r="AJ14" s="121">
        <v>16</v>
      </c>
      <c r="AK14" s="119">
        <v>1.6</v>
      </c>
      <c r="AL14" s="121">
        <v>731</v>
      </c>
      <c r="AM14" s="119">
        <v>73.099999999999994</v>
      </c>
      <c r="AN14" s="121">
        <v>1937</v>
      </c>
      <c r="AO14" s="119">
        <v>193.7</v>
      </c>
      <c r="AP14" s="121">
        <v>892</v>
      </c>
      <c r="AQ14" s="119">
        <v>89.2</v>
      </c>
      <c r="AR14" s="121">
        <v>1525</v>
      </c>
      <c r="AS14" s="119">
        <v>152.5</v>
      </c>
    </row>
    <row r="15" spans="1:45" ht="13.5" customHeight="1" x14ac:dyDescent="0.3">
      <c r="A15" s="118" t="s">
        <v>152</v>
      </c>
      <c r="B15" s="165" t="str">
        <f>'Incentive Goal'!B14</f>
        <v>BURKE</v>
      </c>
      <c r="C15" s="119">
        <v>5</v>
      </c>
      <c r="D15" s="119">
        <v>8</v>
      </c>
      <c r="E15" s="221">
        <v>2236</v>
      </c>
      <c r="F15" s="220">
        <v>447.2</v>
      </c>
      <c r="G15" s="221">
        <v>46</v>
      </c>
      <c r="H15" s="220">
        <v>9.1999999999999993</v>
      </c>
      <c r="I15" s="221">
        <v>30</v>
      </c>
      <c r="J15" s="220">
        <v>6</v>
      </c>
      <c r="K15" s="120">
        <v>1032274.02</v>
      </c>
      <c r="L15" s="120">
        <v>206454.804</v>
      </c>
      <c r="M15" s="120">
        <v>129034.2525</v>
      </c>
      <c r="N15" s="349">
        <v>14496</v>
      </c>
      <c r="O15" s="119">
        <v>2899.2</v>
      </c>
      <c r="P15" s="349">
        <v>134</v>
      </c>
      <c r="Q15" s="119">
        <v>26.8</v>
      </c>
      <c r="R15" s="349">
        <v>230</v>
      </c>
      <c r="S15" s="119">
        <v>46</v>
      </c>
      <c r="T15" s="349">
        <v>32</v>
      </c>
      <c r="U15" s="119">
        <v>6.4</v>
      </c>
      <c r="V15" s="349">
        <v>0</v>
      </c>
      <c r="W15" s="119">
        <v>0</v>
      </c>
      <c r="X15" s="349">
        <v>46</v>
      </c>
      <c r="Y15" s="119">
        <v>9.1999999999999993</v>
      </c>
      <c r="Z15" s="349">
        <v>20</v>
      </c>
      <c r="AA15" s="119">
        <v>4</v>
      </c>
      <c r="AB15" s="349">
        <v>28</v>
      </c>
      <c r="AC15" s="119">
        <v>5.6</v>
      </c>
      <c r="AD15" s="349">
        <v>1</v>
      </c>
      <c r="AE15" s="119">
        <v>0.2</v>
      </c>
      <c r="AF15" s="121">
        <v>30</v>
      </c>
      <c r="AG15" s="119">
        <v>6</v>
      </c>
      <c r="AH15" s="121">
        <v>41</v>
      </c>
      <c r="AI15" s="119">
        <v>8.1999999999999993</v>
      </c>
      <c r="AJ15" s="121">
        <v>10</v>
      </c>
      <c r="AK15" s="119">
        <v>2</v>
      </c>
      <c r="AL15" s="121">
        <v>326</v>
      </c>
      <c r="AM15" s="119">
        <v>65.2</v>
      </c>
      <c r="AN15" s="121">
        <v>395</v>
      </c>
      <c r="AO15" s="119">
        <v>79</v>
      </c>
      <c r="AP15" s="121">
        <v>266</v>
      </c>
      <c r="AQ15" s="119">
        <v>53.2</v>
      </c>
      <c r="AR15" s="121">
        <v>178</v>
      </c>
      <c r="AS15" s="119">
        <v>35.6</v>
      </c>
    </row>
    <row r="16" spans="1:45" ht="13.5" customHeight="1" x14ac:dyDescent="0.3">
      <c r="A16" s="118" t="s">
        <v>153</v>
      </c>
      <c r="B16" s="165" t="str">
        <f>'Incentive Goal'!B15</f>
        <v>CABARRUS</v>
      </c>
      <c r="C16" s="119">
        <v>16.75</v>
      </c>
      <c r="D16" s="119">
        <v>24.5</v>
      </c>
      <c r="E16" s="221">
        <v>4445</v>
      </c>
      <c r="F16" s="220">
        <v>265.37313432835822</v>
      </c>
      <c r="G16" s="221">
        <v>160</v>
      </c>
      <c r="H16" s="220">
        <v>9.5522388059701484</v>
      </c>
      <c r="I16" s="221">
        <v>81</v>
      </c>
      <c r="J16" s="220">
        <v>4.8358208955223878</v>
      </c>
      <c r="K16" s="120">
        <v>3284050.53</v>
      </c>
      <c r="L16" s="120">
        <v>196062.71820895522</v>
      </c>
      <c r="M16" s="120">
        <v>134042.87877551021</v>
      </c>
      <c r="N16" s="349">
        <v>20118</v>
      </c>
      <c r="O16" s="119">
        <v>1201.0746268656717</v>
      </c>
      <c r="P16" s="349">
        <v>238</v>
      </c>
      <c r="Q16" s="119">
        <v>14.208955223880597</v>
      </c>
      <c r="R16" s="349">
        <v>1328</v>
      </c>
      <c r="S16" s="119">
        <v>79.28358208955224</v>
      </c>
      <c r="T16" s="349">
        <v>56</v>
      </c>
      <c r="U16" s="119">
        <v>3.3432835820895521</v>
      </c>
      <c r="V16" s="349">
        <v>41</v>
      </c>
      <c r="W16" s="119">
        <v>2.4477611940298507</v>
      </c>
      <c r="X16" s="349">
        <v>160</v>
      </c>
      <c r="Y16" s="119">
        <v>9.5522388059701484</v>
      </c>
      <c r="Z16" s="349">
        <v>135</v>
      </c>
      <c r="AA16" s="119">
        <v>8.0597014925373127</v>
      </c>
      <c r="AB16" s="349">
        <v>77</v>
      </c>
      <c r="AC16" s="119">
        <v>4.5970149253731343</v>
      </c>
      <c r="AD16" s="349">
        <v>11</v>
      </c>
      <c r="AE16" s="119">
        <v>0.65671641791044777</v>
      </c>
      <c r="AF16" s="121">
        <v>69</v>
      </c>
      <c r="AG16" s="119">
        <v>4.1194029850746272</v>
      </c>
      <c r="AH16" s="121">
        <v>111</v>
      </c>
      <c r="AI16" s="119">
        <v>6.6268656716417906</v>
      </c>
      <c r="AJ16" s="121">
        <v>18</v>
      </c>
      <c r="AK16" s="119">
        <v>1.0746268656716418</v>
      </c>
      <c r="AL16" s="121">
        <v>792</v>
      </c>
      <c r="AM16" s="119">
        <v>47.28358208955224</v>
      </c>
      <c r="AN16" s="121">
        <v>2958</v>
      </c>
      <c r="AO16" s="119">
        <v>176.59701492537314</v>
      </c>
      <c r="AP16" s="121">
        <v>3010</v>
      </c>
      <c r="AQ16" s="119">
        <v>179.70149253731344</v>
      </c>
      <c r="AR16" s="121">
        <v>724</v>
      </c>
      <c r="AS16" s="119">
        <v>43.223880597014926</v>
      </c>
    </row>
    <row r="17" spans="1:45" ht="13.5" customHeight="1" x14ac:dyDescent="0.3">
      <c r="A17" s="118" t="s">
        <v>152</v>
      </c>
      <c r="B17" s="165" t="str">
        <f>'Incentive Goal'!B16</f>
        <v>CALDWELL</v>
      </c>
      <c r="C17" s="119">
        <v>6.75</v>
      </c>
      <c r="D17" s="119">
        <v>9</v>
      </c>
      <c r="E17" s="221">
        <v>2432</v>
      </c>
      <c r="F17" s="220">
        <v>360.2962962962963</v>
      </c>
      <c r="G17" s="221">
        <v>31</v>
      </c>
      <c r="H17" s="220">
        <v>4.5925925925925926</v>
      </c>
      <c r="I17" s="221">
        <v>50</v>
      </c>
      <c r="J17" s="220">
        <v>7.4074074074074074</v>
      </c>
      <c r="K17" s="120">
        <v>1357910.52</v>
      </c>
      <c r="L17" s="120">
        <v>201171.92888888888</v>
      </c>
      <c r="M17" s="120">
        <v>150878.94666666666</v>
      </c>
      <c r="N17" s="349">
        <v>14308</v>
      </c>
      <c r="O17" s="119">
        <v>2119.7037037037039</v>
      </c>
      <c r="P17" s="349">
        <v>119</v>
      </c>
      <c r="Q17" s="119">
        <v>17.62962962962963</v>
      </c>
      <c r="R17" s="349">
        <v>234</v>
      </c>
      <c r="S17" s="119">
        <v>34.666666666666664</v>
      </c>
      <c r="T17" s="349">
        <v>14</v>
      </c>
      <c r="U17" s="119">
        <v>2.074074074074074</v>
      </c>
      <c r="V17" s="349">
        <v>14</v>
      </c>
      <c r="W17" s="119">
        <v>2.074074074074074</v>
      </c>
      <c r="X17" s="349">
        <v>31</v>
      </c>
      <c r="Y17" s="119">
        <v>4.5925925925925926</v>
      </c>
      <c r="Z17" s="349">
        <v>50</v>
      </c>
      <c r="AA17" s="119">
        <v>7.4074074074074074</v>
      </c>
      <c r="AB17" s="349">
        <v>49</v>
      </c>
      <c r="AC17" s="119">
        <v>7.2592592592592595</v>
      </c>
      <c r="AD17" s="349">
        <v>4</v>
      </c>
      <c r="AE17" s="119">
        <v>0.59259259259259256</v>
      </c>
      <c r="AF17" s="121">
        <v>23</v>
      </c>
      <c r="AG17" s="119">
        <v>3.4074074074074074</v>
      </c>
      <c r="AH17" s="121">
        <v>50</v>
      </c>
      <c r="AI17" s="119">
        <v>7.4074074074074074</v>
      </c>
      <c r="AJ17" s="121">
        <v>14</v>
      </c>
      <c r="AK17" s="119">
        <v>2.074074074074074</v>
      </c>
      <c r="AL17" s="121">
        <v>415</v>
      </c>
      <c r="AM17" s="119">
        <v>61.481481481481481</v>
      </c>
      <c r="AN17" s="121">
        <v>491</v>
      </c>
      <c r="AO17" s="119">
        <v>72.740740740740748</v>
      </c>
      <c r="AP17" s="121">
        <v>254</v>
      </c>
      <c r="AQ17" s="119">
        <v>37.629629629629626</v>
      </c>
      <c r="AR17" s="121">
        <v>376</v>
      </c>
      <c r="AS17" s="119">
        <v>55.703703703703702</v>
      </c>
    </row>
    <row r="18" spans="1:45" ht="13.5" customHeight="1" x14ac:dyDescent="0.3">
      <c r="A18" s="118" t="s">
        <v>309</v>
      </c>
      <c r="B18" s="165" t="str">
        <f>'Incentive Goal'!B17</f>
        <v>CAMDEN</v>
      </c>
      <c r="C18" s="119">
        <v>0.5</v>
      </c>
      <c r="D18" s="119">
        <v>1.5</v>
      </c>
      <c r="E18" s="221">
        <v>236</v>
      </c>
      <c r="F18" s="220">
        <v>472</v>
      </c>
      <c r="G18" s="221">
        <v>8</v>
      </c>
      <c r="H18" s="220">
        <v>16</v>
      </c>
      <c r="I18" s="221">
        <v>2</v>
      </c>
      <c r="J18" s="220">
        <v>4</v>
      </c>
      <c r="K18" s="120">
        <v>214961.96</v>
      </c>
      <c r="L18" s="120">
        <v>429923.92</v>
      </c>
      <c r="M18" s="120">
        <v>143307.97333333333</v>
      </c>
      <c r="N18" s="349">
        <v>4</v>
      </c>
      <c r="O18" s="119">
        <v>8</v>
      </c>
      <c r="P18" s="349">
        <v>0</v>
      </c>
      <c r="Q18" s="119">
        <v>0</v>
      </c>
      <c r="R18" s="349">
        <v>0</v>
      </c>
      <c r="S18" s="119">
        <v>0</v>
      </c>
      <c r="T18" s="349">
        <v>0</v>
      </c>
      <c r="U18" s="119">
        <v>0</v>
      </c>
      <c r="V18" s="349">
        <v>0</v>
      </c>
      <c r="W18" s="119">
        <v>0</v>
      </c>
      <c r="X18" s="349">
        <v>0</v>
      </c>
      <c r="Y18" s="119">
        <v>0</v>
      </c>
      <c r="Z18" s="349">
        <v>0</v>
      </c>
      <c r="AA18" s="119">
        <v>0</v>
      </c>
      <c r="AB18" s="349">
        <v>0</v>
      </c>
      <c r="AC18" s="119">
        <v>0</v>
      </c>
      <c r="AD18" s="349">
        <v>0</v>
      </c>
      <c r="AE18" s="119">
        <v>0</v>
      </c>
      <c r="AF18" s="121">
        <v>0</v>
      </c>
      <c r="AG18" s="119">
        <v>0</v>
      </c>
      <c r="AH18" s="121">
        <v>0</v>
      </c>
      <c r="AI18" s="119">
        <v>0</v>
      </c>
      <c r="AJ18" s="121">
        <v>1</v>
      </c>
      <c r="AK18" s="119">
        <v>2</v>
      </c>
      <c r="AL18" s="121">
        <v>20</v>
      </c>
      <c r="AM18" s="119">
        <v>40</v>
      </c>
      <c r="AN18" s="121">
        <v>0</v>
      </c>
      <c r="AO18" s="119">
        <v>0</v>
      </c>
      <c r="AP18" s="121">
        <v>0</v>
      </c>
      <c r="AQ18" s="119">
        <v>0</v>
      </c>
      <c r="AR18" s="121">
        <v>7</v>
      </c>
      <c r="AS18" s="119">
        <v>14</v>
      </c>
    </row>
    <row r="19" spans="1:45" ht="13.5" customHeight="1" x14ac:dyDescent="0.3">
      <c r="A19" s="118" t="s">
        <v>166</v>
      </c>
      <c r="B19" s="165" t="str">
        <f>'Incentive Goal'!B18</f>
        <v>CARTERET</v>
      </c>
      <c r="C19" s="119">
        <v>4</v>
      </c>
      <c r="D19" s="119">
        <v>6.5</v>
      </c>
      <c r="E19" s="221">
        <v>1747</v>
      </c>
      <c r="F19" s="220">
        <v>436.75</v>
      </c>
      <c r="G19" s="221">
        <v>23</v>
      </c>
      <c r="H19" s="220">
        <v>5.75</v>
      </c>
      <c r="I19" s="221">
        <v>5</v>
      </c>
      <c r="J19" s="220">
        <v>1.25</v>
      </c>
      <c r="K19" s="120">
        <v>721585.08</v>
      </c>
      <c r="L19" s="120">
        <v>180396.27</v>
      </c>
      <c r="M19" s="120">
        <v>111013.08923076923</v>
      </c>
      <c r="N19" s="349">
        <v>8096</v>
      </c>
      <c r="O19" s="119">
        <v>2024</v>
      </c>
      <c r="P19" s="349">
        <v>36</v>
      </c>
      <c r="Q19" s="119">
        <v>9</v>
      </c>
      <c r="R19" s="349">
        <v>257</v>
      </c>
      <c r="S19" s="119">
        <v>64.25</v>
      </c>
      <c r="T19" s="349">
        <v>6</v>
      </c>
      <c r="U19" s="119">
        <v>1.5</v>
      </c>
      <c r="V19" s="349">
        <v>1</v>
      </c>
      <c r="W19" s="119">
        <v>0.25</v>
      </c>
      <c r="X19" s="349">
        <v>23</v>
      </c>
      <c r="Y19" s="119">
        <v>5.75</v>
      </c>
      <c r="Z19" s="349">
        <v>2</v>
      </c>
      <c r="AA19" s="119">
        <v>0.5</v>
      </c>
      <c r="AB19" s="349">
        <v>2</v>
      </c>
      <c r="AC19" s="119">
        <v>0.5</v>
      </c>
      <c r="AD19" s="349">
        <v>8</v>
      </c>
      <c r="AE19" s="119">
        <v>2</v>
      </c>
      <c r="AF19" s="121">
        <v>0</v>
      </c>
      <c r="AG19" s="119">
        <v>0</v>
      </c>
      <c r="AH19" s="121">
        <v>78</v>
      </c>
      <c r="AI19" s="119">
        <v>19.5</v>
      </c>
      <c r="AJ19" s="121">
        <v>12</v>
      </c>
      <c r="AK19" s="119">
        <v>3</v>
      </c>
      <c r="AL19" s="121">
        <v>43</v>
      </c>
      <c r="AM19" s="119">
        <v>10.75</v>
      </c>
      <c r="AN19" s="121">
        <v>10</v>
      </c>
      <c r="AO19" s="119">
        <v>2.5</v>
      </c>
      <c r="AP19" s="121">
        <v>91</v>
      </c>
      <c r="AQ19" s="119">
        <v>22.75</v>
      </c>
      <c r="AR19" s="121">
        <v>6</v>
      </c>
      <c r="AS19" s="119">
        <v>1.5</v>
      </c>
    </row>
    <row r="20" spans="1:45" ht="13.5" customHeight="1" x14ac:dyDescent="0.3">
      <c r="A20" s="118" t="s">
        <v>142</v>
      </c>
      <c r="B20" s="165" t="str">
        <f>'Incentive Goal'!B19</f>
        <v>CASWELL</v>
      </c>
      <c r="C20" s="119">
        <v>3</v>
      </c>
      <c r="D20" s="119">
        <v>4.33</v>
      </c>
      <c r="E20" s="221">
        <v>771</v>
      </c>
      <c r="F20" s="220">
        <v>257</v>
      </c>
      <c r="G20" s="221">
        <v>12</v>
      </c>
      <c r="H20" s="220">
        <v>4</v>
      </c>
      <c r="I20" s="221">
        <v>18</v>
      </c>
      <c r="J20" s="220">
        <v>6</v>
      </c>
      <c r="K20" s="120">
        <v>320199.23</v>
      </c>
      <c r="L20" s="120">
        <v>106733.07666666666</v>
      </c>
      <c r="M20" s="120">
        <v>73949.013856812933</v>
      </c>
      <c r="N20" s="349">
        <v>4376</v>
      </c>
      <c r="O20" s="119">
        <v>1458.6666666666667</v>
      </c>
      <c r="P20" s="349">
        <v>26</v>
      </c>
      <c r="Q20" s="119">
        <v>8.6666666666666661</v>
      </c>
      <c r="R20" s="349">
        <v>165</v>
      </c>
      <c r="S20" s="119">
        <v>55</v>
      </c>
      <c r="T20" s="349">
        <v>13</v>
      </c>
      <c r="U20" s="119">
        <v>4.333333333333333</v>
      </c>
      <c r="V20" s="349">
        <v>2</v>
      </c>
      <c r="W20" s="119">
        <v>0.66666666666666663</v>
      </c>
      <c r="X20" s="349">
        <v>10</v>
      </c>
      <c r="Y20" s="119">
        <v>3.3333333333333335</v>
      </c>
      <c r="Z20" s="349">
        <v>10</v>
      </c>
      <c r="AA20" s="119">
        <v>3.3333333333333335</v>
      </c>
      <c r="AB20" s="349">
        <v>16</v>
      </c>
      <c r="AC20" s="119">
        <v>5.333333333333333</v>
      </c>
      <c r="AD20" s="349">
        <v>0</v>
      </c>
      <c r="AE20" s="119">
        <v>0</v>
      </c>
      <c r="AF20" s="121">
        <v>2</v>
      </c>
      <c r="AG20" s="119">
        <v>0.66666666666666663</v>
      </c>
      <c r="AH20" s="121">
        <v>22</v>
      </c>
      <c r="AI20" s="119">
        <v>7.333333333333333</v>
      </c>
      <c r="AJ20" s="121">
        <v>0</v>
      </c>
      <c r="AK20" s="119">
        <v>0</v>
      </c>
      <c r="AL20" s="121">
        <v>69</v>
      </c>
      <c r="AM20" s="119">
        <v>23</v>
      </c>
      <c r="AN20" s="121">
        <v>76</v>
      </c>
      <c r="AO20" s="119">
        <v>25.333333333333332</v>
      </c>
      <c r="AP20" s="121">
        <v>69</v>
      </c>
      <c r="AQ20" s="119">
        <v>23</v>
      </c>
      <c r="AR20" s="121">
        <v>14</v>
      </c>
      <c r="AS20" s="119">
        <v>4.666666666666667</v>
      </c>
    </row>
    <row r="21" spans="1:45" ht="13.5" customHeight="1" x14ac:dyDescent="0.3">
      <c r="A21" s="118" t="s">
        <v>152</v>
      </c>
      <c r="B21" s="165" t="str">
        <f>'Incentive Goal'!B20</f>
        <v>CATAWBA</v>
      </c>
      <c r="C21" s="119">
        <v>17</v>
      </c>
      <c r="D21" s="119">
        <v>23</v>
      </c>
      <c r="E21" s="221">
        <v>4427</v>
      </c>
      <c r="F21" s="220">
        <v>260.41176470588238</v>
      </c>
      <c r="G21" s="221">
        <v>65</v>
      </c>
      <c r="H21" s="220">
        <v>3.8235294117647061</v>
      </c>
      <c r="I21" s="221">
        <v>79</v>
      </c>
      <c r="J21" s="220">
        <v>4.6470588235294121</v>
      </c>
      <c r="K21" s="120">
        <v>2519361.87</v>
      </c>
      <c r="L21" s="120">
        <v>148197.75705882354</v>
      </c>
      <c r="M21" s="120">
        <v>109537.47260869565</v>
      </c>
      <c r="N21" s="349">
        <v>21007</v>
      </c>
      <c r="O21" s="119">
        <v>1235.7058823529412</v>
      </c>
      <c r="P21" s="349">
        <v>135</v>
      </c>
      <c r="Q21" s="119">
        <v>7.9411764705882355</v>
      </c>
      <c r="R21" s="349">
        <v>941</v>
      </c>
      <c r="S21" s="119">
        <v>55.352941176470587</v>
      </c>
      <c r="T21" s="349">
        <v>14</v>
      </c>
      <c r="U21" s="119">
        <v>0.82352941176470584</v>
      </c>
      <c r="V21" s="349">
        <v>3</v>
      </c>
      <c r="W21" s="119">
        <v>0.17647058823529413</v>
      </c>
      <c r="X21" s="349">
        <v>79</v>
      </c>
      <c r="Y21" s="119">
        <v>4.6470588235294121</v>
      </c>
      <c r="Z21" s="349">
        <v>13</v>
      </c>
      <c r="AA21" s="119">
        <v>0.76470588235294112</v>
      </c>
      <c r="AB21" s="349">
        <v>79</v>
      </c>
      <c r="AC21" s="119">
        <v>4.6470588235294121</v>
      </c>
      <c r="AD21" s="349">
        <v>9</v>
      </c>
      <c r="AE21" s="119">
        <v>0.52941176470588236</v>
      </c>
      <c r="AF21" s="121">
        <v>31</v>
      </c>
      <c r="AG21" s="119">
        <v>1.8235294117647058</v>
      </c>
      <c r="AH21" s="121">
        <v>74</v>
      </c>
      <c r="AI21" s="119">
        <v>4.3529411764705879</v>
      </c>
      <c r="AJ21" s="121">
        <v>11</v>
      </c>
      <c r="AK21" s="119">
        <v>0.6470588235294118</v>
      </c>
      <c r="AL21" s="121">
        <v>619</v>
      </c>
      <c r="AM21" s="119">
        <v>36.411764705882355</v>
      </c>
      <c r="AN21" s="121">
        <v>1117</v>
      </c>
      <c r="AO21" s="119">
        <v>65.705882352941174</v>
      </c>
      <c r="AP21" s="121">
        <v>1583</v>
      </c>
      <c r="AQ21" s="119">
        <v>93.117647058823536</v>
      </c>
      <c r="AR21" s="121">
        <v>592</v>
      </c>
      <c r="AS21" s="119">
        <v>34.823529411764703</v>
      </c>
    </row>
    <row r="22" spans="1:45" ht="13.5" customHeight="1" x14ac:dyDescent="0.3">
      <c r="A22" s="118" t="s">
        <v>142</v>
      </c>
      <c r="B22" s="165" t="str">
        <f>'Incentive Goal'!B21</f>
        <v>CHATHAM</v>
      </c>
      <c r="C22" s="119">
        <v>4</v>
      </c>
      <c r="D22" s="119">
        <v>5</v>
      </c>
      <c r="E22" s="221">
        <v>1244</v>
      </c>
      <c r="F22" s="220">
        <v>311</v>
      </c>
      <c r="G22" s="221">
        <v>27</v>
      </c>
      <c r="H22" s="220">
        <v>6.75</v>
      </c>
      <c r="I22" s="221">
        <v>6</v>
      </c>
      <c r="J22" s="220">
        <v>1.5</v>
      </c>
      <c r="K22" s="120">
        <v>659226.28</v>
      </c>
      <c r="L22" s="120">
        <v>164806.57</v>
      </c>
      <c r="M22" s="120">
        <v>131845.25599999999</v>
      </c>
      <c r="N22" s="349">
        <v>5997</v>
      </c>
      <c r="O22" s="119">
        <v>1499.25</v>
      </c>
      <c r="P22" s="349">
        <v>48</v>
      </c>
      <c r="Q22" s="119">
        <v>12</v>
      </c>
      <c r="R22" s="349">
        <v>280</v>
      </c>
      <c r="S22" s="119">
        <v>70</v>
      </c>
      <c r="T22" s="349">
        <v>7</v>
      </c>
      <c r="U22" s="119">
        <v>1.75</v>
      </c>
      <c r="V22" s="349">
        <v>6</v>
      </c>
      <c r="W22" s="119">
        <v>1.5</v>
      </c>
      <c r="X22" s="349">
        <v>27</v>
      </c>
      <c r="Y22" s="119">
        <v>6.75</v>
      </c>
      <c r="Z22" s="349">
        <v>20</v>
      </c>
      <c r="AA22" s="119">
        <v>5</v>
      </c>
      <c r="AB22" s="349">
        <v>7</v>
      </c>
      <c r="AC22" s="119">
        <v>1.75</v>
      </c>
      <c r="AD22" s="349">
        <v>0</v>
      </c>
      <c r="AE22" s="119">
        <v>0</v>
      </c>
      <c r="AF22" s="121">
        <v>6</v>
      </c>
      <c r="AG22" s="119">
        <v>1.5</v>
      </c>
      <c r="AH22" s="121">
        <v>23</v>
      </c>
      <c r="AI22" s="119">
        <v>5.75</v>
      </c>
      <c r="AJ22" s="121">
        <v>5</v>
      </c>
      <c r="AK22" s="119">
        <v>1.25</v>
      </c>
      <c r="AL22" s="121">
        <v>121</v>
      </c>
      <c r="AM22" s="119">
        <v>30.25</v>
      </c>
      <c r="AN22" s="121">
        <v>103</v>
      </c>
      <c r="AO22" s="119">
        <v>25.75</v>
      </c>
      <c r="AP22" s="121">
        <v>356</v>
      </c>
      <c r="AQ22" s="119">
        <v>89</v>
      </c>
      <c r="AR22" s="121">
        <v>79</v>
      </c>
      <c r="AS22" s="119">
        <v>19.75</v>
      </c>
    </row>
    <row r="23" spans="1:45" ht="13.5" customHeight="1" x14ac:dyDescent="0.3">
      <c r="A23" s="118" t="s">
        <v>251</v>
      </c>
      <c r="B23" s="165" t="str">
        <f>'Incentive Goal'!B22</f>
        <v>CHEROKEE</v>
      </c>
      <c r="C23" s="119">
        <v>1</v>
      </c>
      <c r="D23" s="119">
        <v>2.1</v>
      </c>
      <c r="E23" s="221">
        <v>569</v>
      </c>
      <c r="F23" s="220">
        <v>569</v>
      </c>
      <c r="G23" s="221">
        <v>7</v>
      </c>
      <c r="H23" s="220">
        <v>7</v>
      </c>
      <c r="I23" s="221">
        <v>16</v>
      </c>
      <c r="J23" s="220">
        <v>16</v>
      </c>
      <c r="K23" s="120">
        <v>280054.69</v>
      </c>
      <c r="L23" s="120">
        <v>280054.69</v>
      </c>
      <c r="M23" s="120">
        <v>133359.37619047618</v>
      </c>
      <c r="N23" s="349">
        <v>2566</v>
      </c>
      <c r="O23" s="119">
        <v>2566</v>
      </c>
      <c r="P23" s="349">
        <v>26</v>
      </c>
      <c r="Q23" s="119">
        <v>26</v>
      </c>
      <c r="R23" s="349">
        <v>15</v>
      </c>
      <c r="S23" s="119">
        <v>15</v>
      </c>
      <c r="T23" s="349">
        <v>0</v>
      </c>
      <c r="U23" s="119">
        <v>0</v>
      </c>
      <c r="V23" s="349">
        <v>1</v>
      </c>
      <c r="W23" s="119">
        <v>1</v>
      </c>
      <c r="X23" s="349">
        <v>6</v>
      </c>
      <c r="Y23" s="119">
        <v>6</v>
      </c>
      <c r="Z23" s="349">
        <v>16</v>
      </c>
      <c r="AA23" s="119">
        <v>16</v>
      </c>
      <c r="AB23" s="349">
        <v>16</v>
      </c>
      <c r="AC23" s="119">
        <v>16</v>
      </c>
      <c r="AD23" s="349">
        <v>0</v>
      </c>
      <c r="AE23" s="119">
        <v>0</v>
      </c>
      <c r="AF23" s="121">
        <v>1</v>
      </c>
      <c r="AG23" s="119">
        <v>1</v>
      </c>
      <c r="AH23" s="121">
        <v>8</v>
      </c>
      <c r="AI23" s="119">
        <v>8</v>
      </c>
      <c r="AJ23" s="121">
        <v>10</v>
      </c>
      <c r="AK23" s="119">
        <v>10</v>
      </c>
      <c r="AL23" s="121">
        <v>19</v>
      </c>
      <c r="AM23" s="119">
        <v>19</v>
      </c>
      <c r="AN23" s="121">
        <v>64</v>
      </c>
      <c r="AO23" s="119">
        <v>64</v>
      </c>
      <c r="AP23" s="121">
        <v>66</v>
      </c>
      <c r="AQ23" s="119">
        <v>66</v>
      </c>
      <c r="AR23" s="121">
        <v>9</v>
      </c>
      <c r="AS23" s="119">
        <v>9</v>
      </c>
    </row>
    <row r="24" spans="1:45" ht="13.5" customHeight="1" x14ac:dyDescent="0.3">
      <c r="A24" s="118" t="s">
        <v>309</v>
      </c>
      <c r="B24" s="165" t="str">
        <f>'Incentive Goal'!B23</f>
        <v>CHOWAN</v>
      </c>
      <c r="C24" s="119">
        <v>2</v>
      </c>
      <c r="D24" s="119">
        <v>4</v>
      </c>
      <c r="E24" s="221">
        <v>737</v>
      </c>
      <c r="F24" s="220">
        <v>368.5</v>
      </c>
      <c r="G24" s="221">
        <v>14</v>
      </c>
      <c r="H24" s="220">
        <v>7</v>
      </c>
      <c r="I24" s="221">
        <v>5</v>
      </c>
      <c r="J24" s="220">
        <v>2.5</v>
      </c>
      <c r="K24" s="120">
        <v>350564.66</v>
      </c>
      <c r="L24" s="120">
        <v>175282.33</v>
      </c>
      <c r="M24" s="120">
        <v>87641.164999999994</v>
      </c>
      <c r="N24" s="349">
        <v>3841</v>
      </c>
      <c r="O24" s="119">
        <v>1920.5</v>
      </c>
      <c r="P24" s="349">
        <v>11</v>
      </c>
      <c r="Q24" s="119">
        <v>5.5</v>
      </c>
      <c r="R24" s="349">
        <v>172</v>
      </c>
      <c r="S24" s="119">
        <v>86</v>
      </c>
      <c r="T24" s="349">
        <v>2</v>
      </c>
      <c r="U24" s="119">
        <v>1</v>
      </c>
      <c r="V24" s="349">
        <v>2</v>
      </c>
      <c r="W24" s="119">
        <v>1</v>
      </c>
      <c r="X24" s="349">
        <v>13</v>
      </c>
      <c r="Y24" s="119">
        <v>6.5</v>
      </c>
      <c r="Z24" s="349">
        <v>7</v>
      </c>
      <c r="AA24" s="119">
        <v>3.5</v>
      </c>
      <c r="AB24" s="349">
        <v>3</v>
      </c>
      <c r="AC24" s="119">
        <v>1.5</v>
      </c>
      <c r="AD24" s="349">
        <v>0</v>
      </c>
      <c r="AE24" s="119">
        <v>0</v>
      </c>
      <c r="AF24" s="121">
        <v>3</v>
      </c>
      <c r="AG24" s="119">
        <v>1.5</v>
      </c>
      <c r="AH24" s="121">
        <v>20</v>
      </c>
      <c r="AI24" s="119">
        <v>10</v>
      </c>
      <c r="AJ24" s="121">
        <v>0</v>
      </c>
      <c r="AK24" s="119">
        <v>0</v>
      </c>
      <c r="AL24" s="121">
        <v>55</v>
      </c>
      <c r="AM24" s="119">
        <v>27.5</v>
      </c>
      <c r="AN24" s="121">
        <v>47</v>
      </c>
      <c r="AO24" s="119">
        <v>23.5</v>
      </c>
      <c r="AP24" s="121">
        <v>22</v>
      </c>
      <c r="AQ24" s="119">
        <v>11</v>
      </c>
      <c r="AR24" s="121">
        <v>39</v>
      </c>
      <c r="AS24" s="119">
        <v>19.5</v>
      </c>
    </row>
    <row r="25" spans="1:45" ht="13.5" customHeight="1" x14ac:dyDescent="0.3">
      <c r="A25" s="118" t="s">
        <v>251</v>
      </c>
      <c r="B25" s="165" t="str">
        <f>'Incentive Goal'!B24</f>
        <v>CLAY</v>
      </c>
      <c r="C25" s="119">
        <v>1</v>
      </c>
      <c r="D25" s="119">
        <v>1.2000000000000002</v>
      </c>
      <c r="E25" s="221">
        <v>204</v>
      </c>
      <c r="F25" s="220">
        <v>204</v>
      </c>
      <c r="G25" s="222">
        <v>11</v>
      </c>
      <c r="H25" s="220">
        <v>11</v>
      </c>
      <c r="I25" s="221">
        <v>8</v>
      </c>
      <c r="J25" s="220">
        <v>8</v>
      </c>
      <c r="K25" s="120">
        <v>118324.16</v>
      </c>
      <c r="L25" s="120">
        <v>118324.16</v>
      </c>
      <c r="M25" s="120">
        <v>98603.46666666666</v>
      </c>
      <c r="N25" s="349">
        <v>740</v>
      </c>
      <c r="O25" s="119">
        <v>740</v>
      </c>
      <c r="P25" s="349">
        <v>6</v>
      </c>
      <c r="Q25" s="119">
        <v>6</v>
      </c>
      <c r="R25" s="349">
        <v>1</v>
      </c>
      <c r="S25" s="119">
        <v>1</v>
      </c>
      <c r="T25" s="349">
        <v>0</v>
      </c>
      <c r="U25" s="119">
        <v>0</v>
      </c>
      <c r="V25" s="349">
        <v>0</v>
      </c>
      <c r="W25" s="119">
        <v>0</v>
      </c>
      <c r="X25" s="349">
        <v>10</v>
      </c>
      <c r="Y25" s="119">
        <v>10</v>
      </c>
      <c r="Z25" s="349">
        <v>7</v>
      </c>
      <c r="AA25" s="119">
        <v>7</v>
      </c>
      <c r="AB25" s="349">
        <v>8</v>
      </c>
      <c r="AC25" s="119">
        <v>8</v>
      </c>
      <c r="AD25" s="349">
        <v>10</v>
      </c>
      <c r="AE25" s="119">
        <v>10</v>
      </c>
      <c r="AF25" s="121">
        <v>2</v>
      </c>
      <c r="AG25" s="119">
        <v>2</v>
      </c>
      <c r="AH25" s="121">
        <v>4</v>
      </c>
      <c r="AI25" s="119">
        <v>4</v>
      </c>
      <c r="AJ25" s="121">
        <v>0</v>
      </c>
      <c r="AK25" s="119">
        <v>0</v>
      </c>
      <c r="AL25" s="121">
        <v>30</v>
      </c>
      <c r="AM25" s="119">
        <v>30</v>
      </c>
      <c r="AN25" s="121">
        <v>22</v>
      </c>
      <c r="AO25" s="119">
        <v>22</v>
      </c>
      <c r="AP25" s="121">
        <v>102</v>
      </c>
      <c r="AQ25" s="119">
        <v>102</v>
      </c>
      <c r="AR25" s="121">
        <v>4</v>
      </c>
      <c r="AS25" s="119">
        <v>4</v>
      </c>
    </row>
    <row r="26" spans="1:45" ht="13.5" customHeight="1" x14ac:dyDescent="0.3">
      <c r="A26" s="118" t="s">
        <v>152</v>
      </c>
      <c r="B26" s="165" t="str">
        <f>'Incentive Goal'!B25</f>
        <v>CLEVELAND</v>
      </c>
      <c r="C26" s="119">
        <v>14</v>
      </c>
      <c r="D26" s="119">
        <v>19</v>
      </c>
      <c r="E26" s="221">
        <v>5159</v>
      </c>
      <c r="F26" s="220">
        <v>368.5</v>
      </c>
      <c r="G26" s="221">
        <v>32</v>
      </c>
      <c r="H26" s="220">
        <v>2.2857142857142856</v>
      </c>
      <c r="I26" s="221">
        <v>33</v>
      </c>
      <c r="J26" s="220">
        <v>2.3571428571428572</v>
      </c>
      <c r="K26" s="120">
        <v>1961559.14</v>
      </c>
      <c r="L26" s="120">
        <v>140111.36714285714</v>
      </c>
      <c r="M26" s="120">
        <v>103239.9547368421</v>
      </c>
      <c r="N26" s="349">
        <v>34908</v>
      </c>
      <c r="O26" s="119">
        <v>2493.4285714285716</v>
      </c>
      <c r="P26" s="349">
        <v>208</v>
      </c>
      <c r="Q26" s="119">
        <v>14.857142857142858</v>
      </c>
      <c r="R26" s="349">
        <v>472</v>
      </c>
      <c r="S26" s="119">
        <v>33.714285714285715</v>
      </c>
      <c r="T26" s="349">
        <v>12</v>
      </c>
      <c r="U26" s="119">
        <v>0.8571428571428571</v>
      </c>
      <c r="V26" s="349">
        <v>25</v>
      </c>
      <c r="W26" s="119">
        <v>1.7857142857142858</v>
      </c>
      <c r="X26" s="349">
        <v>34</v>
      </c>
      <c r="Y26" s="119">
        <v>2.4285714285714284</v>
      </c>
      <c r="Z26" s="349">
        <v>62</v>
      </c>
      <c r="AA26" s="119">
        <v>4.4285714285714288</v>
      </c>
      <c r="AB26" s="349">
        <v>30</v>
      </c>
      <c r="AC26" s="119">
        <v>2.1428571428571428</v>
      </c>
      <c r="AD26" s="349">
        <v>3</v>
      </c>
      <c r="AE26" s="119">
        <v>0.21428571428571427</v>
      </c>
      <c r="AF26" s="121">
        <v>14</v>
      </c>
      <c r="AG26" s="119">
        <v>1</v>
      </c>
      <c r="AH26" s="121">
        <v>169</v>
      </c>
      <c r="AI26" s="119">
        <v>12.071428571428571</v>
      </c>
      <c r="AJ26" s="121">
        <v>9</v>
      </c>
      <c r="AK26" s="119">
        <v>0.6428571428571429</v>
      </c>
      <c r="AL26" s="121">
        <v>709</v>
      </c>
      <c r="AM26" s="119">
        <v>50.642857142857146</v>
      </c>
      <c r="AN26" s="121">
        <v>487</v>
      </c>
      <c r="AO26" s="119">
        <v>34.785714285714285</v>
      </c>
      <c r="AP26" s="121">
        <v>658</v>
      </c>
      <c r="AQ26" s="119">
        <v>47</v>
      </c>
      <c r="AR26" s="121">
        <v>126</v>
      </c>
      <c r="AS26" s="119">
        <v>9</v>
      </c>
    </row>
    <row r="27" spans="1:45" ht="13.5" customHeight="1" x14ac:dyDescent="0.3">
      <c r="A27" s="118" t="s">
        <v>166</v>
      </c>
      <c r="B27" s="165" t="str">
        <f>'Incentive Goal'!B26</f>
        <v>COLUMBUS</v>
      </c>
      <c r="C27" s="119">
        <v>9</v>
      </c>
      <c r="D27" s="119">
        <v>14</v>
      </c>
      <c r="E27" s="221">
        <v>2952</v>
      </c>
      <c r="F27" s="220">
        <v>328</v>
      </c>
      <c r="G27" s="221">
        <v>27</v>
      </c>
      <c r="H27" s="220">
        <v>3</v>
      </c>
      <c r="I27" s="221">
        <v>52</v>
      </c>
      <c r="J27" s="220">
        <v>5.7777777777777777</v>
      </c>
      <c r="K27" s="120">
        <v>1177883.6499999999</v>
      </c>
      <c r="L27" s="120">
        <v>130875.9611111111</v>
      </c>
      <c r="M27" s="120">
        <v>84134.546428571426</v>
      </c>
      <c r="N27" s="349">
        <v>16651</v>
      </c>
      <c r="O27" s="119">
        <v>1850.1111111111111</v>
      </c>
      <c r="P27" s="349">
        <v>71</v>
      </c>
      <c r="Q27" s="119">
        <v>7.8888888888888893</v>
      </c>
      <c r="R27" s="349">
        <v>954</v>
      </c>
      <c r="S27" s="119">
        <v>106</v>
      </c>
      <c r="T27" s="349">
        <v>59</v>
      </c>
      <c r="U27" s="119">
        <v>6.5555555555555554</v>
      </c>
      <c r="V27" s="349">
        <v>23</v>
      </c>
      <c r="W27" s="119">
        <v>2.5555555555555554</v>
      </c>
      <c r="X27" s="349">
        <v>28</v>
      </c>
      <c r="Y27" s="119">
        <v>3.1111111111111112</v>
      </c>
      <c r="Z27" s="349">
        <v>55</v>
      </c>
      <c r="AA27" s="119">
        <v>6.1111111111111107</v>
      </c>
      <c r="AB27" s="349">
        <v>43</v>
      </c>
      <c r="AC27" s="119">
        <v>4.7777777777777777</v>
      </c>
      <c r="AD27" s="349">
        <v>13</v>
      </c>
      <c r="AE27" s="119">
        <v>1.4444444444444444</v>
      </c>
      <c r="AF27" s="121">
        <v>13</v>
      </c>
      <c r="AG27" s="119">
        <v>1.4444444444444444</v>
      </c>
      <c r="AH27" s="121">
        <v>93</v>
      </c>
      <c r="AI27" s="119">
        <v>10.333333333333334</v>
      </c>
      <c r="AJ27" s="121">
        <v>6</v>
      </c>
      <c r="AK27" s="119">
        <v>0.66666666666666663</v>
      </c>
      <c r="AL27" s="121">
        <v>405</v>
      </c>
      <c r="AM27" s="119">
        <v>45</v>
      </c>
      <c r="AN27" s="121">
        <v>316</v>
      </c>
      <c r="AO27" s="119">
        <v>35.111111111111114</v>
      </c>
      <c r="AP27" s="121">
        <v>2624</v>
      </c>
      <c r="AQ27" s="119">
        <v>291.55555555555554</v>
      </c>
      <c r="AR27" s="121">
        <v>82</v>
      </c>
      <c r="AS27" s="119">
        <v>9.1111111111111107</v>
      </c>
    </row>
    <row r="28" spans="1:45" ht="13.5" customHeight="1" x14ac:dyDescent="0.3">
      <c r="A28" s="118" t="s">
        <v>166</v>
      </c>
      <c r="B28" s="165" t="str">
        <f>'Incentive Goal'!B27</f>
        <v>CRAVEN</v>
      </c>
      <c r="C28" s="119">
        <v>9</v>
      </c>
      <c r="D28" s="119">
        <v>11</v>
      </c>
      <c r="E28" s="221">
        <v>3517</v>
      </c>
      <c r="F28" s="220">
        <v>390.77777777777777</v>
      </c>
      <c r="G28" s="221">
        <v>56</v>
      </c>
      <c r="H28" s="220">
        <v>6.2222222222222223</v>
      </c>
      <c r="I28" s="221">
        <v>27</v>
      </c>
      <c r="J28" s="220">
        <v>3</v>
      </c>
      <c r="K28" s="120">
        <v>1927416.03</v>
      </c>
      <c r="L28" s="120">
        <v>214157.33666666667</v>
      </c>
      <c r="M28" s="120">
        <v>175219.6390909091</v>
      </c>
      <c r="N28" s="349">
        <v>15654</v>
      </c>
      <c r="O28" s="119">
        <v>1739.3333333333333</v>
      </c>
      <c r="P28" s="349">
        <v>63</v>
      </c>
      <c r="Q28" s="119">
        <v>7</v>
      </c>
      <c r="R28" s="349">
        <v>846</v>
      </c>
      <c r="S28" s="119">
        <v>94</v>
      </c>
      <c r="T28" s="349">
        <v>21</v>
      </c>
      <c r="U28" s="119">
        <v>2.3333333333333335</v>
      </c>
      <c r="V28" s="349">
        <v>28</v>
      </c>
      <c r="W28" s="119">
        <v>3.1111111111111112</v>
      </c>
      <c r="X28" s="349">
        <v>88</v>
      </c>
      <c r="Y28" s="119">
        <v>9.7777777777777786</v>
      </c>
      <c r="Z28" s="349">
        <v>72</v>
      </c>
      <c r="AA28" s="119">
        <v>8</v>
      </c>
      <c r="AB28" s="349">
        <v>23</v>
      </c>
      <c r="AC28" s="119">
        <v>2.5555555555555554</v>
      </c>
      <c r="AD28" s="349">
        <v>35</v>
      </c>
      <c r="AE28" s="119">
        <v>3.8888888888888888</v>
      </c>
      <c r="AF28" s="121">
        <v>18</v>
      </c>
      <c r="AG28" s="119">
        <v>2</v>
      </c>
      <c r="AH28" s="121">
        <v>53</v>
      </c>
      <c r="AI28" s="119">
        <v>5.8888888888888893</v>
      </c>
      <c r="AJ28" s="121">
        <v>3</v>
      </c>
      <c r="AK28" s="119">
        <v>0.33333333333333331</v>
      </c>
      <c r="AL28" s="121">
        <v>420</v>
      </c>
      <c r="AM28" s="119">
        <v>46.666666666666664</v>
      </c>
      <c r="AN28" s="121">
        <v>267</v>
      </c>
      <c r="AO28" s="119">
        <v>29.666666666666668</v>
      </c>
      <c r="AP28" s="121">
        <v>499</v>
      </c>
      <c r="AQ28" s="119">
        <v>55.444444444444443</v>
      </c>
      <c r="AR28" s="121">
        <v>130</v>
      </c>
      <c r="AS28" s="119">
        <v>14.444444444444445</v>
      </c>
    </row>
    <row r="29" spans="1:45" ht="13.5" customHeight="1" x14ac:dyDescent="0.3">
      <c r="A29" s="118" t="s">
        <v>166</v>
      </c>
      <c r="B29" s="165" t="str">
        <f>'Incentive Goal'!B28</f>
        <v>CUMBERLAND</v>
      </c>
      <c r="C29" s="119">
        <v>45</v>
      </c>
      <c r="D29" s="119">
        <v>76</v>
      </c>
      <c r="E29" s="221">
        <v>16407</v>
      </c>
      <c r="F29" s="220">
        <v>364.6</v>
      </c>
      <c r="G29" s="221">
        <v>312</v>
      </c>
      <c r="H29" s="220">
        <v>6.9333333333333336</v>
      </c>
      <c r="I29" s="221">
        <v>186</v>
      </c>
      <c r="J29" s="220">
        <v>4.1333333333333337</v>
      </c>
      <c r="K29" s="120">
        <v>8968528.6099999994</v>
      </c>
      <c r="L29" s="120">
        <v>199300.63577777776</v>
      </c>
      <c r="M29" s="120">
        <v>118006.95539473684</v>
      </c>
      <c r="N29" s="349">
        <v>75931</v>
      </c>
      <c r="O29" s="119">
        <v>1687.3555555555556</v>
      </c>
      <c r="P29" s="349">
        <v>588</v>
      </c>
      <c r="Q29" s="119">
        <v>13.066666666666666</v>
      </c>
      <c r="R29" s="349">
        <v>8751</v>
      </c>
      <c r="S29" s="119">
        <v>194.46666666666667</v>
      </c>
      <c r="T29" s="349">
        <v>759</v>
      </c>
      <c r="U29" s="119">
        <v>16.866666666666667</v>
      </c>
      <c r="V29" s="349">
        <v>127</v>
      </c>
      <c r="W29" s="119">
        <v>2.8222222222222224</v>
      </c>
      <c r="X29" s="349">
        <v>329</v>
      </c>
      <c r="Y29" s="119">
        <v>7.3111111111111109</v>
      </c>
      <c r="Z29" s="349">
        <v>357</v>
      </c>
      <c r="AA29" s="119">
        <v>7.9333333333333336</v>
      </c>
      <c r="AB29" s="349">
        <v>176</v>
      </c>
      <c r="AC29" s="119">
        <v>3.911111111111111</v>
      </c>
      <c r="AD29" s="349">
        <v>122</v>
      </c>
      <c r="AE29" s="119">
        <v>2.7111111111111112</v>
      </c>
      <c r="AF29" s="121">
        <v>219</v>
      </c>
      <c r="AG29" s="119">
        <v>4.8666666666666663</v>
      </c>
      <c r="AH29" s="121">
        <v>411</v>
      </c>
      <c r="AI29" s="119">
        <v>9.1333333333333329</v>
      </c>
      <c r="AJ29" s="121">
        <v>59</v>
      </c>
      <c r="AK29" s="119">
        <v>1.3111111111111111</v>
      </c>
      <c r="AL29" s="121">
        <v>2171</v>
      </c>
      <c r="AM29" s="119">
        <v>48.244444444444447</v>
      </c>
      <c r="AN29" s="121">
        <v>2257</v>
      </c>
      <c r="AO29" s="119">
        <v>50.155555555555559</v>
      </c>
      <c r="AP29" s="121">
        <v>10994</v>
      </c>
      <c r="AQ29" s="119">
        <v>244.3111111111111</v>
      </c>
      <c r="AR29" s="121">
        <v>95</v>
      </c>
      <c r="AS29" s="119">
        <v>2.1111111111111112</v>
      </c>
    </row>
    <row r="30" spans="1:45" ht="13.5" customHeight="1" x14ac:dyDescent="0.3">
      <c r="A30" s="118" t="s">
        <v>309</v>
      </c>
      <c r="B30" s="165" t="str">
        <f>'Incentive Goal'!B29</f>
        <v>CURRITUCK</v>
      </c>
      <c r="C30" s="119">
        <v>2</v>
      </c>
      <c r="D30" s="119">
        <v>2.5</v>
      </c>
      <c r="E30" s="221">
        <v>638</v>
      </c>
      <c r="F30" s="220">
        <v>319</v>
      </c>
      <c r="G30" s="221">
        <v>6</v>
      </c>
      <c r="H30" s="220">
        <v>3</v>
      </c>
      <c r="I30" s="221">
        <v>13</v>
      </c>
      <c r="J30" s="220">
        <v>6.5</v>
      </c>
      <c r="K30" s="120">
        <v>531515.68000000005</v>
      </c>
      <c r="L30" s="120">
        <v>265757.84000000003</v>
      </c>
      <c r="M30" s="120">
        <v>212606.27200000003</v>
      </c>
      <c r="N30" s="349">
        <v>1747</v>
      </c>
      <c r="O30" s="119">
        <v>873.5</v>
      </c>
      <c r="P30" s="349">
        <v>7</v>
      </c>
      <c r="Q30" s="119">
        <v>3.5</v>
      </c>
      <c r="R30" s="349">
        <v>15</v>
      </c>
      <c r="S30" s="119">
        <v>7.5</v>
      </c>
      <c r="T30" s="349">
        <v>0</v>
      </c>
      <c r="U30" s="119">
        <v>0</v>
      </c>
      <c r="V30" s="349">
        <v>0</v>
      </c>
      <c r="W30" s="119">
        <v>0</v>
      </c>
      <c r="X30" s="349">
        <v>3</v>
      </c>
      <c r="Y30" s="119">
        <v>1.5</v>
      </c>
      <c r="Z30" s="349">
        <v>0</v>
      </c>
      <c r="AA30" s="119">
        <v>0</v>
      </c>
      <c r="AB30" s="349">
        <v>3</v>
      </c>
      <c r="AC30" s="119">
        <v>1.5</v>
      </c>
      <c r="AD30" s="349">
        <v>0</v>
      </c>
      <c r="AE30" s="119">
        <v>0</v>
      </c>
      <c r="AF30" s="121">
        <v>6</v>
      </c>
      <c r="AG30" s="119">
        <v>3</v>
      </c>
      <c r="AH30" s="121">
        <v>32</v>
      </c>
      <c r="AI30" s="119">
        <v>16</v>
      </c>
      <c r="AJ30" s="121">
        <v>0</v>
      </c>
      <c r="AK30" s="119">
        <v>0</v>
      </c>
      <c r="AL30" s="121">
        <v>60</v>
      </c>
      <c r="AM30" s="119">
        <v>30</v>
      </c>
      <c r="AN30" s="121">
        <v>228</v>
      </c>
      <c r="AO30" s="119">
        <v>114</v>
      </c>
      <c r="AP30" s="121">
        <v>138</v>
      </c>
      <c r="AQ30" s="119">
        <v>69</v>
      </c>
      <c r="AR30" s="121">
        <v>56</v>
      </c>
      <c r="AS30" s="119">
        <v>28</v>
      </c>
    </row>
    <row r="31" spans="1:45" ht="13.5" customHeight="1" x14ac:dyDescent="0.3">
      <c r="A31" s="118" t="s">
        <v>309</v>
      </c>
      <c r="B31" s="165" t="str">
        <f>'Incentive Goal'!B30</f>
        <v>DARE</v>
      </c>
      <c r="C31" s="119">
        <v>1</v>
      </c>
      <c r="D31" s="119">
        <v>1.5</v>
      </c>
      <c r="E31" s="221">
        <v>616</v>
      </c>
      <c r="F31" s="220">
        <v>616</v>
      </c>
      <c r="G31" s="221">
        <v>16</v>
      </c>
      <c r="H31" s="220">
        <v>16</v>
      </c>
      <c r="I31" s="221">
        <v>7</v>
      </c>
      <c r="J31" s="220">
        <v>7</v>
      </c>
      <c r="K31" s="120">
        <v>458462.49</v>
      </c>
      <c r="L31" s="120">
        <v>458462.49</v>
      </c>
      <c r="M31" s="120">
        <v>305641.65999999997</v>
      </c>
      <c r="N31" s="349">
        <v>2533</v>
      </c>
      <c r="O31" s="119">
        <v>2533</v>
      </c>
      <c r="P31" s="349">
        <v>34</v>
      </c>
      <c r="Q31" s="119">
        <v>34</v>
      </c>
      <c r="R31" s="349">
        <v>51</v>
      </c>
      <c r="S31" s="119">
        <v>51</v>
      </c>
      <c r="T31" s="349">
        <v>1</v>
      </c>
      <c r="U31" s="119">
        <v>1</v>
      </c>
      <c r="V31" s="349">
        <v>1</v>
      </c>
      <c r="W31" s="119">
        <v>1</v>
      </c>
      <c r="X31" s="349">
        <v>20</v>
      </c>
      <c r="Y31" s="119">
        <v>20</v>
      </c>
      <c r="Z31" s="349">
        <v>18</v>
      </c>
      <c r="AA31" s="119">
        <v>18</v>
      </c>
      <c r="AB31" s="349">
        <v>17</v>
      </c>
      <c r="AC31" s="119">
        <v>17</v>
      </c>
      <c r="AD31" s="349">
        <v>1</v>
      </c>
      <c r="AE31" s="119">
        <v>1</v>
      </c>
      <c r="AF31" s="121">
        <v>5</v>
      </c>
      <c r="AG31" s="119">
        <v>5</v>
      </c>
      <c r="AH31" s="121">
        <v>20</v>
      </c>
      <c r="AI31" s="119">
        <v>20</v>
      </c>
      <c r="AJ31" s="121">
        <v>3</v>
      </c>
      <c r="AK31" s="119">
        <v>3</v>
      </c>
      <c r="AL31" s="121">
        <v>50</v>
      </c>
      <c r="AM31" s="119">
        <v>50</v>
      </c>
      <c r="AN31" s="121">
        <v>79</v>
      </c>
      <c r="AO31" s="119">
        <v>79</v>
      </c>
      <c r="AP31" s="121">
        <v>85</v>
      </c>
      <c r="AQ31" s="119">
        <v>85</v>
      </c>
      <c r="AR31" s="121">
        <v>34</v>
      </c>
      <c r="AS31" s="119">
        <v>34</v>
      </c>
    </row>
    <row r="32" spans="1:45" ht="13.5" customHeight="1" x14ac:dyDescent="0.3">
      <c r="A32" s="118" t="s">
        <v>142</v>
      </c>
      <c r="B32" s="165" t="str">
        <f>'Incentive Goal'!B31</f>
        <v>DAVIDSON</v>
      </c>
      <c r="C32" s="119">
        <v>14</v>
      </c>
      <c r="D32" s="119">
        <v>18</v>
      </c>
      <c r="E32" s="221">
        <v>4452</v>
      </c>
      <c r="F32" s="220">
        <v>318</v>
      </c>
      <c r="G32" s="221">
        <v>52</v>
      </c>
      <c r="H32" s="220">
        <v>3.7142857142857144</v>
      </c>
      <c r="I32" s="221">
        <v>55</v>
      </c>
      <c r="J32" s="220">
        <v>3.9285714285714284</v>
      </c>
      <c r="K32" s="120">
        <v>2799767.89</v>
      </c>
      <c r="L32" s="120">
        <v>199983.42071428572</v>
      </c>
      <c r="M32" s="120">
        <v>155542.66055555557</v>
      </c>
      <c r="N32" s="349">
        <v>22391</v>
      </c>
      <c r="O32" s="119">
        <v>1599.3571428571429</v>
      </c>
      <c r="P32" s="349">
        <v>134</v>
      </c>
      <c r="Q32" s="119">
        <v>9.5714285714285712</v>
      </c>
      <c r="R32" s="349">
        <v>1700</v>
      </c>
      <c r="S32" s="119">
        <v>121.42857142857143</v>
      </c>
      <c r="T32" s="349">
        <v>150</v>
      </c>
      <c r="U32" s="119">
        <v>10.714285714285714</v>
      </c>
      <c r="V32" s="349">
        <v>38</v>
      </c>
      <c r="W32" s="119">
        <v>2.7142857142857144</v>
      </c>
      <c r="X32" s="349">
        <v>52</v>
      </c>
      <c r="Y32" s="119">
        <v>3.7142857142857144</v>
      </c>
      <c r="Z32" s="349">
        <v>129</v>
      </c>
      <c r="AA32" s="119">
        <v>9.2142857142857135</v>
      </c>
      <c r="AB32" s="349">
        <v>51</v>
      </c>
      <c r="AC32" s="119">
        <v>3.6428571428571428</v>
      </c>
      <c r="AD32" s="349">
        <v>19</v>
      </c>
      <c r="AE32" s="119">
        <v>1.3571428571428572</v>
      </c>
      <c r="AF32" s="121">
        <v>66</v>
      </c>
      <c r="AG32" s="119">
        <v>4.7142857142857144</v>
      </c>
      <c r="AH32" s="121">
        <v>149</v>
      </c>
      <c r="AI32" s="119">
        <v>10.642857142857142</v>
      </c>
      <c r="AJ32" s="121">
        <v>8</v>
      </c>
      <c r="AK32" s="119">
        <v>0.5714285714285714</v>
      </c>
      <c r="AL32" s="121">
        <v>589</v>
      </c>
      <c r="AM32" s="119">
        <v>42.071428571428569</v>
      </c>
      <c r="AN32" s="121">
        <v>610</v>
      </c>
      <c r="AO32" s="119">
        <v>43.571428571428569</v>
      </c>
      <c r="AP32" s="121">
        <v>1982</v>
      </c>
      <c r="AQ32" s="119">
        <v>141.57142857142858</v>
      </c>
      <c r="AR32" s="121">
        <v>245</v>
      </c>
      <c r="AS32" s="119">
        <v>17.5</v>
      </c>
    </row>
    <row r="33" spans="1:45" ht="13.5" customHeight="1" x14ac:dyDescent="0.3">
      <c r="A33" s="118" t="s">
        <v>142</v>
      </c>
      <c r="B33" s="165" t="str">
        <f>'Incentive Goal'!B32</f>
        <v>DAVIE</v>
      </c>
      <c r="C33" s="119">
        <v>3</v>
      </c>
      <c r="D33" s="119">
        <v>4</v>
      </c>
      <c r="E33" s="221">
        <v>933</v>
      </c>
      <c r="F33" s="220">
        <v>311</v>
      </c>
      <c r="G33" s="221">
        <v>18</v>
      </c>
      <c r="H33" s="220">
        <v>6</v>
      </c>
      <c r="I33" s="221">
        <v>15</v>
      </c>
      <c r="J33" s="220">
        <v>5</v>
      </c>
      <c r="K33" s="120">
        <v>571454.99</v>
      </c>
      <c r="L33" s="120">
        <v>190484.99666666667</v>
      </c>
      <c r="M33" s="120">
        <v>142863.7475</v>
      </c>
      <c r="N33" s="349">
        <v>3773</v>
      </c>
      <c r="O33" s="119">
        <v>1257.6666666666667</v>
      </c>
      <c r="P33" s="349">
        <v>12</v>
      </c>
      <c r="Q33" s="119">
        <v>4</v>
      </c>
      <c r="R33" s="349">
        <v>262</v>
      </c>
      <c r="S33" s="119">
        <v>87.333333333333329</v>
      </c>
      <c r="T33" s="349">
        <v>0</v>
      </c>
      <c r="U33" s="119">
        <v>0</v>
      </c>
      <c r="V33" s="349">
        <v>4</v>
      </c>
      <c r="W33" s="119">
        <v>1.3333333333333333</v>
      </c>
      <c r="X33" s="349">
        <v>19</v>
      </c>
      <c r="Y33" s="119">
        <v>6.333333333333333</v>
      </c>
      <c r="Z33" s="349">
        <v>24</v>
      </c>
      <c r="AA33" s="119">
        <v>8</v>
      </c>
      <c r="AB33" s="349">
        <v>8</v>
      </c>
      <c r="AC33" s="119">
        <v>2.6666666666666665</v>
      </c>
      <c r="AD33" s="349">
        <v>51</v>
      </c>
      <c r="AE33" s="119">
        <v>17</v>
      </c>
      <c r="AF33" s="121">
        <v>2</v>
      </c>
      <c r="AG33" s="119">
        <v>0.66666666666666663</v>
      </c>
      <c r="AH33" s="121">
        <v>17</v>
      </c>
      <c r="AI33" s="119">
        <v>5.666666666666667</v>
      </c>
      <c r="AJ33" s="121">
        <v>4</v>
      </c>
      <c r="AK33" s="119">
        <v>1.3333333333333333</v>
      </c>
      <c r="AL33" s="121">
        <v>143</v>
      </c>
      <c r="AM33" s="119">
        <v>47.666666666666664</v>
      </c>
      <c r="AN33" s="121">
        <v>165</v>
      </c>
      <c r="AO33" s="119">
        <v>55</v>
      </c>
      <c r="AP33" s="121">
        <v>346</v>
      </c>
      <c r="AQ33" s="119">
        <v>115.33333333333333</v>
      </c>
      <c r="AR33" s="121">
        <v>53</v>
      </c>
      <c r="AS33" s="119">
        <v>17.666666666666668</v>
      </c>
    </row>
    <row r="34" spans="1:45" ht="13.5" customHeight="1" x14ac:dyDescent="0.3">
      <c r="A34" s="118" t="s">
        <v>166</v>
      </c>
      <c r="B34" s="165" t="str">
        <f>'Incentive Goal'!B33</f>
        <v>DUPLIN</v>
      </c>
      <c r="C34" s="119">
        <v>6</v>
      </c>
      <c r="D34" s="119">
        <v>7</v>
      </c>
      <c r="E34" s="221">
        <v>2121</v>
      </c>
      <c r="F34" s="220">
        <v>353.5</v>
      </c>
      <c r="G34" s="221">
        <v>8</v>
      </c>
      <c r="H34" s="220">
        <v>1.3333333333333333</v>
      </c>
      <c r="I34" s="221">
        <v>23</v>
      </c>
      <c r="J34" s="220">
        <v>3.8333333333333335</v>
      </c>
      <c r="K34" s="120">
        <v>1300455.52</v>
      </c>
      <c r="L34" s="120">
        <v>216742.58666666667</v>
      </c>
      <c r="M34" s="120">
        <v>185779.36000000002</v>
      </c>
      <c r="N34" s="349">
        <v>9268</v>
      </c>
      <c r="O34" s="119">
        <v>1544.6666666666667</v>
      </c>
      <c r="P34" s="349">
        <v>31</v>
      </c>
      <c r="Q34" s="119">
        <v>5.166666666666667</v>
      </c>
      <c r="R34" s="349">
        <v>189</v>
      </c>
      <c r="S34" s="119">
        <v>31.5</v>
      </c>
      <c r="T34" s="349">
        <v>2</v>
      </c>
      <c r="U34" s="119">
        <v>0.33333333333333331</v>
      </c>
      <c r="V34" s="349">
        <v>11</v>
      </c>
      <c r="W34" s="119">
        <v>1.8333333333333333</v>
      </c>
      <c r="X34" s="349">
        <v>8</v>
      </c>
      <c r="Y34" s="119">
        <v>1.3333333333333333</v>
      </c>
      <c r="Z34" s="349">
        <v>44</v>
      </c>
      <c r="AA34" s="119">
        <v>7.333333333333333</v>
      </c>
      <c r="AB34" s="349">
        <v>21</v>
      </c>
      <c r="AC34" s="119">
        <v>3.5</v>
      </c>
      <c r="AD34" s="349">
        <v>2</v>
      </c>
      <c r="AE34" s="119">
        <v>0.33333333333333331</v>
      </c>
      <c r="AF34" s="121">
        <v>32</v>
      </c>
      <c r="AG34" s="119">
        <v>5.333333333333333</v>
      </c>
      <c r="AH34" s="121">
        <v>31</v>
      </c>
      <c r="AI34" s="119">
        <v>5.166666666666667</v>
      </c>
      <c r="AJ34" s="121">
        <v>2</v>
      </c>
      <c r="AK34" s="119">
        <v>0.33333333333333331</v>
      </c>
      <c r="AL34" s="121">
        <v>259</v>
      </c>
      <c r="AM34" s="119">
        <v>43.166666666666664</v>
      </c>
      <c r="AN34" s="121">
        <v>333</v>
      </c>
      <c r="AO34" s="119">
        <v>55.5</v>
      </c>
      <c r="AP34" s="121">
        <v>262</v>
      </c>
      <c r="AQ34" s="119">
        <v>43.666666666666664</v>
      </c>
      <c r="AR34" s="121">
        <v>101</v>
      </c>
      <c r="AS34" s="119">
        <v>16.833333333333332</v>
      </c>
    </row>
    <row r="35" spans="1:45" ht="13.5" customHeight="1" x14ac:dyDescent="0.3">
      <c r="A35" s="118" t="s">
        <v>142</v>
      </c>
      <c r="B35" s="165" t="str">
        <f>'Incentive Goal'!B34</f>
        <v>DURHAM</v>
      </c>
      <c r="C35" s="119">
        <v>27</v>
      </c>
      <c r="D35" s="119">
        <v>36</v>
      </c>
      <c r="E35" s="221">
        <v>6926</v>
      </c>
      <c r="F35" s="220">
        <v>256.51851851851853</v>
      </c>
      <c r="G35" s="221">
        <v>117</v>
      </c>
      <c r="H35" s="220">
        <v>4.333333333333333</v>
      </c>
      <c r="I35" s="221">
        <v>81</v>
      </c>
      <c r="J35" s="220">
        <v>3</v>
      </c>
      <c r="K35" s="120">
        <v>3656278.23</v>
      </c>
      <c r="L35" s="120">
        <v>135417.71222222221</v>
      </c>
      <c r="M35" s="120">
        <v>101563.28416666666</v>
      </c>
      <c r="N35" s="349">
        <v>32903</v>
      </c>
      <c r="O35" s="119">
        <v>1218.6296296296296</v>
      </c>
      <c r="P35" s="349">
        <v>255</v>
      </c>
      <c r="Q35" s="119">
        <v>9.4444444444444446</v>
      </c>
      <c r="R35" s="349">
        <v>2836</v>
      </c>
      <c r="S35" s="119">
        <v>105.03703703703704</v>
      </c>
      <c r="T35" s="349">
        <v>62</v>
      </c>
      <c r="U35" s="119">
        <v>2.2962962962962963</v>
      </c>
      <c r="V35" s="349">
        <v>32</v>
      </c>
      <c r="W35" s="119">
        <v>1.1851851851851851</v>
      </c>
      <c r="X35" s="349">
        <v>115</v>
      </c>
      <c r="Y35" s="119">
        <v>4.2592592592592595</v>
      </c>
      <c r="Z35" s="349">
        <v>56</v>
      </c>
      <c r="AA35" s="119">
        <v>2.074074074074074</v>
      </c>
      <c r="AB35" s="349">
        <v>50</v>
      </c>
      <c r="AC35" s="119">
        <v>1.8518518518518519</v>
      </c>
      <c r="AD35" s="349">
        <v>81</v>
      </c>
      <c r="AE35" s="119">
        <v>3</v>
      </c>
      <c r="AF35" s="121">
        <v>49</v>
      </c>
      <c r="AG35" s="119">
        <v>1.8148148148148149</v>
      </c>
      <c r="AH35" s="121">
        <v>267</v>
      </c>
      <c r="AI35" s="119">
        <v>9.8888888888888893</v>
      </c>
      <c r="AJ35" s="121">
        <v>16</v>
      </c>
      <c r="AK35" s="119">
        <v>0.59259259259259256</v>
      </c>
      <c r="AL35" s="121">
        <v>985</v>
      </c>
      <c r="AM35" s="119">
        <v>36.481481481481481</v>
      </c>
      <c r="AN35" s="121">
        <v>844</v>
      </c>
      <c r="AO35" s="119">
        <v>31.25925925925926</v>
      </c>
      <c r="AP35" s="121">
        <v>2339</v>
      </c>
      <c r="AQ35" s="119">
        <v>86.629629629629633</v>
      </c>
      <c r="AR35" s="121">
        <v>234</v>
      </c>
      <c r="AS35" s="119">
        <v>8.6666666666666661</v>
      </c>
    </row>
    <row r="36" spans="1:45" ht="13.5" customHeight="1" x14ac:dyDescent="0.3">
      <c r="A36" s="118" t="s">
        <v>238</v>
      </c>
      <c r="B36" s="165" t="str">
        <f>'Incentive Goal'!B35</f>
        <v>EDGE-Rky Mt</v>
      </c>
      <c r="C36" s="119">
        <v>8.5</v>
      </c>
      <c r="D36" s="119">
        <v>11.5</v>
      </c>
      <c r="E36" s="221">
        <v>2133</v>
      </c>
      <c r="F36" s="220">
        <v>250.94117647058823</v>
      </c>
      <c r="G36" s="221">
        <v>12</v>
      </c>
      <c r="H36" s="220">
        <v>1.411764705882353</v>
      </c>
      <c r="I36" s="221">
        <v>11</v>
      </c>
      <c r="J36" s="220">
        <v>1.2941176470588236</v>
      </c>
      <c r="K36" s="120">
        <v>567874.64</v>
      </c>
      <c r="L36" s="120">
        <v>66808.781176470584</v>
      </c>
      <c r="M36" s="120">
        <v>49380.403478260872</v>
      </c>
      <c r="N36" s="349">
        <v>12981</v>
      </c>
      <c r="O36" s="119">
        <v>1527.1764705882354</v>
      </c>
      <c r="P36" s="349">
        <v>49</v>
      </c>
      <c r="Q36" s="119">
        <v>5.7647058823529411</v>
      </c>
      <c r="R36" s="349">
        <v>6772</v>
      </c>
      <c r="S36" s="119">
        <v>796.70588235294122</v>
      </c>
      <c r="T36" s="349">
        <v>41</v>
      </c>
      <c r="U36" s="119">
        <v>4.8235294117647056</v>
      </c>
      <c r="V36" s="349">
        <v>0</v>
      </c>
      <c r="W36" s="119">
        <v>0</v>
      </c>
      <c r="X36" s="349">
        <v>11</v>
      </c>
      <c r="Y36" s="119">
        <v>1.2941176470588236</v>
      </c>
      <c r="Z36" s="349">
        <v>0</v>
      </c>
      <c r="AA36" s="119">
        <v>0</v>
      </c>
      <c r="AB36" s="349">
        <v>3</v>
      </c>
      <c r="AC36" s="119">
        <v>0.35294117647058826</v>
      </c>
      <c r="AD36" s="349">
        <v>9</v>
      </c>
      <c r="AE36" s="119">
        <v>1.0588235294117647</v>
      </c>
      <c r="AF36" s="121">
        <v>7</v>
      </c>
      <c r="AG36" s="119">
        <v>0.82352941176470584</v>
      </c>
      <c r="AH36" s="121">
        <v>83</v>
      </c>
      <c r="AI36" s="119">
        <v>9.764705882352942</v>
      </c>
      <c r="AJ36" s="121">
        <v>1</v>
      </c>
      <c r="AK36" s="119">
        <v>0.11764705882352941</v>
      </c>
      <c r="AL36" s="121">
        <v>152</v>
      </c>
      <c r="AM36" s="119">
        <v>17.882352941176471</v>
      </c>
      <c r="AN36" s="121">
        <v>261</v>
      </c>
      <c r="AO36" s="119">
        <v>30.705882352941178</v>
      </c>
      <c r="AP36" s="121">
        <v>202</v>
      </c>
      <c r="AQ36" s="119">
        <v>23.764705882352942</v>
      </c>
      <c r="AR36" s="121">
        <v>78</v>
      </c>
      <c r="AS36" s="119">
        <v>9.1764705882352935</v>
      </c>
    </row>
    <row r="37" spans="1:45" ht="13.5" customHeight="1" x14ac:dyDescent="0.3">
      <c r="A37" s="118" t="s">
        <v>238</v>
      </c>
      <c r="B37" s="165" t="str">
        <f>'Incentive Goal'!B36</f>
        <v>EDGE-Tarboro</v>
      </c>
      <c r="C37" s="119">
        <v>7.5</v>
      </c>
      <c r="D37" s="119">
        <v>10.5</v>
      </c>
      <c r="E37" s="221">
        <v>1974</v>
      </c>
      <c r="F37" s="220">
        <v>263.2</v>
      </c>
      <c r="G37" s="221">
        <v>9</v>
      </c>
      <c r="H37" s="220">
        <v>1.2</v>
      </c>
      <c r="I37" s="221">
        <v>3</v>
      </c>
      <c r="J37" s="220">
        <v>0.4</v>
      </c>
      <c r="K37" s="120">
        <v>567034.24</v>
      </c>
      <c r="L37" s="120">
        <v>75604.565333333332</v>
      </c>
      <c r="M37" s="120">
        <v>54003.260952380951</v>
      </c>
      <c r="N37" s="350">
        <v>8380</v>
      </c>
      <c r="O37" s="119">
        <v>1117.3333333333333</v>
      </c>
      <c r="P37" s="349">
        <v>54</v>
      </c>
      <c r="Q37" s="119">
        <v>7.2</v>
      </c>
      <c r="R37" s="349">
        <v>1655</v>
      </c>
      <c r="S37" s="119">
        <v>220.66666666666666</v>
      </c>
      <c r="T37" s="349">
        <v>17</v>
      </c>
      <c r="U37" s="119">
        <v>2.2666666666666666</v>
      </c>
      <c r="V37" s="349">
        <v>3</v>
      </c>
      <c r="W37" s="119">
        <v>0.4</v>
      </c>
      <c r="X37" s="349">
        <v>12</v>
      </c>
      <c r="Y37" s="119">
        <v>1.6</v>
      </c>
      <c r="Z37" s="349">
        <v>8</v>
      </c>
      <c r="AA37" s="119">
        <v>1.0666666666666667</v>
      </c>
      <c r="AB37" s="349">
        <v>8</v>
      </c>
      <c r="AC37" s="119">
        <v>1.0666666666666667</v>
      </c>
      <c r="AD37" s="349">
        <v>1</v>
      </c>
      <c r="AE37" s="119">
        <v>0.13333333333333333</v>
      </c>
      <c r="AF37" s="121">
        <v>31</v>
      </c>
      <c r="AG37" s="119">
        <v>4.1333333333333337</v>
      </c>
      <c r="AH37" s="121">
        <v>59</v>
      </c>
      <c r="AI37" s="119">
        <v>7.8666666666666663</v>
      </c>
      <c r="AJ37" s="121">
        <v>5</v>
      </c>
      <c r="AK37" s="119">
        <v>0.66666666666666663</v>
      </c>
      <c r="AL37" s="121">
        <v>124</v>
      </c>
      <c r="AM37" s="119">
        <v>16.533333333333335</v>
      </c>
      <c r="AN37" s="121">
        <v>173</v>
      </c>
      <c r="AO37" s="119">
        <v>23.066666666666666</v>
      </c>
      <c r="AP37" s="121">
        <v>217</v>
      </c>
      <c r="AQ37" s="119">
        <v>28.933333333333334</v>
      </c>
      <c r="AR37" s="121">
        <v>44</v>
      </c>
      <c r="AS37" s="119">
        <v>5.8666666666666663</v>
      </c>
    </row>
    <row r="38" spans="1:45" ht="13.5" customHeight="1" x14ac:dyDescent="0.3">
      <c r="A38" s="118" t="s">
        <v>142</v>
      </c>
      <c r="B38" s="165" t="str">
        <f>'Incentive Goal'!B37</f>
        <v>FORSYTH</v>
      </c>
      <c r="C38" s="119">
        <v>34</v>
      </c>
      <c r="D38" s="119">
        <v>51.5</v>
      </c>
      <c r="E38" s="221">
        <v>11140</v>
      </c>
      <c r="F38" s="220">
        <v>327.64705882352939</v>
      </c>
      <c r="G38" s="221">
        <v>162</v>
      </c>
      <c r="H38" s="220">
        <v>4.7647058823529411</v>
      </c>
      <c r="I38" s="221">
        <v>147</v>
      </c>
      <c r="J38" s="220">
        <v>4.3235294117647056</v>
      </c>
      <c r="K38" s="120">
        <v>5677871.7800000003</v>
      </c>
      <c r="L38" s="120">
        <v>166996.22882352941</v>
      </c>
      <c r="M38" s="120">
        <v>110249.93747572816</v>
      </c>
      <c r="N38" s="350">
        <v>48181</v>
      </c>
      <c r="O38" s="119">
        <v>1417.0882352941176</v>
      </c>
      <c r="P38" s="349">
        <v>300</v>
      </c>
      <c r="Q38" s="119">
        <v>8.8235294117647065</v>
      </c>
      <c r="R38" s="349">
        <v>2091</v>
      </c>
      <c r="S38" s="119">
        <v>61.5</v>
      </c>
      <c r="T38" s="349">
        <v>313</v>
      </c>
      <c r="U38" s="119">
        <v>9.2058823529411757</v>
      </c>
      <c r="V38" s="349">
        <v>107</v>
      </c>
      <c r="W38" s="119">
        <v>3.1470588235294117</v>
      </c>
      <c r="X38" s="349">
        <v>168</v>
      </c>
      <c r="Y38" s="119">
        <v>4.9411764705882355</v>
      </c>
      <c r="Z38" s="349">
        <v>179</v>
      </c>
      <c r="AA38" s="119">
        <v>5.2647058823529411</v>
      </c>
      <c r="AB38" s="349">
        <v>142</v>
      </c>
      <c r="AC38" s="119">
        <v>4.1764705882352944</v>
      </c>
      <c r="AD38" s="349">
        <v>386</v>
      </c>
      <c r="AE38" s="119">
        <v>11.352941176470589</v>
      </c>
      <c r="AF38" s="121">
        <v>71</v>
      </c>
      <c r="AG38" s="119">
        <v>2.0882352941176472</v>
      </c>
      <c r="AH38" s="121">
        <v>153</v>
      </c>
      <c r="AI38" s="119">
        <v>4.5</v>
      </c>
      <c r="AJ38" s="121">
        <v>26</v>
      </c>
      <c r="AK38" s="119">
        <v>0.76470588235294112</v>
      </c>
      <c r="AL38" s="121">
        <v>1712</v>
      </c>
      <c r="AM38" s="119">
        <v>50.352941176470587</v>
      </c>
      <c r="AN38" s="121">
        <v>458</v>
      </c>
      <c r="AO38" s="119">
        <v>13.470588235294118</v>
      </c>
      <c r="AP38" s="121">
        <v>7628</v>
      </c>
      <c r="AQ38" s="119">
        <v>224.35294117647058</v>
      </c>
      <c r="AR38" s="121">
        <v>60</v>
      </c>
      <c r="AS38" s="119">
        <v>1.7647058823529411</v>
      </c>
    </row>
    <row r="39" spans="1:45" ht="13.5" customHeight="1" x14ac:dyDescent="0.3">
      <c r="A39" s="118" t="s">
        <v>238</v>
      </c>
      <c r="B39" s="165" t="str">
        <f>'Incentive Goal'!B38</f>
        <v>FRANKLIN</v>
      </c>
      <c r="C39" s="119">
        <v>9</v>
      </c>
      <c r="D39" s="119">
        <v>10</v>
      </c>
      <c r="E39" s="221">
        <v>2293</v>
      </c>
      <c r="F39" s="220">
        <v>254.77777777777777</v>
      </c>
      <c r="G39" s="221">
        <v>23</v>
      </c>
      <c r="H39" s="220">
        <v>2.5555555555555554</v>
      </c>
      <c r="I39" s="221">
        <v>23</v>
      </c>
      <c r="J39" s="220">
        <v>2.5555555555555554</v>
      </c>
      <c r="K39" s="120">
        <v>1304793.79</v>
      </c>
      <c r="L39" s="120">
        <v>144977.08777777778</v>
      </c>
      <c r="M39" s="120">
        <v>130479.379</v>
      </c>
      <c r="N39" s="350">
        <v>9285</v>
      </c>
      <c r="O39" s="119">
        <v>1031.6666666666667</v>
      </c>
      <c r="P39" s="349">
        <v>111</v>
      </c>
      <c r="Q39" s="119">
        <v>12.333333333333334</v>
      </c>
      <c r="R39" s="349">
        <v>490</v>
      </c>
      <c r="S39" s="119">
        <v>54.444444444444443</v>
      </c>
      <c r="T39" s="349">
        <v>4</v>
      </c>
      <c r="U39" s="119">
        <v>0.44444444444444442</v>
      </c>
      <c r="V39" s="349">
        <v>13</v>
      </c>
      <c r="W39" s="119">
        <v>1.4444444444444444</v>
      </c>
      <c r="X39" s="349">
        <v>24</v>
      </c>
      <c r="Y39" s="119">
        <v>2.6666666666666665</v>
      </c>
      <c r="Z39" s="349">
        <v>23</v>
      </c>
      <c r="AA39" s="119">
        <v>2.5555555555555554</v>
      </c>
      <c r="AB39" s="349">
        <v>21</v>
      </c>
      <c r="AC39" s="119">
        <v>2.3333333333333335</v>
      </c>
      <c r="AD39" s="349">
        <v>25</v>
      </c>
      <c r="AE39" s="119">
        <v>2.7777777777777777</v>
      </c>
      <c r="AF39" s="121">
        <v>27</v>
      </c>
      <c r="AG39" s="119">
        <v>3</v>
      </c>
      <c r="AH39" s="121">
        <v>66</v>
      </c>
      <c r="AI39" s="119">
        <v>7.333333333333333</v>
      </c>
      <c r="AJ39" s="121">
        <v>0</v>
      </c>
      <c r="AK39" s="119">
        <v>0</v>
      </c>
      <c r="AL39" s="121">
        <v>361</v>
      </c>
      <c r="AM39" s="119">
        <v>40.111111111111114</v>
      </c>
      <c r="AN39" s="121">
        <v>345</v>
      </c>
      <c r="AO39" s="119">
        <v>38.333333333333336</v>
      </c>
      <c r="AP39" s="121">
        <v>906</v>
      </c>
      <c r="AQ39" s="119">
        <v>100.66666666666667</v>
      </c>
      <c r="AR39" s="121">
        <v>136</v>
      </c>
      <c r="AS39" s="119">
        <v>15.111111111111111</v>
      </c>
    </row>
    <row r="40" spans="1:45" ht="13.5" customHeight="1" x14ac:dyDescent="0.3">
      <c r="A40" s="118" t="s">
        <v>152</v>
      </c>
      <c r="B40" s="165" t="str">
        <f>'Incentive Goal'!B39</f>
        <v>GASTON</v>
      </c>
      <c r="C40" s="119">
        <v>24</v>
      </c>
      <c r="D40" s="119">
        <v>33</v>
      </c>
      <c r="E40" s="221">
        <v>7582</v>
      </c>
      <c r="F40" s="220">
        <v>315.91666666666669</v>
      </c>
      <c r="G40" s="221">
        <v>94</v>
      </c>
      <c r="H40" s="220">
        <v>3.9166666666666665</v>
      </c>
      <c r="I40" s="221">
        <v>65</v>
      </c>
      <c r="J40" s="220">
        <v>2.7083333333333335</v>
      </c>
      <c r="K40" s="120">
        <v>3521199.75</v>
      </c>
      <c r="L40" s="120">
        <v>146716.65625</v>
      </c>
      <c r="M40" s="120">
        <v>106703.02272727272</v>
      </c>
      <c r="N40" s="350">
        <v>39258</v>
      </c>
      <c r="O40" s="119">
        <v>1635.75</v>
      </c>
      <c r="P40" s="349">
        <v>237</v>
      </c>
      <c r="Q40" s="119">
        <v>9.875</v>
      </c>
      <c r="R40" s="349">
        <v>1096</v>
      </c>
      <c r="S40" s="119">
        <v>45.666666666666664</v>
      </c>
      <c r="T40" s="349">
        <v>52</v>
      </c>
      <c r="U40" s="119">
        <v>2.1666666666666665</v>
      </c>
      <c r="V40" s="349">
        <v>77</v>
      </c>
      <c r="W40" s="119">
        <v>3.2083333333333335</v>
      </c>
      <c r="X40" s="349">
        <v>103</v>
      </c>
      <c r="Y40" s="119">
        <v>4.291666666666667</v>
      </c>
      <c r="Z40" s="349">
        <v>216</v>
      </c>
      <c r="AA40" s="119">
        <v>9</v>
      </c>
      <c r="AB40" s="349">
        <v>60</v>
      </c>
      <c r="AC40" s="119">
        <v>2.5</v>
      </c>
      <c r="AD40" s="349">
        <v>2</v>
      </c>
      <c r="AE40" s="119">
        <v>8.3333333333333329E-2</v>
      </c>
      <c r="AF40" s="121">
        <v>96</v>
      </c>
      <c r="AG40" s="119">
        <v>4</v>
      </c>
      <c r="AH40" s="121">
        <v>100</v>
      </c>
      <c r="AI40" s="119">
        <v>4.166666666666667</v>
      </c>
      <c r="AJ40" s="121">
        <v>45</v>
      </c>
      <c r="AK40" s="119">
        <v>1.875</v>
      </c>
      <c r="AL40" s="121">
        <v>1240</v>
      </c>
      <c r="AM40" s="119">
        <v>51.666666666666664</v>
      </c>
      <c r="AN40" s="121">
        <v>430</v>
      </c>
      <c r="AO40" s="119">
        <v>17.916666666666668</v>
      </c>
      <c r="AP40" s="121">
        <v>4170</v>
      </c>
      <c r="AQ40" s="119">
        <v>173.75</v>
      </c>
      <c r="AR40" s="121">
        <v>169</v>
      </c>
      <c r="AS40" s="119">
        <v>7.041666666666667</v>
      </c>
    </row>
    <row r="41" spans="1:45" ht="13.5" customHeight="1" x14ac:dyDescent="0.3">
      <c r="A41" s="118" t="s">
        <v>309</v>
      </c>
      <c r="B41" s="165" t="str">
        <f>'Incentive Goal'!B40</f>
        <v>GATES</v>
      </c>
      <c r="C41" s="119">
        <v>1</v>
      </c>
      <c r="D41" s="119">
        <v>2</v>
      </c>
      <c r="E41" s="221">
        <v>368</v>
      </c>
      <c r="F41" s="220">
        <v>368</v>
      </c>
      <c r="G41" s="221">
        <v>5</v>
      </c>
      <c r="H41" s="220">
        <v>5</v>
      </c>
      <c r="I41" s="221"/>
      <c r="J41" s="220">
        <v>0</v>
      </c>
      <c r="K41" s="120">
        <v>245010.71</v>
      </c>
      <c r="L41" s="120">
        <v>245010.71</v>
      </c>
      <c r="M41" s="120">
        <v>122505.355</v>
      </c>
      <c r="N41" s="350">
        <v>36</v>
      </c>
      <c r="O41" s="119">
        <v>36</v>
      </c>
      <c r="P41" s="349">
        <v>0</v>
      </c>
      <c r="Q41" s="119">
        <v>0</v>
      </c>
      <c r="R41" s="349">
        <v>4</v>
      </c>
      <c r="S41" s="119">
        <v>4</v>
      </c>
      <c r="T41" s="349">
        <v>0</v>
      </c>
      <c r="U41" s="119">
        <v>0</v>
      </c>
      <c r="V41" s="349">
        <v>0</v>
      </c>
      <c r="W41" s="119">
        <v>0</v>
      </c>
      <c r="X41" s="349">
        <v>0</v>
      </c>
      <c r="Y41" s="119">
        <v>0</v>
      </c>
      <c r="Z41" s="349">
        <v>0</v>
      </c>
      <c r="AA41" s="119">
        <v>0</v>
      </c>
      <c r="AB41" s="349">
        <v>0</v>
      </c>
      <c r="AC41" s="119">
        <v>0</v>
      </c>
      <c r="AD41" s="349">
        <v>0</v>
      </c>
      <c r="AE41" s="119">
        <v>0</v>
      </c>
      <c r="AF41" s="121">
        <v>0</v>
      </c>
      <c r="AG41" s="119">
        <v>0</v>
      </c>
      <c r="AH41" s="121">
        <v>0</v>
      </c>
      <c r="AI41" s="119">
        <v>0</v>
      </c>
      <c r="AJ41" s="121">
        <v>1</v>
      </c>
      <c r="AK41" s="119">
        <v>1</v>
      </c>
      <c r="AL41" s="121">
        <v>40</v>
      </c>
      <c r="AM41" s="119">
        <v>40</v>
      </c>
      <c r="AN41" s="121">
        <v>0</v>
      </c>
      <c r="AO41" s="119">
        <v>0</v>
      </c>
      <c r="AP41" s="121">
        <v>0</v>
      </c>
      <c r="AQ41" s="119">
        <v>0</v>
      </c>
      <c r="AR41" s="121">
        <v>16</v>
      </c>
      <c r="AS41" s="119">
        <v>16</v>
      </c>
    </row>
    <row r="42" spans="1:45" ht="13.5" customHeight="1" x14ac:dyDescent="0.3">
      <c r="A42" s="118" t="s">
        <v>251</v>
      </c>
      <c r="B42" s="165" t="str">
        <f>'Incentive Goal'!B41</f>
        <v>GRAHAM</v>
      </c>
      <c r="C42" s="119">
        <v>0.75</v>
      </c>
      <c r="D42" s="119">
        <v>1.1000000000000001</v>
      </c>
      <c r="E42" s="221">
        <v>197</v>
      </c>
      <c r="F42" s="220">
        <v>262.66666666666669</v>
      </c>
      <c r="G42" s="221">
        <v>1</v>
      </c>
      <c r="H42" s="220">
        <v>1.3333333333333333</v>
      </c>
      <c r="I42" s="221">
        <v>1</v>
      </c>
      <c r="J42" s="220">
        <v>1.3333333333333333</v>
      </c>
      <c r="K42" s="120">
        <v>117236.76</v>
      </c>
      <c r="L42" s="120">
        <v>156315.68</v>
      </c>
      <c r="M42" s="120">
        <v>106578.87272727271</v>
      </c>
      <c r="N42" s="350">
        <v>671</v>
      </c>
      <c r="O42" s="119">
        <v>894.66666666666663</v>
      </c>
      <c r="P42" s="349">
        <v>11</v>
      </c>
      <c r="Q42" s="119">
        <v>14.666666666666666</v>
      </c>
      <c r="R42" s="349">
        <v>2</v>
      </c>
      <c r="S42" s="119">
        <v>2.6666666666666665</v>
      </c>
      <c r="T42" s="349">
        <v>0</v>
      </c>
      <c r="U42" s="119">
        <v>0</v>
      </c>
      <c r="V42" s="349">
        <v>0</v>
      </c>
      <c r="W42" s="119">
        <v>0</v>
      </c>
      <c r="X42" s="349">
        <v>1</v>
      </c>
      <c r="Y42" s="119">
        <v>1.3333333333333333</v>
      </c>
      <c r="Z42" s="349">
        <v>2</v>
      </c>
      <c r="AA42" s="119">
        <v>2.6666666666666665</v>
      </c>
      <c r="AB42" s="349">
        <v>1</v>
      </c>
      <c r="AC42" s="119">
        <v>1.3333333333333333</v>
      </c>
      <c r="AD42" s="349">
        <v>0</v>
      </c>
      <c r="AE42" s="119">
        <v>0</v>
      </c>
      <c r="AF42" s="121">
        <v>0</v>
      </c>
      <c r="AG42" s="119">
        <v>0</v>
      </c>
      <c r="AH42" s="121">
        <v>2</v>
      </c>
      <c r="AI42" s="119">
        <v>2.6666666666666665</v>
      </c>
      <c r="AJ42" s="121">
        <v>1</v>
      </c>
      <c r="AK42" s="119">
        <v>1.3333333333333333</v>
      </c>
      <c r="AL42" s="121">
        <v>6</v>
      </c>
      <c r="AM42" s="119">
        <v>8</v>
      </c>
      <c r="AN42" s="121">
        <v>17</v>
      </c>
      <c r="AO42" s="119">
        <v>22.666666666666668</v>
      </c>
      <c r="AP42" s="121">
        <v>5</v>
      </c>
      <c r="AQ42" s="119">
        <v>6.666666666666667</v>
      </c>
      <c r="AR42" s="121">
        <v>1</v>
      </c>
      <c r="AS42" s="119">
        <v>1.3333333333333333</v>
      </c>
    </row>
    <row r="43" spans="1:45" ht="13.5" customHeight="1" x14ac:dyDescent="0.3">
      <c r="A43" s="118" t="s">
        <v>238</v>
      </c>
      <c r="B43" s="165" t="str">
        <f>'Incentive Goal'!B42</f>
        <v>GRANVILLE</v>
      </c>
      <c r="C43" s="119">
        <v>8.5</v>
      </c>
      <c r="D43" s="119">
        <v>10</v>
      </c>
      <c r="E43" s="221">
        <v>1951</v>
      </c>
      <c r="F43" s="220">
        <v>229.52941176470588</v>
      </c>
      <c r="G43" s="221">
        <v>31</v>
      </c>
      <c r="H43" s="220">
        <v>3.6470588235294117</v>
      </c>
      <c r="I43" s="221">
        <v>33</v>
      </c>
      <c r="J43" s="220">
        <v>3.8823529411764706</v>
      </c>
      <c r="K43" s="120">
        <v>898238.72</v>
      </c>
      <c r="L43" s="120">
        <v>105675.14352941175</v>
      </c>
      <c r="M43" s="120">
        <v>89823.872000000003</v>
      </c>
      <c r="N43" s="350">
        <v>9122</v>
      </c>
      <c r="O43" s="119">
        <v>1073.1764705882354</v>
      </c>
      <c r="P43" s="349">
        <v>46</v>
      </c>
      <c r="Q43" s="119">
        <v>5.4117647058823533</v>
      </c>
      <c r="R43" s="349">
        <v>416</v>
      </c>
      <c r="S43" s="119">
        <v>48.941176470588232</v>
      </c>
      <c r="T43" s="349">
        <v>5</v>
      </c>
      <c r="U43" s="119">
        <v>0.58823529411764708</v>
      </c>
      <c r="V43" s="349">
        <v>2</v>
      </c>
      <c r="W43" s="119">
        <v>0.23529411764705882</v>
      </c>
      <c r="X43" s="349">
        <v>30</v>
      </c>
      <c r="Y43" s="119">
        <v>3.5294117647058822</v>
      </c>
      <c r="Z43" s="349">
        <v>8</v>
      </c>
      <c r="AA43" s="119">
        <v>0.94117647058823528</v>
      </c>
      <c r="AB43" s="349">
        <v>24</v>
      </c>
      <c r="AC43" s="119">
        <v>2.8235294117647061</v>
      </c>
      <c r="AD43" s="349">
        <v>5</v>
      </c>
      <c r="AE43" s="119">
        <v>0.58823529411764708</v>
      </c>
      <c r="AF43" s="121">
        <v>25</v>
      </c>
      <c r="AG43" s="119">
        <v>2.9411764705882355</v>
      </c>
      <c r="AH43" s="121">
        <v>57</v>
      </c>
      <c r="AI43" s="119">
        <v>6.7058823529411766</v>
      </c>
      <c r="AJ43" s="121">
        <v>8</v>
      </c>
      <c r="AK43" s="119">
        <v>0.94117647058823528</v>
      </c>
      <c r="AL43" s="121">
        <v>321</v>
      </c>
      <c r="AM43" s="119">
        <v>37.764705882352942</v>
      </c>
      <c r="AN43" s="121">
        <v>429</v>
      </c>
      <c r="AO43" s="119">
        <v>50.470588235294116</v>
      </c>
      <c r="AP43" s="121">
        <v>488</v>
      </c>
      <c r="AQ43" s="119">
        <v>57.411764705882355</v>
      </c>
      <c r="AR43" s="121">
        <v>101</v>
      </c>
      <c r="AS43" s="119">
        <v>11.882352941176471</v>
      </c>
    </row>
    <row r="44" spans="1:45" ht="13.5" customHeight="1" x14ac:dyDescent="0.3">
      <c r="A44" s="118" t="s">
        <v>238</v>
      </c>
      <c r="B44" s="165" t="str">
        <f>'Incentive Goal'!B43</f>
        <v>GREENE</v>
      </c>
      <c r="C44" s="119">
        <v>3</v>
      </c>
      <c r="D44" s="119">
        <v>4.55</v>
      </c>
      <c r="E44" s="221">
        <v>1154</v>
      </c>
      <c r="F44" s="220">
        <v>384.66666666666669</v>
      </c>
      <c r="G44" s="221">
        <v>23</v>
      </c>
      <c r="H44" s="220">
        <v>7.666666666666667</v>
      </c>
      <c r="I44" s="221">
        <v>29</v>
      </c>
      <c r="J44" s="220">
        <v>9.6666666666666661</v>
      </c>
      <c r="K44" s="120">
        <v>466206.44</v>
      </c>
      <c r="L44" s="120">
        <v>155402.14666666667</v>
      </c>
      <c r="M44" s="120">
        <v>102462.95384615385</v>
      </c>
      <c r="N44" s="350">
        <v>5663</v>
      </c>
      <c r="O44" s="119">
        <v>1887.6666666666667</v>
      </c>
      <c r="P44" s="349">
        <v>42</v>
      </c>
      <c r="Q44" s="119">
        <v>14</v>
      </c>
      <c r="R44" s="349">
        <v>290</v>
      </c>
      <c r="S44" s="119">
        <v>96.666666666666671</v>
      </c>
      <c r="T44" s="349">
        <v>16</v>
      </c>
      <c r="U44" s="119">
        <v>5.333333333333333</v>
      </c>
      <c r="V44" s="349">
        <v>16</v>
      </c>
      <c r="W44" s="119">
        <v>5.333333333333333</v>
      </c>
      <c r="X44" s="349">
        <v>22</v>
      </c>
      <c r="Y44" s="119">
        <v>7.333333333333333</v>
      </c>
      <c r="Z44" s="349">
        <v>32</v>
      </c>
      <c r="AA44" s="119">
        <v>10.666666666666666</v>
      </c>
      <c r="AB44" s="349">
        <v>28</v>
      </c>
      <c r="AC44" s="119">
        <v>9.3333333333333339</v>
      </c>
      <c r="AD44" s="349">
        <v>4</v>
      </c>
      <c r="AE44" s="119">
        <v>1.3333333333333333</v>
      </c>
      <c r="AF44" s="121">
        <v>21</v>
      </c>
      <c r="AG44" s="119">
        <v>7</v>
      </c>
      <c r="AH44" s="121">
        <v>32</v>
      </c>
      <c r="AI44" s="119">
        <v>10.666666666666666</v>
      </c>
      <c r="AJ44" s="121">
        <v>3</v>
      </c>
      <c r="AK44" s="119">
        <v>1</v>
      </c>
      <c r="AL44" s="121">
        <v>155</v>
      </c>
      <c r="AM44" s="119">
        <v>51.666666666666664</v>
      </c>
      <c r="AN44" s="121">
        <v>155</v>
      </c>
      <c r="AO44" s="119">
        <v>51.666666666666664</v>
      </c>
      <c r="AP44" s="121">
        <v>92</v>
      </c>
      <c r="AQ44" s="119">
        <v>30.666666666666668</v>
      </c>
      <c r="AR44" s="121">
        <v>101</v>
      </c>
      <c r="AS44" s="119">
        <v>33.666666666666664</v>
      </c>
    </row>
    <row r="45" spans="1:45" ht="13.5" customHeight="1" x14ac:dyDescent="0.3">
      <c r="A45" s="118" t="s">
        <v>142</v>
      </c>
      <c r="B45" s="165" t="str">
        <f>'Incentive Goal'!B44</f>
        <v>GUIL-Gboro</v>
      </c>
      <c r="C45" s="119">
        <v>32</v>
      </c>
      <c r="D45" s="119">
        <v>65</v>
      </c>
      <c r="E45" s="221">
        <v>12144</v>
      </c>
      <c r="F45" s="220">
        <v>379.5</v>
      </c>
      <c r="G45" s="221">
        <v>210</v>
      </c>
      <c r="H45" s="220">
        <v>6.5625</v>
      </c>
      <c r="I45" s="221">
        <v>131</v>
      </c>
      <c r="J45" s="220">
        <v>4.09375</v>
      </c>
      <c r="K45" s="120">
        <v>6009293.3499999996</v>
      </c>
      <c r="L45" s="120">
        <v>187790.41718749999</v>
      </c>
      <c r="M45" s="120">
        <v>92450.666923076918</v>
      </c>
      <c r="N45" s="350">
        <v>60628</v>
      </c>
      <c r="O45" s="119">
        <v>1894.625</v>
      </c>
      <c r="P45" s="349">
        <v>451</v>
      </c>
      <c r="Q45" s="119">
        <v>14.09375</v>
      </c>
      <c r="R45" s="349">
        <v>1769</v>
      </c>
      <c r="S45" s="119">
        <v>55.28125</v>
      </c>
      <c r="T45" s="349">
        <v>78</v>
      </c>
      <c r="U45" s="119">
        <v>2.4375</v>
      </c>
      <c r="V45" s="349">
        <v>95</v>
      </c>
      <c r="W45" s="119">
        <v>2.96875</v>
      </c>
      <c r="X45" s="349">
        <v>220</v>
      </c>
      <c r="Y45" s="119">
        <v>6.875</v>
      </c>
      <c r="Z45" s="349">
        <v>253</v>
      </c>
      <c r="AA45" s="119">
        <v>7.90625</v>
      </c>
      <c r="AB45" s="349">
        <v>120</v>
      </c>
      <c r="AC45" s="119">
        <v>3.75</v>
      </c>
      <c r="AD45" s="349">
        <v>396</v>
      </c>
      <c r="AE45" s="119">
        <v>12.375</v>
      </c>
      <c r="AF45" s="121">
        <v>116</v>
      </c>
      <c r="AG45" s="119">
        <v>3.625</v>
      </c>
      <c r="AH45" s="121">
        <v>325</v>
      </c>
      <c r="AI45" s="119">
        <v>10.15625</v>
      </c>
      <c r="AJ45" s="121">
        <v>34</v>
      </c>
      <c r="AK45" s="119">
        <v>1.0625</v>
      </c>
      <c r="AL45" s="121">
        <v>1401</v>
      </c>
      <c r="AM45" s="119">
        <v>43.78125</v>
      </c>
      <c r="AN45" s="121">
        <v>1203</v>
      </c>
      <c r="AO45" s="119">
        <v>37.59375</v>
      </c>
      <c r="AP45" s="121">
        <v>10740</v>
      </c>
      <c r="AQ45" s="119">
        <v>335.625</v>
      </c>
      <c r="AR45" s="121">
        <v>266</v>
      </c>
      <c r="AS45" s="119">
        <v>8.3125</v>
      </c>
    </row>
    <row r="46" spans="1:45" ht="13.5" customHeight="1" x14ac:dyDescent="0.3">
      <c r="A46" s="118" t="s">
        <v>142</v>
      </c>
      <c r="B46" s="165" t="str">
        <f>'Incentive Goal'!B45</f>
        <v>GUIL-HP</v>
      </c>
      <c r="C46" s="119">
        <v>12</v>
      </c>
      <c r="D46" s="119">
        <v>28</v>
      </c>
      <c r="E46" s="221">
        <v>4396</v>
      </c>
      <c r="F46" s="220">
        <v>366.33333333333331</v>
      </c>
      <c r="G46" s="221">
        <v>77</v>
      </c>
      <c r="H46" s="220">
        <v>6.416666666666667</v>
      </c>
      <c r="I46" s="221">
        <v>37</v>
      </c>
      <c r="J46" s="220">
        <v>3.0833333333333335</v>
      </c>
      <c r="K46" s="120">
        <v>2121591.92</v>
      </c>
      <c r="L46" s="120">
        <v>176799.32666666666</v>
      </c>
      <c r="M46" s="120">
        <v>75771.14</v>
      </c>
      <c r="N46" s="351">
        <v>21088</v>
      </c>
      <c r="O46" s="119">
        <v>1757.3333333333333</v>
      </c>
      <c r="P46" s="349">
        <v>82</v>
      </c>
      <c r="Q46" s="119">
        <v>6.833333333333333</v>
      </c>
      <c r="R46" s="349">
        <v>736</v>
      </c>
      <c r="S46" s="119">
        <v>61.333333333333336</v>
      </c>
      <c r="T46" s="349">
        <v>51</v>
      </c>
      <c r="U46" s="119">
        <v>4.25</v>
      </c>
      <c r="V46" s="349">
        <v>30</v>
      </c>
      <c r="W46" s="119">
        <v>2.5</v>
      </c>
      <c r="X46" s="349">
        <v>76</v>
      </c>
      <c r="Y46" s="119">
        <v>6.333333333333333</v>
      </c>
      <c r="Z46" s="349">
        <v>64</v>
      </c>
      <c r="AA46" s="119">
        <v>5.333333333333333</v>
      </c>
      <c r="AB46" s="349">
        <v>29</v>
      </c>
      <c r="AC46" s="119">
        <v>2.4166666666666665</v>
      </c>
      <c r="AD46" s="349">
        <v>246</v>
      </c>
      <c r="AE46" s="119">
        <v>20.5</v>
      </c>
      <c r="AF46" s="121">
        <v>34</v>
      </c>
      <c r="AG46" s="119">
        <v>2.8333333333333335</v>
      </c>
      <c r="AH46" s="121">
        <v>95</v>
      </c>
      <c r="AI46" s="119">
        <v>7.916666666666667</v>
      </c>
      <c r="AJ46" s="121">
        <v>12</v>
      </c>
      <c r="AK46" s="119">
        <v>1</v>
      </c>
      <c r="AL46" s="121">
        <v>331</v>
      </c>
      <c r="AM46" s="119">
        <v>27.583333333333332</v>
      </c>
      <c r="AN46" s="121">
        <v>525</v>
      </c>
      <c r="AO46" s="119">
        <v>43.75</v>
      </c>
      <c r="AP46" s="121">
        <v>3095</v>
      </c>
      <c r="AQ46" s="119">
        <v>257.91666666666669</v>
      </c>
      <c r="AR46" s="121">
        <v>144</v>
      </c>
      <c r="AS46" s="119">
        <v>12</v>
      </c>
    </row>
    <row r="47" spans="1:45" ht="13.5" customHeight="1" x14ac:dyDescent="0.3">
      <c r="A47" s="118" t="s">
        <v>238</v>
      </c>
      <c r="B47" s="165" t="str">
        <f>'Incentive Goal'!B46</f>
        <v>HALIFAX</v>
      </c>
      <c r="C47" s="119">
        <v>14</v>
      </c>
      <c r="D47" s="119">
        <v>18.5</v>
      </c>
      <c r="E47" s="221">
        <v>2843</v>
      </c>
      <c r="F47" s="220">
        <v>203.07142857142858</v>
      </c>
      <c r="G47" s="221">
        <v>50</v>
      </c>
      <c r="H47" s="220">
        <v>3.5714285714285716</v>
      </c>
      <c r="I47" s="221">
        <v>21</v>
      </c>
      <c r="J47" s="220">
        <v>1.5</v>
      </c>
      <c r="K47" s="120">
        <v>1402607.22</v>
      </c>
      <c r="L47" s="120">
        <v>100186.23</v>
      </c>
      <c r="M47" s="120">
        <v>75816.606486486489</v>
      </c>
      <c r="N47" s="350">
        <v>16408</v>
      </c>
      <c r="O47" s="119">
        <v>1172</v>
      </c>
      <c r="P47" s="349">
        <v>64</v>
      </c>
      <c r="Q47" s="119">
        <v>4.5714285714285712</v>
      </c>
      <c r="R47" s="349">
        <v>10760</v>
      </c>
      <c r="S47" s="119">
        <v>768.57142857142856</v>
      </c>
      <c r="T47" s="349">
        <v>241</v>
      </c>
      <c r="U47" s="119">
        <v>17.214285714285715</v>
      </c>
      <c r="V47" s="349">
        <v>14</v>
      </c>
      <c r="W47" s="119">
        <v>1</v>
      </c>
      <c r="X47" s="349">
        <v>50</v>
      </c>
      <c r="Y47" s="119">
        <v>3.5714285714285716</v>
      </c>
      <c r="Z47" s="349">
        <v>54</v>
      </c>
      <c r="AA47" s="119">
        <v>3.8571428571428572</v>
      </c>
      <c r="AB47" s="349">
        <v>17</v>
      </c>
      <c r="AC47" s="119">
        <v>1.2142857142857142</v>
      </c>
      <c r="AD47" s="349">
        <v>47</v>
      </c>
      <c r="AE47" s="119">
        <v>3.3571428571428572</v>
      </c>
      <c r="AF47" s="121">
        <v>42</v>
      </c>
      <c r="AG47" s="119">
        <v>3</v>
      </c>
      <c r="AH47" s="121">
        <v>90</v>
      </c>
      <c r="AI47" s="119">
        <v>6.4285714285714288</v>
      </c>
      <c r="AJ47" s="121">
        <v>10</v>
      </c>
      <c r="AK47" s="119">
        <v>0.7142857142857143</v>
      </c>
      <c r="AL47" s="121">
        <v>411</v>
      </c>
      <c r="AM47" s="119">
        <v>29.357142857142858</v>
      </c>
      <c r="AN47" s="121">
        <v>646</v>
      </c>
      <c r="AO47" s="119">
        <v>46.142857142857146</v>
      </c>
      <c r="AP47" s="121">
        <v>2408</v>
      </c>
      <c r="AQ47" s="119">
        <v>172</v>
      </c>
      <c r="AR47" s="121">
        <v>300</v>
      </c>
      <c r="AS47" s="119">
        <v>21.428571428571427</v>
      </c>
    </row>
    <row r="48" spans="1:45" ht="13.5" customHeight="1" x14ac:dyDescent="0.3">
      <c r="A48" s="118" t="s">
        <v>153</v>
      </c>
      <c r="B48" s="165" t="str">
        <f>'Incentive Goal'!B47</f>
        <v>HARNETT</v>
      </c>
      <c r="C48" s="119">
        <v>14</v>
      </c>
      <c r="D48" s="119">
        <v>19.5</v>
      </c>
      <c r="E48" s="221">
        <v>3995</v>
      </c>
      <c r="F48" s="220">
        <v>285.35714285714283</v>
      </c>
      <c r="G48" s="221">
        <v>57</v>
      </c>
      <c r="H48" s="220">
        <v>4.0714285714285712</v>
      </c>
      <c r="I48" s="221">
        <v>56</v>
      </c>
      <c r="J48" s="220">
        <v>4</v>
      </c>
      <c r="K48" s="120">
        <v>2481911.75</v>
      </c>
      <c r="L48" s="120">
        <v>177279.41071428571</v>
      </c>
      <c r="M48" s="120">
        <v>127277.52564102564</v>
      </c>
      <c r="N48" s="350">
        <v>16695</v>
      </c>
      <c r="O48" s="119">
        <v>1192.5</v>
      </c>
      <c r="P48" s="349">
        <v>97</v>
      </c>
      <c r="Q48" s="119">
        <v>6.9285714285714288</v>
      </c>
      <c r="R48" s="349">
        <v>570</v>
      </c>
      <c r="S48" s="119">
        <v>40.714285714285715</v>
      </c>
      <c r="T48" s="349">
        <v>13</v>
      </c>
      <c r="U48" s="119">
        <v>0.9285714285714286</v>
      </c>
      <c r="V48" s="349">
        <v>21</v>
      </c>
      <c r="W48" s="119">
        <v>1.5</v>
      </c>
      <c r="X48" s="349">
        <v>63</v>
      </c>
      <c r="Y48" s="119">
        <v>4.5</v>
      </c>
      <c r="Z48" s="349">
        <v>77</v>
      </c>
      <c r="AA48" s="119">
        <v>5.5</v>
      </c>
      <c r="AB48" s="349">
        <v>52</v>
      </c>
      <c r="AC48" s="119">
        <v>3.7142857142857144</v>
      </c>
      <c r="AD48" s="349">
        <v>13</v>
      </c>
      <c r="AE48" s="119">
        <v>0.9285714285714286</v>
      </c>
      <c r="AF48" s="121">
        <v>39</v>
      </c>
      <c r="AG48" s="119">
        <v>2.7857142857142856</v>
      </c>
      <c r="AH48" s="121">
        <v>72</v>
      </c>
      <c r="AI48" s="119">
        <v>5.1428571428571432</v>
      </c>
      <c r="AJ48" s="121">
        <v>6</v>
      </c>
      <c r="AK48" s="119">
        <v>0.42857142857142855</v>
      </c>
      <c r="AL48" s="121">
        <v>557</v>
      </c>
      <c r="AM48" s="119">
        <v>39.785714285714285</v>
      </c>
      <c r="AN48" s="121">
        <v>258</v>
      </c>
      <c r="AO48" s="119">
        <v>18.428571428571427</v>
      </c>
      <c r="AP48" s="121">
        <v>1427</v>
      </c>
      <c r="AQ48" s="119">
        <v>101.92857142857143</v>
      </c>
      <c r="AR48" s="121">
        <v>235</v>
      </c>
      <c r="AS48" s="119">
        <v>16.785714285714285</v>
      </c>
    </row>
    <row r="49" spans="1:45" ht="13.5" customHeight="1" x14ac:dyDescent="0.3">
      <c r="A49" s="118" t="s">
        <v>251</v>
      </c>
      <c r="B49" s="165" t="str">
        <f>'Incentive Goal'!B48</f>
        <v>HAYWOOD</v>
      </c>
      <c r="C49" s="119">
        <v>4</v>
      </c>
      <c r="D49" s="119">
        <v>8</v>
      </c>
      <c r="E49" s="221">
        <v>1000</v>
      </c>
      <c r="F49" s="220">
        <v>250</v>
      </c>
      <c r="G49" s="221">
        <v>3</v>
      </c>
      <c r="H49" s="220">
        <v>0.75</v>
      </c>
      <c r="I49" s="221">
        <v>15</v>
      </c>
      <c r="J49" s="220">
        <v>3.75</v>
      </c>
      <c r="K49" s="120">
        <v>647147.37</v>
      </c>
      <c r="L49" s="120">
        <v>161786.8425</v>
      </c>
      <c r="M49" s="120">
        <v>80893.421249999999</v>
      </c>
      <c r="N49" s="350">
        <v>4299</v>
      </c>
      <c r="O49" s="119">
        <v>1074.75</v>
      </c>
      <c r="P49" s="349">
        <v>36</v>
      </c>
      <c r="Q49" s="119">
        <v>9</v>
      </c>
      <c r="R49" s="349">
        <v>239</v>
      </c>
      <c r="S49" s="119">
        <v>59.75</v>
      </c>
      <c r="T49" s="349">
        <v>34</v>
      </c>
      <c r="U49" s="119">
        <v>8.5</v>
      </c>
      <c r="V49" s="349">
        <v>0</v>
      </c>
      <c r="W49" s="119">
        <v>0</v>
      </c>
      <c r="X49" s="349">
        <v>3</v>
      </c>
      <c r="Y49" s="119">
        <v>0.75</v>
      </c>
      <c r="Z49" s="349">
        <v>13</v>
      </c>
      <c r="AA49" s="119">
        <v>3.25</v>
      </c>
      <c r="AB49" s="349">
        <v>16</v>
      </c>
      <c r="AC49" s="119">
        <v>4</v>
      </c>
      <c r="AD49" s="349">
        <v>13</v>
      </c>
      <c r="AE49" s="119">
        <v>3.25</v>
      </c>
      <c r="AF49" s="121">
        <v>10</v>
      </c>
      <c r="AG49" s="119">
        <v>2.5</v>
      </c>
      <c r="AH49" s="121">
        <v>7</v>
      </c>
      <c r="AI49" s="119">
        <v>1.75</v>
      </c>
      <c r="AJ49" s="121">
        <v>0</v>
      </c>
      <c r="AK49" s="119">
        <v>0</v>
      </c>
      <c r="AL49" s="121">
        <v>138</v>
      </c>
      <c r="AM49" s="119">
        <v>34.5</v>
      </c>
      <c r="AN49" s="121">
        <v>204</v>
      </c>
      <c r="AO49" s="119">
        <v>51</v>
      </c>
      <c r="AP49" s="121">
        <v>247</v>
      </c>
      <c r="AQ49" s="119">
        <v>61.75</v>
      </c>
      <c r="AR49" s="121">
        <v>64</v>
      </c>
      <c r="AS49" s="119">
        <v>16</v>
      </c>
    </row>
    <row r="50" spans="1:45" ht="13.5" customHeight="1" x14ac:dyDescent="0.3">
      <c r="A50" s="118" t="s">
        <v>251</v>
      </c>
      <c r="B50" s="165" t="str">
        <f>'Incentive Goal'!B49</f>
        <v>HENDERSON</v>
      </c>
      <c r="C50" s="119">
        <v>5</v>
      </c>
      <c r="D50" s="119">
        <v>6.5</v>
      </c>
      <c r="E50" s="221">
        <v>1644</v>
      </c>
      <c r="F50" s="220">
        <v>328.8</v>
      </c>
      <c r="G50" s="221">
        <v>51</v>
      </c>
      <c r="H50" s="220">
        <v>10.199999999999999</v>
      </c>
      <c r="I50" s="221">
        <v>40</v>
      </c>
      <c r="J50" s="220">
        <v>8</v>
      </c>
      <c r="K50" s="120">
        <v>942581.82</v>
      </c>
      <c r="L50" s="120">
        <v>188516.364</v>
      </c>
      <c r="M50" s="120">
        <v>145012.58769230769</v>
      </c>
      <c r="N50" s="350">
        <v>6814</v>
      </c>
      <c r="O50" s="119">
        <v>1362.8</v>
      </c>
      <c r="P50" s="349">
        <v>76</v>
      </c>
      <c r="Q50" s="119">
        <v>15.2</v>
      </c>
      <c r="R50" s="349">
        <v>1215</v>
      </c>
      <c r="S50" s="119">
        <v>243</v>
      </c>
      <c r="T50" s="349">
        <v>2</v>
      </c>
      <c r="U50" s="119">
        <v>0.4</v>
      </c>
      <c r="V50" s="349">
        <v>2</v>
      </c>
      <c r="W50" s="119">
        <v>0.4</v>
      </c>
      <c r="X50" s="349">
        <v>53</v>
      </c>
      <c r="Y50" s="119">
        <v>10.6</v>
      </c>
      <c r="Z50" s="349">
        <v>31</v>
      </c>
      <c r="AA50" s="119">
        <v>6.2</v>
      </c>
      <c r="AB50" s="349">
        <v>38</v>
      </c>
      <c r="AC50" s="119">
        <v>7.6</v>
      </c>
      <c r="AD50" s="349">
        <v>41</v>
      </c>
      <c r="AE50" s="119">
        <v>8.1999999999999993</v>
      </c>
      <c r="AF50" s="121">
        <v>15</v>
      </c>
      <c r="AG50" s="119">
        <v>3</v>
      </c>
      <c r="AH50" s="121">
        <v>45</v>
      </c>
      <c r="AI50" s="119">
        <v>9</v>
      </c>
      <c r="AJ50" s="121">
        <v>3</v>
      </c>
      <c r="AK50" s="119">
        <v>0.6</v>
      </c>
      <c r="AL50" s="121">
        <v>243</v>
      </c>
      <c r="AM50" s="119">
        <v>48.6</v>
      </c>
      <c r="AN50" s="121">
        <v>424</v>
      </c>
      <c r="AO50" s="119">
        <v>84.8</v>
      </c>
      <c r="AP50" s="121">
        <v>750</v>
      </c>
      <c r="AQ50" s="119">
        <v>150</v>
      </c>
      <c r="AR50" s="121">
        <v>14</v>
      </c>
      <c r="AS50" s="119">
        <v>2.8</v>
      </c>
    </row>
    <row r="51" spans="1:45" ht="13.5" customHeight="1" x14ac:dyDescent="0.3">
      <c r="A51" s="118" t="s">
        <v>309</v>
      </c>
      <c r="B51" s="165" t="str">
        <f>'Incentive Goal'!B50</f>
        <v>HERTFORD</v>
      </c>
      <c r="C51" s="119">
        <v>4</v>
      </c>
      <c r="D51" s="119">
        <v>4.5</v>
      </c>
      <c r="E51" s="221">
        <v>1411</v>
      </c>
      <c r="F51" s="220">
        <v>352.75</v>
      </c>
      <c r="G51" s="221">
        <v>6</v>
      </c>
      <c r="H51" s="220">
        <v>1.5</v>
      </c>
      <c r="I51" s="221">
        <v>13</v>
      </c>
      <c r="J51" s="220">
        <v>3.25</v>
      </c>
      <c r="K51" s="120">
        <v>639521.17000000004</v>
      </c>
      <c r="L51" s="120">
        <v>159880.29250000001</v>
      </c>
      <c r="M51" s="120">
        <v>142115.81555555557</v>
      </c>
      <c r="N51" s="350">
        <v>4896</v>
      </c>
      <c r="O51" s="119">
        <v>1224</v>
      </c>
      <c r="P51" s="349">
        <v>10</v>
      </c>
      <c r="Q51" s="119">
        <v>2.5</v>
      </c>
      <c r="R51" s="349">
        <v>174</v>
      </c>
      <c r="S51" s="119">
        <v>43.5</v>
      </c>
      <c r="T51" s="349">
        <v>3</v>
      </c>
      <c r="U51" s="119">
        <v>0.75</v>
      </c>
      <c r="V51" s="349">
        <v>6</v>
      </c>
      <c r="W51" s="119">
        <v>1.5</v>
      </c>
      <c r="X51" s="349">
        <v>14</v>
      </c>
      <c r="Y51" s="119">
        <v>3.5</v>
      </c>
      <c r="Z51" s="349">
        <v>12</v>
      </c>
      <c r="AA51" s="119">
        <v>3</v>
      </c>
      <c r="AB51" s="349">
        <v>12</v>
      </c>
      <c r="AC51" s="119">
        <v>3</v>
      </c>
      <c r="AD51" s="349">
        <v>3</v>
      </c>
      <c r="AE51" s="119">
        <v>0.75</v>
      </c>
      <c r="AF51" s="121">
        <v>5</v>
      </c>
      <c r="AG51" s="119">
        <v>1.25</v>
      </c>
      <c r="AH51" s="121">
        <v>32</v>
      </c>
      <c r="AI51" s="119">
        <v>8</v>
      </c>
      <c r="AJ51" s="121">
        <v>0</v>
      </c>
      <c r="AK51" s="119">
        <v>0</v>
      </c>
      <c r="AL51" s="121">
        <v>189</v>
      </c>
      <c r="AM51" s="119">
        <v>47.25</v>
      </c>
      <c r="AN51" s="121">
        <v>14</v>
      </c>
      <c r="AO51" s="119">
        <v>3.5</v>
      </c>
      <c r="AP51" s="121">
        <v>56</v>
      </c>
      <c r="AQ51" s="119">
        <v>14</v>
      </c>
      <c r="AR51" s="121">
        <v>16</v>
      </c>
      <c r="AS51" s="119">
        <v>4</v>
      </c>
    </row>
    <row r="52" spans="1:45" ht="13.5" customHeight="1" x14ac:dyDescent="0.3">
      <c r="A52" s="118" t="s">
        <v>153</v>
      </c>
      <c r="B52" s="165" t="str">
        <f>'Incentive Goal'!B51</f>
        <v>HOKE</v>
      </c>
      <c r="C52" s="119">
        <v>8.75</v>
      </c>
      <c r="D52" s="119">
        <v>12</v>
      </c>
      <c r="E52" s="221">
        <v>2098</v>
      </c>
      <c r="F52" s="220">
        <v>239.77142857142857</v>
      </c>
      <c r="G52" s="221">
        <v>23</v>
      </c>
      <c r="H52" s="220">
        <v>2.6285714285714286</v>
      </c>
      <c r="I52" s="221">
        <v>24</v>
      </c>
      <c r="J52" s="220">
        <v>2.7428571428571429</v>
      </c>
      <c r="K52" s="120">
        <v>1053394.1299999999</v>
      </c>
      <c r="L52" s="120">
        <v>120387.90057142856</v>
      </c>
      <c r="M52" s="120">
        <v>87782.844166666662</v>
      </c>
      <c r="N52" s="350">
        <v>9231</v>
      </c>
      <c r="O52" s="119">
        <v>1054.9714285714285</v>
      </c>
      <c r="P52" s="349">
        <v>56</v>
      </c>
      <c r="Q52" s="119">
        <v>6.4</v>
      </c>
      <c r="R52" s="349">
        <v>262</v>
      </c>
      <c r="S52" s="119">
        <v>29.942857142857143</v>
      </c>
      <c r="T52" s="349">
        <v>17</v>
      </c>
      <c r="U52" s="119">
        <v>1.9428571428571428</v>
      </c>
      <c r="V52" s="349">
        <v>13</v>
      </c>
      <c r="W52" s="119">
        <v>1.4857142857142858</v>
      </c>
      <c r="X52" s="349">
        <v>26</v>
      </c>
      <c r="Y52" s="119">
        <v>2.9714285714285715</v>
      </c>
      <c r="Z52" s="349">
        <v>39</v>
      </c>
      <c r="AA52" s="119">
        <v>4.4571428571428573</v>
      </c>
      <c r="AB52" s="349">
        <v>23</v>
      </c>
      <c r="AC52" s="119">
        <v>2.6285714285714286</v>
      </c>
      <c r="AD52" s="349">
        <v>39</v>
      </c>
      <c r="AE52" s="119">
        <v>4.4571428571428573</v>
      </c>
      <c r="AF52" s="121">
        <v>19</v>
      </c>
      <c r="AG52" s="119">
        <v>2.1714285714285713</v>
      </c>
      <c r="AH52" s="121">
        <v>45</v>
      </c>
      <c r="AI52" s="119">
        <v>5.1428571428571432</v>
      </c>
      <c r="AJ52" s="121">
        <v>8</v>
      </c>
      <c r="AK52" s="119">
        <v>0.91428571428571426</v>
      </c>
      <c r="AL52" s="121">
        <v>187</v>
      </c>
      <c r="AM52" s="119">
        <v>21.37142857142857</v>
      </c>
      <c r="AN52" s="121">
        <v>225</v>
      </c>
      <c r="AO52" s="119">
        <v>25.714285714285715</v>
      </c>
      <c r="AP52" s="121">
        <v>519</v>
      </c>
      <c r="AQ52" s="119">
        <v>59.314285714285717</v>
      </c>
      <c r="AR52" s="121">
        <v>51</v>
      </c>
      <c r="AS52" s="119">
        <v>5.8285714285714283</v>
      </c>
    </row>
    <row r="53" spans="1:45" ht="13.5" customHeight="1" x14ac:dyDescent="0.3">
      <c r="A53" s="118" t="s">
        <v>309</v>
      </c>
      <c r="B53" s="165" t="str">
        <f>'Incentive Goal'!B52</f>
        <v>HYDE</v>
      </c>
      <c r="C53" s="119">
        <v>0.5</v>
      </c>
      <c r="D53" s="119">
        <v>0.9</v>
      </c>
      <c r="E53" s="221">
        <v>116</v>
      </c>
      <c r="F53" s="220">
        <v>232</v>
      </c>
      <c r="G53" s="221">
        <v>6</v>
      </c>
      <c r="H53" s="220">
        <v>12</v>
      </c>
      <c r="I53" s="221">
        <v>1</v>
      </c>
      <c r="J53" s="220">
        <v>2</v>
      </c>
      <c r="K53" s="120">
        <v>62234.02</v>
      </c>
      <c r="L53" s="120">
        <v>124468.04</v>
      </c>
      <c r="M53" s="120">
        <v>69148.911111111112</v>
      </c>
      <c r="N53" s="350">
        <v>0</v>
      </c>
      <c r="O53" s="119">
        <v>0</v>
      </c>
      <c r="P53" s="351">
        <v>0</v>
      </c>
      <c r="Q53" s="119">
        <v>0</v>
      </c>
      <c r="R53" s="349">
        <v>0</v>
      </c>
      <c r="S53" s="119">
        <v>0</v>
      </c>
      <c r="T53" s="349">
        <v>0</v>
      </c>
      <c r="U53" s="119">
        <v>0</v>
      </c>
      <c r="V53" s="349">
        <v>0</v>
      </c>
      <c r="W53" s="119">
        <v>0</v>
      </c>
      <c r="X53" s="349">
        <v>0</v>
      </c>
      <c r="Y53" s="119">
        <v>0</v>
      </c>
      <c r="Z53" s="349">
        <v>0</v>
      </c>
      <c r="AA53" s="119">
        <v>0</v>
      </c>
      <c r="AB53" s="349">
        <v>0</v>
      </c>
      <c r="AC53" s="119">
        <v>0</v>
      </c>
      <c r="AD53" s="349">
        <v>0</v>
      </c>
      <c r="AE53" s="119">
        <v>0</v>
      </c>
      <c r="AF53" s="121">
        <v>0</v>
      </c>
      <c r="AG53" s="119">
        <v>0</v>
      </c>
      <c r="AH53" s="121">
        <v>0</v>
      </c>
      <c r="AI53" s="119">
        <v>0</v>
      </c>
      <c r="AJ53" s="121">
        <v>0</v>
      </c>
      <c r="AK53" s="119">
        <v>0</v>
      </c>
      <c r="AL53" s="121">
        <v>20</v>
      </c>
      <c r="AM53" s="119">
        <v>40</v>
      </c>
      <c r="AN53" s="121">
        <v>0</v>
      </c>
      <c r="AO53" s="119">
        <v>0</v>
      </c>
      <c r="AP53" s="121">
        <v>0</v>
      </c>
      <c r="AQ53" s="119">
        <v>0</v>
      </c>
      <c r="AR53" s="121">
        <v>14</v>
      </c>
      <c r="AS53" s="119">
        <v>28</v>
      </c>
    </row>
    <row r="54" spans="1:45" ht="13.5" customHeight="1" x14ac:dyDescent="0.3">
      <c r="A54" s="118" t="s">
        <v>152</v>
      </c>
      <c r="B54" s="165" t="str">
        <f>'Incentive Goal'!B53</f>
        <v>IREDELL</v>
      </c>
      <c r="C54" s="119">
        <v>12</v>
      </c>
      <c r="D54" s="119">
        <v>18</v>
      </c>
      <c r="E54" s="221">
        <v>4302</v>
      </c>
      <c r="F54" s="220">
        <v>358.5</v>
      </c>
      <c r="G54" s="221">
        <v>79</v>
      </c>
      <c r="H54" s="220">
        <v>6.583333333333333</v>
      </c>
      <c r="I54" s="221">
        <v>61</v>
      </c>
      <c r="J54" s="220">
        <v>5.083333333333333</v>
      </c>
      <c r="K54" s="120">
        <v>2447446.25</v>
      </c>
      <c r="L54" s="120">
        <v>203953.85416666666</v>
      </c>
      <c r="M54" s="120">
        <v>135969.23611111112</v>
      </c>
      <c r="N54" s="350">
        <v>19839</v>
      </c>
      <c r="O54" s="119">
        <v>1653.25</v>
      </c>
      <c r="P54" s="350">
        <v>135</v>
      </c>
      <c r="Q54" s="119">
        <v>11.25</v>
      </c>
      <c r="R54" s="349">
        <v>816</v>
      </c>
      <c r="S54" s="119">
        <v>68</v>
      </c>
      <c r="T54" s="349">
        <v>32</v>
      </c>
      <c r="U54" s="119">
        <v>2.6666666666666665</v>
      </c>
      <c r="V54" s="349">
        <v>21</v>
      </c>
      <c r="W54" s="119">
        <v>1.75</v>
      </c>
      <c r="X54" s="349">
        <v>80</v>
      </c>
      <c r="Y54" s="119">
        <v>6.666666666666667</v>
      </c>
      <c r="Z54" s="349">
        <v>66</v>
      </c>
      <c r="AA54" s="119">
        <v>5.5</v>
      </c>
      <c r="AB54" s="349">
        <v>55</v>
      </c>
      <c r="AC54" s="119">
        <v>4.583333333333333</v>
      </c>
      <c r="AD54" s="349">
        <v>23</v>
      </c>
      <c r="AE54" s="119">
        <v>1.9166666666666667</v>
      </c>
      <c r="AF54" s="121">
        <v>13</v>
      </c>
      <c r="AG54" s="119">
        <v>1.0833333333333333</v>
      </c>
      <c r="AH54" s="121">
        <v>95</v>
      </c>
      <c r="AI54" s="119">
        <v>7.916666666666667</v>
      </c>
      <c r="AJ54" s="121">
        <v>2</v>
      </c>
      <c r="AK54" s="119">
        <v>0.16666666666666666</v>
      </c>
      <c r="AL54" s="121">
        <v>594</v>
      </c>
      <c r="AM54" s="119">
        <v>49.5</v>
      </c>
      <c r="AN54" s="121">
        <v>820</v>
      </c>
      <c r="AO54" s="119">
        <v>68.333333333333329</v>
      </c>
      <c r="AP54" s="121">
        <v>2002</v>
      </c>
      <c r="AQ54" s="119">
        <v>166.83333333333334</v>
      </c>
      <c r="AR54" s="121">
        <v>461</v>
      </c>
      <c r="AS54" s="119">
        <v>38.416666666666664</v>
      </c>
    </row>
    <row r="55" spans="1:45" ht="13.5" customHeight="1" x14ac:dyDescent="0.3">
      <c r="A55" s="118" t="s">
        <v>251</v>
      </c>
      <c r="B55" s="165" t="str">
        <f>'Incentive Goal'!B54</f>
        <v>JACKSON</v>
      </c>
      <c r="C55" s="119">
        <v>2</v>
      </c>
      <c r="D55" s="119">
        <v>4.0999999999999996</v>
      </c>
      <c r="E55" s="221">
        <v>757</v>
      </c>
      <c r="F55" s="220">
        <v>378.5</v>
      </c>
      <c r="G55" s="221">
        <v>6</v>
      </c>
      <c r="H55" s="220">
        <v>3</v>
      </c>
      <c r="I55" s="221">
        <v>14</v>
      </c>
      <c r="J55" s="220">
        <v>7</v>
      </c>
      <c r="K55" s="120">
        <v>433104.46</v>
      </c>
      <c r="L55" s="120">
        <v>216552.23</v>
      </c>
      <c r="M55" s="120">
        <v>105635.23414634148</v>
      </c>
      <c r="N55" s="350">
        <v>2366</v>
      </c>
      <c r="O55" s="119">
        <v>1183</v>
      </c>
      <c r="P55" s="350">
        <v>9</v>
      </c>
      <c r="Q55" s="119">
        <v>4.5</v>
      </c>
      <c r="R55" s="349">
        <v>26</v>
      </c>
      <c r="S55" s="119">
        <v>13</v>
      </c>
      <c r="T55" s="349">
        <v>1</v>
      </c>
      <c r="U55" s="119">
        <v>0.5</v>
      </c>
      <c r="V55" s="349">
        <v>5</v>
      </c>
      <c r="W55" s="119">
        <v>2.5</v>
      </c>
      <c r="X55" s="349">
        <v>7</v>
      </c>
      <c r="Y55" s="119">
        <v>3.5</v>
      </c>
      <c r="Z55" s="349">
        <v>39</v>
      </c>
      <c r="AA55" s="119">
        <v>19.5</v>
      </c>
      <c r="AB55" s="349">
        <v>15</v>
      </c>
      <c r="AC55" s="119">
        <v>7.5</v>
      </c>
      <c r="AD55" s="349">
        <v>0</v>
      </c>
      <c r="AE55" s="119">
        <v>0</v>
      </c>
      <c r="AF55" s="121">
        <v>9</v>
      </c>
      <c r="AG55" s="119">
        <v>4.5</v>
      </c>
      <c r="AH55" s="121">
        <v>9</v>
      </c>
      <c r="AI55" s="119">
        <v>4.5</v>
      </c>
      <c r="AJ55" s="121">
        <v>9</v>
      </c>
      <c r="AK55" s="119">
        <v>4.5</v>
      </c>
      <c r="AL55" s="121">
        <v>61</v>
      </c>
      <c r="AM55" s="119">
        <v>30.5</v>
      </c>
      <c r="AN55" s="121">
        <v>229</v>
      </c>
      <c r="AO55" s="119">
        <v>114.5</v>
      </c>
      <c r="AP55" s="121">
        <v>105</v>
      </c>
      <c r="AQ55" s="119">
        <v>52.5</v>
      </c>
      <c r="AR55" s="121">
        <v>87</v>
      </c>
      <c r="AS55" s="119">
        <v>43.5</v>
      </c>
    </row>
    <row r="56" spans="1:45" ht="13.5" customHeight="1" x14ac:dyDescent="0.3">
      <c r="A56" s="118" t="s">
        <v>238</v>
      </c>
      <c r="B56" s="165" t="str">
        <f>'Incentive Goal'!B55</f>
        <v>JOHNSTON</v>
      </c>
      <c r="C56" s="119">
        <v>14.25</v>
      </c>
      <c r="D56" s="119">
        <v>24</v>
      </c>
      <c r="E56" s="221">
        <v>5000</v>
      </c>
      <c r="F56" s="220">
        <v>350.87719298245617</v>
      </c>
      <c r="G56" s="221">
        <v>100</v>
      </c>
      <c r="H56" s="220">
        <v>7.0175438596491224</v>
      </c>
      <c r="I56" s="221">
        <v>64</v>
      </c>
      <c r="J56" s="220">
        <v>4.4912280701754383</v>
      </c>
      <c r="K56" s="120">
        <v>3741533.05</v>
      </c>
      <c r="L56" s="120">
        <v>262563.7228070175</v>
      </c>
      <c r="M56" s="120">
        <v>155897.21041666667</v>
      </c>
      <c r="N56" s="350">
        <v>26954</v>
      </c>
      <c r="O56" s="119">
        <v>1891.5087719298247</v>
      </c>
      <c r="P56" s="350">
        <v>291</v>
      </c>
      <c r="Q56" s="119">
        <v>20.421052631578949</v>
      </c>
      <c r="R56" s="349">
        <v>1450</v>
      </c>
      <c r="S56" s="119">
        <v>101.75438596491227</v>
      </c>
      <c r="T56" s="349">
        <v>21</v>
      </c>
      <c r="U56" s="119">
        <v>1.4736842105263157</v>
      </c>
      <c r="V56" s="349">
        <v>30</v>
      </c>
      <c r="W56" s="119">
        <v>2.1052631578947367</v>
      </c>
      <c r="X56" s="349">
        <v>101</v>
      </c>
      <c r="Y56" s="119">
        <v>7.0877192982456139</v>
      </c>
      <c r="Z56" s="349">
        <v>71</v>
      </c>
      <c r="AA56" s="119">
        <v>4.9824561403508776</v>
      </c>
      <c r="AB56" s="349">
        <v>57</v>
      </c>
      <c r="AC56" s="119">
        <v>4</v>
      </c>
      <c r="AD56" s="349">
        <v>1</v>
      </c>
      <c r="AE56" s="119">
        <v>7.0175438596491224E-2</v>
      </c>
      <c r="AF56" s="121">
        <v>105</v>
      </c>
      <c r="AG56" s="119">
        <v>7.3684210526315788</v>
      </c>
      <c r="AH56" s="121">
        <v>214</v>
      </c>
      <c r="AI56" s="119">
        <v>15.017543859649123</v>
      </c>
      <c r="AJ56" s="121">
        <v>8</v>
      </c>
      <c r="AK56" s="119">
        <v>0.56140350877192979</v>
      </c>
      <c r="AL56" s="121">
        <v>913</v>
      </c>
      <c r="AM56" s="119">
        <v>64.070175438596493</v>
      </c>
      <c r="AN56" s="121">
        <v>1204</v>
      </c>
      <c r="AO56" s="119">
        <v>84.491228070175438</v>
      </c>
      <c r="AP56" s="121">
        <v>1092</v>
      </c>
      <c r="AQ56" s="119">
        <v>76.631578947368425</v>
      </c>
      <c r="AR56" s="121">
        <v>343</v>
      </c>
      <c r="AS56" s="119">
        <v>24.07017543859649</v>
      </c>
    </row>
    <row r="57" spans="1:45" ht="13.5" customHeight="1" x14ac:dyDescent="0.3">
      <c r="A57" s="118" t="s">
        <v>166</v>
      </c>
      <c r="B57" s="165" t="str">
        <f>'Incentive Goal'!B56</f>
        <v>JONES</v>
      </c>
      <c r="C57" s="119">
        <v>1</v>
      </c>
      <c r="D57" s="119">
        <v>2</v>
      </c>
      <c r="E57" s="221">
        <v>334</v>
      </c>
      <c r="F57" s="220">
        <v>334</v>
      </c>
      <c r="G57" s="221"/>
      <c r="H57" s="220">
        <v>0</v>
      </c>
      <c r="I57" s="221">
        <v>2</v>
      </c>
      <c r="J57" s="220">
        <v>2</v>
      </c>
      <c r="K57" s="120">
        <v>193870.56</v>
      </c>
      <c r="L57" s="120">
        <v>193870.56</v>
      </c>
      <c r="M57" s="120">
        <v>96935.28</v>
      </c>
      <c r="N57" s="350">
        <v>1580</v>
      </c>
      <c r="O57" s="119">
        <v>1580</v>
      </c>
      <c r="P57" s="350">
        <v>1</v>
      </c>
      <c r="Q57" s="119">
        <v>1</v>
      </c>
      <c r="R57" s="349">
        <v>64</v>
      </c>
      <c r="S57" s="119">
        <v>64</v>
      </c>
      <c r="T57" s="349">
        <v>0</v>
      </c>
      <c r="U57" s="119">
        <v>0</v>
      </c>
      <c r="V57" s="349">
        <v>0</v>
      </c>
      <c r="W57" s="119">
        <v>0</v>
      </c>
      <c r="X57" s="349">
        <v>0</v>
      </c>
      <c r="Y57" s="119">
        <v>0</v>
      </c>
      <c r="Z57" s="349">
        <v>6</v>
      </c>
      <c r="AA57" s="119">
        <v>6</v>
      </c>
      <c r="AB57" s="349">
        <v>2</v>
      </c>
      <c r="AC57" s="119">
        <v>2</v>
      </c>
      <c r="AD57" s="349">
        <v>0</v>
      </c>
      <c r="AE57" s="119">
        <v>0</v>
      </c>
      <c r="AF57" s="121">
        <v>4</v>
      </c>
      <c r="AG57" s="119">
        <v>4</v>
      </c>
      <c r="AH57" s="121">
        <v>11</v>
      </c>
      <c r="AI57" s="119">
        <v>11</v>
      </c>
      <c r="AJ57" s="121">
        <v>0</v>
      </c>
      <c r="AK57" s="119">
        <v>0</v>
      </c>
      <c r="AL57" s="121">
        <v>27</v>
      </c>
      <c r="AM57" s="119">
        <v>27</v>
      </c>
      <c r="AN57" s="121">
        <v>39</v>
      </c>
      <c r="AO57" s="119">
        <v>39</v>
      </c>
      <c r="AP57" s="121">
        <v>15</v>
      </c>
      <c r="AQ57" s="119">
        <v>15</v>
      </c>
      <c r="AR57" s="121">
        <v>36</v>
      </c>
      <c r="AS57" s="119">
        <v>36</v>
      </c>
    </row>
    <row r="58" spans="1:45" ht="13.5" customHeight="1" x14ac:dyDescent="0.3">
      <c r="A58" s="118" t="s">
        <v>153</v>
      </c>
      <c r="B58" s="165" t="str">
        <f>'Incentive Goal'!B57</f>
        <v>LEE</v>
      </c>
      <c r="C58" s="119">
        <v>6.75</v>
      </c>
      <c r="D58" s="119">
        <v>10</v>
      </c>
      <c r="E58" s="221">
        <v>1976</v>
      </c>
      <c r="F58" s="220">
        <v>292.74074074074076</v>
      </c>
      <c r="G58" s="221">
        <v>24</v>
      </c>
      <c r="H58" s="220">
        <v>3.5555555555555554</v>
      </c>
      <c r="I58" s="221">
        <v>17</v>
      </c>
      <c r="J58" s="220">
        <v>2.5185185185185186</v>
      </c>
      <c r="K58" s="120">
        <v>966806.24</v>
      </c>
      <c r="L58" s="120">
        <v>143230.55407407408</v>
      </c>
      <c r="M58" s="120">
        <v>96680.623999999996</v>
      </c>
      <c r="N58" s="350">
        <v>8081</v>
      </c>
      <c r="O58" s="119">
        <v>1197.1851851851852</v>
      </c>
      <c r="P58" s="350">
        <v>31</v>
      </c>
      <c r="Q58" s="119">
        <v>4.5925925925925926</v>
      </c>
      <c r="R58" s="349">
        <v>144</v>
      </c>
      <c r="S58" s="119">
        <v>21.333333333333332</v>
      </c>
      <c r="T58" s="349">
        <v>3</v>
      </c>
      <c r="U58" s="119">
        <v>0.44444444444444442</v>
      </c>
      <c r="V58" s="349">
        <v>11</v>
      </c>
      <c r="W58" s="119">
        <v>1.6296296296296295</v>
      </c>
      <c r="X58" s="349">
        <v>26</v>
      </c>
      <c r="Y58" s="119">
        <v>3.8518518518518516</v>
      </c>
      <c r="Z58" s="349">
        <v>26</v>
      </c>
      <c r="AA58" s="119">
        <v>3.8518518518518516</v>
      </c>
      <c r="AB58" s="349">
        <v>17</v>
      </c>
      <c r="AC58" s="119">
        <v>2.5185185185185186</v>
      </c>
      <c r="AD58" s="349">
        <v>4</v>
      </c>
      <c r="AE58" s="119">
        <v>0.59259259259259256</v>
      </c>
      <c r="AF58" s="121">
        <v>29</v>
      </c>
      <c r="AG58" s="119">
        <v>4.2962962962962967</v>
      </c>
      <c r="AH58" s="121">
        <v>54</v>
      </c>
      <c r="AI58" s="119">
        <v>8</v>
      </c>
      <c r="AJ58" s="121">
        <v>4</v>
      </c>
      <c r="AK58" s="119">
        <v>0.59259259259259256</v>
      </c>
      <c r="AL58" s="121">
        <v>153</v>
      </c>
      <c r="AM58" s="119">
        <v>22.666666666666668</v>
      </c>
      <c r="AN58" s="121">
        <v>89</v>
      </c>
      <c r="AO58" s="119">
        <v>13.185185185185185</v>
      </c>
      <c r="AP58" s="121">
        <v>194</v>
      </c>
      <c r="AQ58" s="119">
        <v>28.74074074074074</v>
      </c>
      <c r="AR58" s="121">
        <v>30</v>
      </c>
      <c r="AS58" s="119">
        <v>4.4444444444444446</v>
      </c>
    </row>
    <row r="59" spans="1:45" ht="13.5" customHeight="1" x14ac:dyDescent="0.3">
      <c r="A59" s="118" t="s">
        <v>166</v>
      </c>
      <c r="B59" s="165" t="str">
        <f>'Incentive Goal'!B58</f>
        <v>LENOIR</v>
      </c>
      <c r="C59" s="119">
        <v>13</v>
      </c>
      <c r="D59" s="119">
        <v>19</v>
      </c>
      <c r="E59" s="221">
        <v>3909</v>
      </c>
      <c r="F59" s="220">
        <v>300.69230769230768</v>
      </c>
      <c r="G59" s="221">
        <v>36</v>
      </c>
      <c r="H59" s="220">
        <v>2.7692307692307692</v>
      </c>
      <c r="I59" s="221">
        <v>30</v>
      </c>
      <c r="J59" s="220">
        <v>2.3076923076923075</v>
      </c>
      <c r="K59" s="120">
        <v>1808180.54</v>
      </c>
      <c r="L59" s="120">
        <v>139090.81076923077</v>
      </c>
      <c r="M59" s="120">
        <v>95167.39684210527</v>
      </c>
      <c r="N59" s="350">
        <v>22463</v>
      </c>
      <c r="O59" s="119">
        <v>1727.9230769230769</v>
      </c>
      <c r="P59" s="350">
        <v>148</v>
      </c>
      <c r="Q59" s="119">
        <v>11.384615384615385</v>
      </c>
      <c r="R59" s="349">
        <v>1876</v>
      </c>
      <c r="S59" s="119">
        <v>144.30769230769232</v>
      </c>
      <c r="T59" s="349">
        <v>70</v>
      </c>
      <c r="U59" s="119">
        <v>5.384615384615385</v>
      </c>
      <c r="V59" s="349">
        <v>39</v>
      </c>
      <c r="W59" s="119">
        <v>3</v>
      </c>
      <c r="X59" s="349">
        <v>35</v>
      </c>
      <c r="Y59" s="119">
        <v>2.6923076923076925</v>
      </c>
      <c r="Z59" s="349">
        <v>78</v>
      </c>
      <c r="AA59" s="119">
        <v>6</v>
      </c>
      <c r="AB59" s="349">
        <v>30</v>
      </c>
      <c r="AC59" s="119">
        <v>2.3076923076923075</v>
      </c>
      <c r="AD59" s="349">
        <v>2</v>
      </c>
      <c r="AE59" s="119">
        <v>0.15384615384615385</v>
      </c>
      <c r="AF59" s="121">
        <v>45</v>
      </c>
      <c r="AG59" s="119">
        <v>3.4615384615384617</v>
      </c>
      <c r="AH59" s="121">
        <v>107</v>
      </c>
      <c r="AI59" s="119">
        <v>8.2307692307692299</v>
      </c>
      <c r="AJ59" s="121">
        <v>6</v>
      </c>
      <c r="AK59" s="119">
        <v>0.46153846153846156</v>
      </c>
      <c r="AL59" s="121">
        <v>629</v>
      </c>
      <c r="AM59" s="119">
        <v>48.384615384615387</v>
      </c>
      <c r="AN59" s="121">
        <v>597</v>
      </c>
      <c r="AO59" s="119">
        <v>45.92307692307692</v>
      </c>
      <c r="AP59" s="121">
        <v>989</v>
      </c>
      <c r="AQ59" s="119">
        <v>76.07692307692308</v>
      </c>
      <c r="AR59" s="121">
        <v>306</v>
      </c>
      <c r="AS59" s="119">
        <v>23.53846153846154</v>
      </c>
    </row>
    <row r="60" spans="1:45" ht="13.5" customHeight="1" x14ac:dyDescent="0.3">
      <c r="A60" s="118" t="s">
        <v>152</v>
      </c>
      <c r="B60" s="165" t="str">
        <f>'Incentive Goal'!B59</f>
        <v>LINCOLN</v>
      </c>
      <c r="C60" s="119">
        <v>8</v>
      </c>
      <c r="D60" s="119">
        <v>10</v>
      </c>
      <c r="E60" s="221">
        <v>1954</v>
      </c>
      <c r="F60" s="220">
        <v>244.25</v>
      </c>
      <c r="G60" s="221">
        <v>21</v>
      </c>
      <c r="H60" s="220">
        <v>2.625</v>
      </c>
      <c r="I60" s="221">
        <v>25</v>
      </c>
      <c r="J60" s="220">
        <v>3.125</v>
      </c>
      <c r="K60" s="120">
        <v>1050036.01</v>
      </c>
      <c r="L60" s="120">
        <v>131254.50125</v>
      </c>
      <c r="M60" s="120">
        <v>105003.601</v>
      </c>
      <c r="N60" s="350">
        <v>9956</v>
      </c>
      <c r="O60" s="119">
        <v>1244.5</v>
      </c>
      <c r="P60" s="350">
        <v>55</v>
      </c>
      <c r="Q60" s="119">
        <v>6.875</v>
      </c>
      <c r="R60" s="349">
        <v>118</v>
      </c>
      <c r="S60" s="119">
        <v>14.75</v>
      </c>
      <c r="T60" s="349">
        <v>2</v>
      </c>
      <c r="U60" s="119">
        <v>0.25</v>
      </c>
      <c r="V60" s="349">
        <v>9</v>
      </c>
      <c r="W60" s="119">
        <v>1.125</v>
      </c>
      <c r="X60" s="349">
        <v>22</v>
      </c>
      <c r="Y60" s="119">
        <v>2.75</v>
      </c>
      <c r="Z60" s="349">
        <v>25</v>
      </c>
      <c r="AA60" s="119">
        <v>3.125</v>
      </c>
      <c r="AB60" s="349">
        <v>21</v>
      </c>
      <c r="AC60" s="119">
        <v>2.625</v>
      </c>
      <c r="AD60" s="349">
        <v>23</v>
      </c>
      <c r="AE60" s="119">
        <v>2.875</v>
      </c>
      <c r="AF60" s="121">
        <v>12</v>
      </c>
      <c r="AG60" s="119">
        <v>1.5</v>
      </c>
      <c r="AH60" s="121">
        <v>30</v>
      </c>
      <c r="AI60" s="119">
        <v>3.75</v>
      </c>
      <c r="AJ60" s="121">
        <v>14</v>
      </c>
      <c r="AK60" s="119">
        <v>1.75</v>
      </c>
      <c r="AL60" s="121">
        <v>339</v>
      </c>
      <c r="AM60" s="119">
        <v>42.375</v>
      </c>
      <c r="AN60" s="121">
        <v>354</v>
      </c>
      <c r="AO60" s="119">
        <v>44.25</v>
      </c>
      <c r="AP60" s="121">
        <v>548</v>
      </c>
      <c r="AQ60" s="119">
        <v>68.5</v>
      </c>
      <c r="AR60" s="121">
        <v>80</v>
      </c>
      <c r="AS60" s="119">
        <v>10</v>
      </c>
    </row>
    <row r="61" spans="1:45" ht="13.5" customHeight="1" x14ac:dyDescent="0.3">
      <c r="A61" s="118" t="s">
        <v>251</v>
      </c>
      <c r="B61" s="165" t="str">
        <f>'Incentive Goal'!B60</f>
        <v>MACON</v>
      </c>
      <c r="C61" s="119">
        <v>3</v>
      </c>
      <c r="D61" s="119">
        <v>3.35</v>
      </c>
      <c r="E61" s="221">
        <v>916</v>
      </c>
      <c r="F61" s="220">
        <v>305.33333333333331</v>
      </c>
      <c r="G61" s="221"/>
      <c r="H61" s="220">
        <v>0</v>
      </c>
      <c r="I61" s="221">
        <v>19</v>
      </c>
      <c r="J61" s="220">
        <v>6.333333333333333</v>
      </c>
      <c r="K61" s="120">
        <v>481957.37</v>
      </c>
      <c r="L61" s="120">
        <v>160652.45666666667</v>
      </c>
      <c r="M61" s="120">
        <v>143867.87164179105</v>
      </c>
      <c r="N61" s="350">
        <v>3465</v>
      </c>
      <c r="O61" s="119">
        <v>1155</v>
      </c>
      <c r="P61" s="350">
        <v>12</v>
      </c>
      <c r="Q61" s="119">
        <v>4</v>
      </c>
      <c r="R61" s="349">
        <v>110</v>
      </c>
      <c r="S61" s="119">
        <v>36.666666666666664</v>
      </c>
      <c r="T61" s="349">
        <v>10</v>
      </c>
      <c r="U61" s="119">
        <v>3.3333333333333335</v>
      </c>
      <c r="V61" s="349">
        <v>1</v>
      </c>
      <c r="W61" s="119">
        <v>0.33333333333333331</v>
      </c>
      <c r="X61" s="349">
        <v>0</v>
      </c>
      <c r="Y61" s="119">
        <v>0</v>
      </c>
      <c r="Z61" s="349">
        <v>26</v>
      </c>
      <c r="AA61" s="119">
        <v>8.6666666666666661</v>
      </c>
      <c r="AB61" s="349">
        <v>19</v>
      </c>
      <c r="AC61" s="119">
        <v>6.333333333333333</v>
      </c>
      <c r="AD61" s="349">
        <v>1</v>
      </c>
      <c r="AE61" s="119">
        <v>0.33333333333333331</v>
      </c>
      <c r="AF61" s="121">
        <v>12</v>
      </c>
      <c r="AG61" s="119">
        <v>4</v>
      </c>
      <c r="AH61" s="121">
        <v>5</v>
      </c>
      <c r="AI61" s="119">
        <v>1.6666666666666667</v>
      </c>
      <c r="AJ61" s="121">
        <v>4</v>
      </c>
      <c r="AK61" s="119">
        <v>1.3333333333333333</v>
      </c>
      <c r="AL61" s="121">
        <v>60</v>
      </c>
      <c r="AM61" s="119">
        <v>20</v>
      </c>
      <c r="AN61" s="121">
        <v>48</v>
      </c>
      <c r="AO61" s="119">
        <v>16</v>
      </c>
      <c r="AP61" s="121">
        <v>350</v>
      </c>
      <c r="AQ61" s="119">
        <v>116.66666666666667</v>
      </c>
      <c r="AR61" s="121">
        <v>0</v>
      </c>
      <c r="AS61" s="119">
        <v>0</v>
      </c>
    </row>
    <row r="62" spans="1:45" ht="13.5" customHeight="1" x14ac:dyDescent="0.3">
      <c r="A62" s="118" t="s">
        <v>251</v>
      </c>
      <c r="B62" s="165" t="str">
        <f>'Incentive Goal'!B61</f>
        <v>MADISON</v>
      </c>
      <c r="C62" s="119">
        <v>0.75</v>
      </c>
      <c r="D62" s="119">
        <v>1.35</v>
      </c>
      <c r="E62" s="221">
        <v>503</v>
      </c>
      <c r="F62" s="220">
        <v>670.66666666666663</v>
      </c>
      <c r="G62" s="221">
        <v>2</v>
      </c>
      <c r="H62" s="220">
        <v>2.6666666666666665</v>
      </c>
      <c r="I62" s="221">
        <v>1</v>
      </c>
      <c r="J62" s="220">
        <v>1.3333333333333333</v>
      </c>
      <c r="K62" s="120">
        <v>147361.09</v>
      </c>
      <c r="L62" s="120">
        <v>196481.45333333334</v>
      </c>
      <c r="M62" s="120">
        <v>109156.36296296296</v>
      </c>
      <c r="N62" s="350">
        <v>1973</v>
      </c>
      <c r="O62" s="119">
        <v>2630.6666666666665</v>
      </c>
      <c r="P62" s="350">
        <v>8</v>
      </c>
      <c r="Q62" s="119">
        <v>10.666666666666666</v>
      </c>
      <c r="R62" s="349">
        <v>29</v>
      </c>
      <c r="S62" s="119">
        <v>38.666666666666664</v>
      </c>
      <c r="T62" s="349">
        <v>1</v>
      </c>
      <c r="U62" s="119">
        <v>1.3333333333333333</v>
      </c>
      <c r="V62" s="349">
        <v>0</v>
      </c>
      <c r="W62" s="119">
        <v>0</v>
      </c>
      <c r="X62" s="349">
        <v>3</v>
      </c>
      <c r="Y62" s="119">
        <v>4</v>
      </c>
      <c r="Z62" s="349">
        <v>2</v>
      </c>
      <c r="AA62" s="119">
        <v>2.6666666666666665</v>
      </c>
      <c r="AB62" s="349">
        <v>1</v>
      </c>
      <c r="AC62" s="119">
        <v>1.3333333333333333</v>
      </c>
      <c r="AD62" s="349">
        <v>0</v>
      </c>
      <c r="AE62" s="119">
        <v>0</v>
      </c>
      <c r="AF62" s="121">
        <v>3</v>
      </c>
      <c r="AG62" s="119">
        <v>4</v>
      </c>
      <c r="AH62" s="121">
        <v>3</v>
      </c>
      <c r="AI62" s="119">
        <v>4</v>
      </c>
      <c r="AJ62" s="121">
        <v>0</v>
      </c>
      <c r="AK62" s="119">
        <v>0</v>
      </c>
      <c r="AL62" s="121">
        <v>5</v>
      </c>
      <c r="AM62" s="119">
        <v>6.666666666666667</v>
      </c>
      <c r="AN62" s="121">
        <v>32</v>
      </c>
      <c r="AO62" s="119">
        <v>42.666666666666664</v>
      </c>
      <c r="AP62" s="121">
        <v>276</v>
      </c>
      <c r="AQ62" s="119">
        <v>368</v>
      </c>
      <c r="AR62" s="121">
        <v>19</v>
      </c>
      <c r="AS62" s="119">
        <v>25.333333333333332</v>
      </c>
    </row>
    <row r="63" spans="1:45" ht="13.5" customHeight="1" x14ac:dyDescent="0.3">
      <c r="A63" s="118" t="s">
        <v>309</v>
      </c>
      <c r="B63" s="165" t="str">
        <f>'Incentive Goal'!B62</f>
        <v>MARTIN</v>
      </c>
      <c r="C63" s="119">
        <v>4</v>
      </c>
      <c r="D63" s="119">
        <v>5</v>
      </c>
      <c r="E63" s="221">
        <v>1376</v>
      </c>
      <c r="F63" s="220">
        <v>344</v>
      </c>
      <c r="G63" s="221">
        <v>19</v>
      </c>
      <c r="H63" s="220">
        <v>4.75</v>
      </c>
      <c r="I63" s="221">
        <v>12</v>
      </c>
      <c r="J63" s="220">
        <v>3</v>
      </c>
      <c r="K63" s="120">
        <v>532043.91</v>
      </c>
      <c r="L63" s="120">
        <v>133010.97750000001</v>
      </c>
      <c r="M63" s="120">
        <v>106408.78200000001</v>
      </c>
      <c r="N63" s="350">
        <v>7186</v>
      </c>
      <c r="O63" s="119">
        <v>1796.5</v>
      </c>
      <c r="P63" s="350">
        <v>26</v>
      </c>
      <c r="Q63" s="119">
        <v>6.5</v>
      </c>
      <c r="R63" s="349">
        <v>900</v>
      </c>
      <c r="S63" s="119">
        <v>225</v>
      </c>
      <c r="T63" s="349">
        <v>11</v>
      </c>
      <c r="U63" s="119">
        <v>2.75</v>
      </c>
      <c r="V63" s="349">
        <v>8</v>
      </c>
      <c r="W63" s="119">
        <v>2</v>
      </c>
      <c r="X63" s="349">
        <v>20</v>
      </c>
      <c r="Y63" s="119">
        <v>5</v>
      </c>
      <c r="Z63" s="349">
        <v>17</v>
      </c>
      <c r="AA63" s="119">
        <v>4.25</v>
      </c>
      <c r="AB63" s="349">
        <v>17</v>
      </c>
      <c r="AC63" s="119">
        <v>4.25</v>
      </c>
      <c r="AD63" s="349">
        <v>2</v>
      </c>
      <c r="AE63" s="119">
        <v>0.5</v>
      </c>
      <c r="AF63" s="121">
        <v>14</v>
      </c>
      <c r="AG63" s="119">
        <v>3.5</v>
      </c>
      <c r="AH63" s="121">
        <v>54</v>
      </c>
      <c r="AI63" s="119">
        <v>13.5</v>
      </c>
      <c r="AJ63" s="121">
        <v>0</v>
      </c>
      <c r="AK63" s="119">
        <v>0</v>
      </c>
      <c r="AL63" s="121">
        <v>230</v>
      </c>
      <c r="AM63" s="119">
        <v>57.5</v>
      </c>
      <c r="AN63" s="121">
        <v>128</v>
      </c>
      <c r="AO63" s="119">
        <v>32</v>
      </c>
      <c r="AP63" s="121">
        <v>378</v>
      </c>
      <c r="AQ63" s="119">
        <v>94.5</v>
      </c>
      <c r="AR63" s="121">
        <v>55</v>
      </c>
      <c r="AS63" s="119">
        <v>13.75</v>
      </c>
    </row>
    <row r="64" spans="1:45" ht="13.5" customHeight="1" x14ac:dyDescent="0.3">
      <c r="A64" s="118" t="s">
        <v>152</v>
      </c>
      <c r="B64" s="165" t="str">
        <f>'Incentive Goal'!B63</f>
        <v>MCDOWELL</v>
      </c>
      <c r="C64" s="119">
        <v>5</v>
      </c>
      <c r="D64" s="119">
        <v>7</v>
      </c>
      <c r="E64" s="221">
        <v>1293</v>
      </c>
      <c r="F64" s="220">
        <v>258.60000000000002</v>
      </c>
      <c r="G64" s="221">
        <v>9</v>
      </c>
      <c r="H64" s="220">
        <v>1.8</v>
      </c>
      <c r="I64" s="221">
        <v>21</v>
      </c>
      <c r="J64" s="220">
        <v>4.2</v>
      </c>
      <c r="K64" s="120">
        <v>680077</v>
      </c>
      <c r="L64" s="120">
        <v>136015.4</v>
      </c>
      <c r="M64" s="120">
        <v>97153.857142857145</v>
      </c>
      <c r="N64" s="350">
        <v>7217</v>
      </c>
      <c r="O64" s="119">
        <v>1443.4</v>
      </c>
      <c r="P64" s="350">
        <v>50</v>
      </c>
      <c r="Q64" s="119">
        <v>10</v>
      </c>
      <c r="R64" s="349">
        <v>376</v>
      </c>
      <c r="S64" s="119">
        <v>75.2</v>
      </c>
      <c r="T64" s="349">
        <v>32</v>
      </c>
      <c r="U64" s="119">
        <v>6.4</v>
      </c>
      <c r="V64" s="349">
        <v>0</v>
      </c>
      <c r="W64" s="119">
        <v>0</v>
      </c>
      <c r="X64" s="349">
        <v>8</v>
      </c>
      <c r="Y64" s="119">
        <v>1.6</v>
      </c>
      <c r="Z64" s="349">
        <v>12</v>
      </c>
      <c r="AA64" s="119">
        <v>2.4</v>
      </c>
      <c r="AB64" s="349">
        <v>17</v>
      </c>
      <c r="AC64" s="119">
        <v>3.4</v>
      </c>
      <c r="AD64" s="349">
        <v>2</v>
      </c>
      <c r="AE64" s="119">
        <v>0.4</v>
      </c>
      <c r="AF64" s="121">
        <v>2</v>
      </c>
      <c r="AG64" s="119">
        <v>0.4</v>
      </c>
      <c r="AH64" s="121">
        <v>52</v>
      </c>
      <c r="AI64" s="119">
        <v>10.4</v>
      </c>
      <c r="AJ64" s="121">
        <v>4</v>
      </c>
      <c r="AK64" s="119">
        <v>0.8</v>
      </c>
      <c r="AL64" s="121">
        <v>162</v>
      </c>
      <c r="AM64" s="119">
        <v>32.4</v>
      </c>
      <c r="AN64" s="121">
        <v>109</v>
      </c>
      <c r="AO64" s="119">
        <v>21.8</v>
      </c>
      <c r="AP64" s="121">
        <v>201</v>
      </c>
      <c r="AQ64" s="119">
        <v>40.200000000000003</v>
      </c>
      <c r="AR64" s="121">
        <v>40</v>
      </c>
      <c r="AS64" s="119">
        <v>8</v>
      </c>
    </row>
    <row r="65" spans="1:45" ht="13.5" customHeight="1" x14ac:dyDescent="0.3">
      <c r="A65" s="118" t="s">
        <v>153</v>
      </c>
      <c r="B65" s="165" t="str">
        <f>'Incentive Goal'!B64</f>
        <v>MECKLENBURG</v>
      </c>
      <c r="C65" s="119">
        <v>80</v>
      </c>
      <c r="D65" s="119">
        <v>132</v>
      </c>
      <c r="E65" s="221">
        <v>25694</v>
      </c>
      <c r="F65" s="220">
        <v>321.17500000000001</v>
      </c>
      <c r="G65" s="221">
        <v>584</v>
      </c>
      <c r="H65" s="220">
        <v>7.3</v>
      </c>
      <c r="I65" s="221">
        <v>342</v>
      </c>
      <c r="J65" s="220">
        <v>4.2750000000000004</v>
      </c>
      <c r="K65" s="120">
        <v>11937014.439999999</v>
      </c>
      <c r="L65" s="120">
        <v>149212.68049999999</v>
      </c>
      <c r="M65" s="120">
        <v>90431.927575757567</v>
      </c>
      <c r="N65" s="350">
        <v>124852</v>
      </c>
      <c r="O65" s="119">
        <v>1560.65</v>
      </c>
      <c r="P65" s="350">
        <v>459</v>
      </c>
      <c r="Q65" s="119">
        <v>5.7374999999999998</v>
      </c>
      <c r="R65" s="349">
        <v>2213</v>
      </c>
      <c r="S65" s="119">
        <v>27.662500000000001</v>
      </c>
      <c r="T65" s="349">
        <v>92</v>
      </c>
      <c r="U65" s="119">
        <v>1.1499999999999999</v>
      </c>
      <c r="V65" s="349">
        <v>236</v>
      </c>
      <c r="W65" s="119">
        <v>2.95</v>
      </c>
      <c r="X65" s="349">
        <v>602</v>
      </c>
      <c r="Y65" s="119">
        <v>7.5250000000000004</v>
      </c>
      <c r="Z65" s="349">
        <v>685</v>
      </c>
      <c r="AA65" s="119">
        <v>8.5625</v>
      </c>
      <c r="AB65" s="349">
        <v>333</v>
      </c>
      <c r="AC65" s="119">
        <v>4.1624999999999996</v>
      </c>
      <c r="AD65" s="349">
        <v>130</v>
      </c>
      <c r="AE65" s="119">
        <v>1.625</v>
      </c>
      <c r="AF65" s="121">
        <v>154</v>
      </c>
      <c r="AG65" s="119">
        <v>1.925</v>
      </c>
      <c r="AH65" s="121">
        <v>635</v>
      </c>
      <c r="AI65" s="119">
        <v>7.9375</v>
      </c>
      <c r="AJ65" s="121">
        <v>106</v>
      </c>
      <c r="AK65" s="119">
        <v>1.325</v>
      </c>
      <c r="AL65" s="121">
        <v>3116</v>
      </c>
      <c r="AM65" s="119">
        <v>38.950000000000003</v>
      </c>
      <c r="AN65" s="121">
        <v>1859</v>
      </c>
      <c r="AO65" s="119">
        <v>23.237500000000001</v>
      </c>
      <c r="AP65" s="121">
        <v>5194</v>
      </c>
      <c r="AQ65" s="119">
        <v>64.924999999999997</v>
      </c>
      <c r="AR65" s="121">
        <v>477</v>
      </c>
      <c r="AS65" s="119">
        <v>5.9625000000000004</v>
      </c>
    </row>
    <row r="66" spans="1:45" ht="13.5" customHeight="1" x14ac:dyDescent="0.3">
      <c r="A66" s="118" t="s">
        <v>251</v>
      </c>
      <c r="B66" s="165" t="str">
        <f>'Incentive Goal'!B65</f>
        <v>MITCHELL</v>
      </c>
      <c r="C66" s="119">
        <v>1</v>
      </c>
      <c r="D66" s="119">
        <v>1.05</v>
      </c>
      <c r="E66" s="221">
        <v>226</v>
      </c>
      <c r="F66" s="220">
        <v>226</v>
      </c>
      <c r="G66" s="221"/>
      <c r="H66" s="220">
        <v>0</v>
      </c>
      <c r="I66" s="221">
        <v>2</v>
      </c>
      <c r="J66" s="220">
        <v>2</v>
      </c>
      <c r="K66" s="120">
        <v>159910.35999999999</v>
      </c>
      <c r="L66" s="120">
        <v>159910.35999999999</v>
      </c>
      <c r="M66" s="120">
        <v>152295.58095238093</v>
      </c>
      <c r="N66" s="350">
        <v>991</v>
      </c>
      <c r="O66" s="119">
        <v>991</v>
      </c>
      <c r="P66" s="350">
        <v>8</v>
      </c>
      <c r="Q66" s="119">
        <v>8</v>
      </c>
      <c r="R66" s="349">
        <v>15</v>
      </c>
      <c r="S66" s="119">
        <v>15</v>
      </c>
      <c r="T66" s="349">
        <v>0</v>
      </c>
      <c r="U66" s="119">
        <v>0</v>
      </c>
      <c r="V66" s="349">
        <v>0</v>
      </c>
      <c r="W66" s="119">
        <v>0</v>
      </c>
      <c r="X66" s="349">
        <v>0</v>
      </c>
      <c r="Y66" s="119">
        <v>0</v>
      </c>
      <c r="Z66" s="349">
        <v>1</v>
      </c>
      <c r="AA66" s="119">
        <v>1</v>
      </c>
      <c r="AB66" s="349">
        <v>2</v>
      </c>
      <c r="AC66" s="119">
        <v>2</v>
      </c>
      <c r="AD66" s="349">
        <v>0</v>
      </c>
      <c r="AE66" s="119">
        <v>0</v>
      </c>
      <c r="AF66" s="121">
        <v>4</v>
      </c>
      <c r="AG66" s="119">
        <v>4</v>
      </c>
      <c r="AH66" s="121">
        <v>4</v>
      </c>
      <c r="AI66" s="119">
        <v>4</v>
      </c>
      <c r="AJ66" s="121">
        <v>0</v>
      </c>
      <c r="AK66" s="119">
        <v>0</v>
      </c>
      <c r="AL66" s="121">
        <v>17</v>
      </c>
      <c r="AM66" s="119">
        <v>17</v>
      </c>
      <c r="AN66" s="121">
        <v>60</v>
      </c>
      <c r="AO66" s="119">
        <v>60</v>
      </c>
      <c r="AP66" s="121">
        <v>34</v>
      </c>
      <c r="AQ66" s="119">
        <v>34</v>
      </c>
      <c r="AR66" s="121">
        <v>38</v>
      </c>
      <c r="AS66" s="119">
        <v>38</v>
      </c>
    </row>
    <row r="67" spans="1:45" ht="13.5" customHeight="1" x14ac:dyDescent="0.3">
      <c r="A67" s="118" t="s">
        <v>153</v>
      </c>
      <c r="B67" s="165" t="str">
        <f>'Incentive Goal'!B66</f>
        <v>MONTGOMERY</v>
      </c>
      <c r="C67" s="119">
        <v>4</v>
      </c>
      <c r="D67" s="119">
        <v>6</v>
      </c>
      <c r="E67" s="221">
        <v>1184</v>
      </c>
      <c r="F67" s="220">
        <v>296</v>
      </c>
      <c r="G67" s="221">
        <v>10</v>
      </c>
      <c r="H67" s="220">
        <v>2.5</v>
      </c>
      <c r="I67" s="221">
        <v>37</v>
      </c>
      <c r="J67" s="220">
        <v>9.25</v>
      </c>
      <c r="K67" s="120">
        <v>508743.53</v>
      </c>
      <c r="L67" s="120">
        <v>127185.88250000001</v>
      </c>
      <c r="M67" s="120">
        <v>84790.588333333333</v>
      </c>
      <c r="N67" s="350">
        <v>5841</v>
      </c>
      <c r="O67" s="119">
        <v>1460.25</v>
      </c>
      <c r="P67" s="350">
        <v>12</v>
      </c>
      <c r="Q67" s="119">
        <v>3</v>
      </c>
      <c r="R67" s="349">
        <v>52</v>
      </c>
      <c r="S67" s="119">
        <v>13</v>
      </c>
      <c r="T67" s="349">
        <v>0</v>
      </c>
      <c r="U67" s="119">
        <v>0</v>
      </c>
      <c r="V67" s="349">
        <v>5</v>
      </c>
      <c r="W67" s="119">
        <v>1.25</v>
      </c>
      <c r="X67" s="349">
        <v>9</v>
      </c>
      <c r="Y67" s="119">
        <v>2.25</v>
      </c>
      <c r="Z67" s="349">
        <v>36</v>
      </c>
      <c r="AA67" s="119">
        <v>9</v>
      </c>
      <c r="AB67" s="349">
        <v>30</v>
      </c>
      <c r="AC67" s="119">
        <v>7.5</v>
      </c>
      <c r="AD67" s="349">
        <v>0</v>
      </c>
      <c r="AE67" s="119">
        <v>0</v>
      </c>
      <c r="AF67" s="121">
        <v>4</v>
      </c>
      <c r="AG67" s="119">
        <v>1</v>
      </c>
      <c r="AH67" s="121">
        <v>40</v>
      </c>
      <c r="AI67" s="119">
        <v>10</v>
      </c>
      <c r="AJ67" s="121">
        <v>8</v>
      </c>
      <c r="AK67" s="119">
        <v>2</v>
      </c>
      <c r="AL67" s="121">
        <v>145</v>
      </c>
      <c r="AM67" s="119">
        <v>36.25</v>
      </c>
      <c r="AN67" s="121">
        <v>291</v>
      </c>
      <c r="AO67" s="119">
        <v>72.75</v>
      </c>
      <c r="AP67" s="121">
        <v>295</v>
      </c>
      <c r="AQ67" s="119">
        <v>73.75</v>
      </c>
      <c r="AR67" s="121">
        <v>265</v>
      </c>
      <c r="AS67" s="119">
        <v>66.25</v>
      </c>
    </row>
    <row r="68" spans="1:45" ht="13.5" customHeight="1" x14ac:dyDescent="0.3">
      <c r="A68" s="118" t="s">
        <v>153</v>
      </c>
      <c r="B68" s="165" t="str">
        <f>'Incentive Goal'!B67</f>
        <v>MOORE</v>
      </c>
      <c r="C68" s="119">
        <v>7</v>
      </c>
      <c r="D68" s="119">
        <v>12</v>
      </c>
      <c r="E68" s="221">
        <v>1954</v>
      </c>
      <c r="F68" s="220">
        <v>279.14285714285717</v>
      </c>
      <c r="G68" s="221">
        <v>39</v>
      </c>
      <c r="H68" s="220">
        <v>5.5714285714285712</v>
      </c>
      <c r="I68" s="221">
        <v>35</v>
      </c>
      <c r="J68" s="220">
        <v>5</v>
      </c>
      <c r="K68" s="120">
        <v>1213573.01</v>
      </c>
      <c r="L68" s="120">
        <v>173367.57285714286</v>
      </c>
      <c r="M68" s="120">
        <v>101131.08416666667</v>
      </c>
      <c r="N68" s="350">
        <v>10533</v>
      </c>
      <c r="O68" s="119">
        <v>1504.7142857142858</v>
      </c>
      <c r="P68" s="350">
        <v>76</v>
      </c>
      <c r="Q68" s="119">
        <v>10.857142857142858</v>
      </c>
      <c r="R68" s="349">
        <v>668</v>
      </c>
      <c r="S68" s="119">
        <v>95.428571428571431</v>
      </c>
      <c r="T68" s="349">
        <v>64</v>
      </c>
      <c r="U68" s="119">
        <v>9.1428571428571423</v>
      </c>
      <c r="V68" s="349">
        <v>8</v>
      </c>
      <c r="W68" s="119">
        <v>1.1428571428571428</v>
      </c>
      <c r="X68" s="349">
        <v>41</v>
      </c>
      <c r="Y68" s="119">
        <v>5.8571428571428568</v>
      </c>
      <c r="Z68" s="349">
        <v>42</v>
      </c>
      <c r="AA68" s="119">
        <v>6</v>
      </c>
      <c r="AB68" s="349">
        <v>32</v>
      </c>
      <c r="AC68" s="119">
        <v>4.5714285714285712</v>
      </c>
      <c r="AD68" s="349">
        <v>42</v>
      </c>
      <c r="AE68" s="119">
        <v>6</v>
      </c>
      <c r="AF68" s="121">
        <v>12</v>
      </c>
      <c r="AG68" s="119">
        <v>1.7142857142857142</v>
      </c>
      <c r="AH68" s="121">
        <v>75</v>
      </c>
      <c r="AI68" s="119">
        <v>10.714285714285714</v>
      </c>
      <c r="AJ68" s="121">
        <v>3</v>
      </c>
      <c r="AK68" s="119">
        <v>0.42857142857142855</v>
      </c>
      <c r="AL68" s="121">
        <v>261</v>
      </c>
      <c r="AM68" s="119">
        <v>37.285714285714285</v>
      </c>
      <c r="AN68" s="121">
        <v>432</v>
      </c>
      <c r="AO68" s="119">
        <v>61.714285714285715</v>
      </c>
      <c r="AP68" s="121">
        <v>487</v>
      </c>
      <c r="AQ68" s="119">
        <v>69.571428571428569</v>
      </c>
      <c r="AR68" s="121">
        <v>306</v>
      </c>
      <c r="AS68" s="119">
        <v>43.714285714285715</v>
      </c>
    </row>
    <row r="69" spans="1:45" ht="13.5" customHeight="1" x14ac:dyDescent="0.3">
      <c r="A69" s="118" t="s">
        <v>238</v>
      </c>
      <c r="B69" s="165" t="str">
        <f>'Incentive Goal'!B68</f>
        <v>NASH</v>
      </c>
      <c r="C69" s="119">
        <v>14</v>
      </c>
      <c r="D69" s="119">
        <v>20.5</v>
      </c>
      <c r="E69" s="221">
        <v>3833</v>
      </c>
      <c r="F69" s="220">
        <v>273.78571428571428</v>
      </c>
      <c r="G69" s="221">
        <v>76</v>
      </c>
      <c r="H69" s="220">
        <v>5.4285714285714288</v>
      </c>
      <c r="I69" s="221">
        <v>60</v>
      </c>
      <c r="J69" s="220">
        <v>4.2857142857142856</v>
      </c>
      <c r="K69" s="120">
        <v>2200267.27</v>
      </c>
      <c r="L69" s="120">
        <v>157161.94785714286</v>
      </c>
      <c r="M69" s="120">
        <v>107330.11073170732</v>
      </c>
      <c r="N69" s="350">
        <v>22371</v>
      </c>
      <c r="O69" s="119">
        <v>1597.9285714285713</v>
      </c>
      <c r="P69" s="350">
        <v>132</v>
      </c>
      <c r="Q69" s="119">
        <v>9.4285714285714288</v>
      </c>
      <c r="R69" s="349">
        <v>29836</v>
      </c>
      <c r="S69" s="119">
        <v>2131.1428571428573</v>
      </c>
      <c r="T69" s="349">
        <v>299</v>
      </c>
      <c r="U69" s="119">
        <v>21.357142857142858</v>
      </c>
      <c r="V69" s="349">
        <v>28</v>
      </c>
      <c r="W69" s="119">
        <v>2</v>
      </c>
      <c r="X69" s="349">
        <v>80</v>
      </c>
      <c r="Y69" s="119">
        <v>5.7142857142857144</v>
      </c>
      <c r="Z69" s="349">
        <v>72</v>
      </c>
      <c r="AA69" s="119">
        <v>5.1428571428571432</v>
      </c>
      <c r="AB69" s="349">
        <v>54</v>
      </c>
      <c r="AC69" s="119">
        <v>3.8571428571428572</v>
      </c>
      <c r="AD69" s="349">
        <v>165</v>
      </c>
      <c r="AE69" s="119">
        <v>11.785714285714286</v>
      </c>
      <c r="AF69" s="121">
        <v>90</v>
      </c>
      <c r="AG69" s="119">
        <v>6.4285714285714288</v>
      </c>
      <c r="AH69" s="121">
        <v>125</v>
      </c>
      <c r="AI69" s="119">
        <v>8.9285714285714288</v>
      </c>
      <c r="AJ69" s="121">
        <v>9</v>
      </c>
      <c r="AK69" s="119">
        <v>0.6428571428571429</v>
      </c>
      <c r="AL69" s="121">
        <v>575</v>
      </c>
      <c r="AM69" s="119">
        <v>41.071428571428569</v>
      </c>
      <c r="AN69" s="121">
        <v>464</v>
      </c>
      <c r="AO69" s="119">
        <v>33.142857142857146</v>
      </c>
      <c r="AP69" s="121">
        <v>1686</v>
      </c>
      <c r="AQ69" s="119">
        <v>120.42857142857143</v>
      </c>
      <c r="AR69" s="121">
        <v>545</v>
      </c>
      <c r="AS69" s="119">
        <v>38.928571428571431</v>
      </c>
    </row>
    <row r="70" spans="1:45" ht="13.5" customHeight="1" x14ac:dyDescent="0.3">
      <c r="A70" s="118" t="s">
        <v>166</v>
      </c>
      <c r="B70" s="165" t="str">
        <f>'Incentive Goal'!B69</f>
        <v>NEW HANOVER</v>
      </c>
      <c r="C70" s="119">
        <v>11</v>
      </c>
      <c r="D70" s="119">
        <v>16</v>
      </c>
      <c r="E70" s="221">
        <v>4654</v>
      </c>
      <c r="F70" s="220">
        <v>423.09090909090907</v>
      </c>
      <c r="G70" s="221">
        <v>61</v>
      </c>
      <c r="H70" s="220">
        <v>5.5454545454545459</v>
      </c>
      <c r="I70" s="221">
        <v>48</v>
      </c>
      <c r="J70" s="220">
        <v>4.3636363636363633</v>
      </c>
      <c r="K70" s="120">
        <v>2629924.4300000002</v>
      </c>
      <c r="L70" s="120">
        <v>239084.03909090909</v>
      </c>
      <c r="M70" s="120">
        <v>164370.27687500001</v>
      </c>
      <c r="N70" s="350">
        <v>29164</v>
      </c>
      <c r="O70" s="119">
        <v>2651.2727272727275</v>
      </c>
      <c r="P70" s="350">
        <v>151</v>
      </c>
      <c r="Q70" s="119">
        <v>13.727272727272727</v>
      </c>
      <c r="R70" s="349">
        <v>327</v>
      </c>
      <c r="S70" s="119">
        <v>29.727272727272727</v>
      </c>
      <c r="T70" s="349">
        <v>11</v>
      </c>
      <c r="U70" s="119">
        <v>1</v>
      </c>
      <c r="V70" s="349">
        <v>18</v>
      </c>
      <c r="W70" s="119">
        <v>1.6363636363636365</v>
      </c>
      <c r="X70" s="349">
        <v>67</v>
      </c>
      <c r="Y70" s="119">
        <v>6.0909090909090908</v>
      </c>
      <c r="Z70" s="349">
        <v>37</v>
      </c>
      <c r="AA70" s="119">
        <v>3.3636363636363638</v>
      </c>
      <c r="AB70" s="349">
        <v>46</v>
      </c>
      <c r="AC70" s="119">
        <v>4.1818181818181817</v>
      </c>
      <c r="AD70" s="349">
        <v>39</v>
      </c>
      <c r="AE70" s="119">
        <v>3.5454545454545454</v>
      </c>
      <c r="AF70" s="121">
        <v>45</v>
      </c>
      <c r="AG70" s="119">
        <v>4.0909090909090908</v>
      </c>
      <c r="AH70" s="121">
        <v>126</v>
      </c>
      <c r="AI70" s="119">
        <v>11.454545454545455</v>
      </c>
      <c r="AJ70" s="121">
        <v>23</v>
      </c>
      <c r="AK70" s="119">
        <v>2.0909090909090908</v>
      </c>
      <c r="AL70" s="121">
        <v>695</v>
      </c>
      <c r="AM70" s="119">
        <v>63.18181818181818</v>
      </c>
      <c r="AN70" s="121">
        <v>562</v>
      </c>
      <c r="AO70" s="119">
        <v>51.090909090909093</v>
      </c>
      <c r="AP70" s="121">
        <v>886</v>
      </c>
      <c r="AQ70" s="119">
        <v>80.545454545454547</v>
      </c>
      <c r="AR70" s="121">
        <v>301</v>
      </c>
      <c r="AS70" s="119">
        <v>27.363636363636363</v>
      </c>
    </row>
    <row r="71" spans="1:45" ht="13.5" customHeight="1" x14ac:dyDescent="0.3">
      <c r="A71" s="118" t="s">
        <v>154</v>
      </c>
      <c r="B71" s="165" t="str">
        <f>'Incentive Goal'!B70</f>
        <v>NORTH CAROLINA</v>
      </c>
      <c r="C71" s="119">
        <v>0</v>
      </c>
      <c r="D71" s="119">
        <v>0</v>
      </c>
      <c r="E71" s="221">
        <v>7</v>
      </c>
      <c r="F71" s="220"/>
      <c r="G71" s="221">
        <v>1</v>
      </c>
      <c r="H71" s="220">
        <v>0</v>
      </c>
      <c r="I71" s="221"/>
      <c r="J71" s="220" t="e">
        <v>#DIV/0!</v>
      </c>
      <c r="K71" s="120">
        <v>0</v>
      </c>
      <c r="L71" s="120" t="e">
        <v>#DIV/0!</v>
      </c>
      <c r="M71" s="120" t="e">
        <v>#DIV/0!</v>
      </c>
      <c r="N71" s="350">
        <v>82524</v>
      </c>
      <c r="O71" s="119" t="e">
        <v>#DIV/0!</v>
      </c>
      <c r="P71" s="350">
        <v>690</v>
      </c>
      <c r="Q71" s="119" t="e">
        <v>#DIV/0!</v>
      </c>
      <c r="R71" s="349">
        <v>6894</v>
      </c>
      <c r="S71" s="119" t="e">
        <v>#DIV/0!</v>
      </c>
      <c r="T71" s="349">
        <v>8</v>
      </c>
      <c r="U71" s="119" t="e">
        <v>#DIV/0!</v>
      </c>
      <c r="V71" s="349">
        <v>0</v>
      </c>
      <c r="W71" s="119" t="e">
        <v>#DIV/0!</v>
      </c>
      <c r="X71" s="349">
        <v>2</v>
      </c>
      <c r="Y71" s="119" t="e">
        <v>#DIV/0!</v>
      </c>
      <c r="Z71" s="349">
        <v>0</v>
      </c>
      <c r="AA71" s="119" t="e">
        <v>#DIV/0!</v>
      </c>
      <c r="AB71" s="349">
        <v>0</v>
      </c>
      <c r="AC71" s="119" t="e">
        <v>#DIV/0!</v>
      </c>
      <c r="AD71" s="349">
        <v>0</v>
      </c>
      <c r="AE71" s="119" t="e">
        <v>#DIV/0!</v>
      </c>
      <c r="AF71" s="121">
        <v>0</v>
      </c>
      <c r="AG71" s="119" t="e">
        <v>#DIV/0!</v>
      </c>
      <c r="AH71" s="121">
        <v>0</v>
      </c>
      <c r="AI71" s="119" t="e">
        <v>#DIV/0!</v>
      </c>
      <c r="AJ71" s="121">
        <v>0</v>
      </c>
      <c r="AK71" s="119" t="e">
        <v>#DIV/0!</v>
      </c>
      <c r="AL71" s="121">
        <v>0</v>
      </c>
      <c r="AM71" s="119" t="e">
        <v>#DIV/0!</v>
      </c>
      <c r="AN71" s="121">
        <v>1</v>
      </c>
      <c r="AO71" s="119" t="e">
        <v>#DIV/0!</v>
      </c>
      <c r="AP71" s="121">
        <v>2</v>
      </c>
      <c r="AQ71" s="119" t="e">
        <v>#DIV/0!</v>
      </c>
      <c r="AR71" s="121">
        <v>0</v>
      </c>
      <c r="AS71" s="119" t="e">
        <v>#DIV/0!</v>
      </c>
    </row>
    <row r="72" spans="1:45" ht="13.5" customHeight="1" x14ac:dyDescent="0.3">
      <c r="A72" s="118" t="s">
        <v>238</v>
      </c>
      <c r="B72" s="165" t="str">
        <f>'Incentive Goal'!B71</f>
        <v>NORTHAMPTON</v>
      </c>
      <c r="C72" s="119">
        <v>6</v>
      </c>
      <c r="D72" s="119">
        <v>8</v>
      </c>
      <c r="E72" s="221">
        <v>1362</v>
      </c>
      <c r="F72" s="220">
        <v>227</v>
      </c>
      <c r="G72" s="221">
        <v>14</v>
      </c>
      <c r="H72" s="220">
        <v>2.3333333333333335</v>
      </c>
      <c r="I72" s="221">
        <v>6</v>
      </c>
      <c r="J72" s="220">
        <v>1</v>
      </c>
      <c r="K72" s="120">
        <v>494252.87</v>
      </c>
      <c r="L72" s="120">
        <v>82375.478333333333</v>
      </c>
      <c r="M72" s="120">
        <v>61781.608749999999</v>
      </c>
      <c r="N72" s="350">
        <v>7130</v>
      </c>
      <c r="O72" s="119">
        <v>1188.3333333333333</v>
      </c>
      <c r="P72" s="350">
        <v>18</v>
      </c>
      <c r="Q72" s="119">
        <v>3</v>
      </c>
      <c r="R72" s="349">
        <v>1295</v>
      </c>
      <c r="S72" s="119">
        <v>215.83333333333334</v>
      </c>
      <c r="T72" s="349">
        <v>18</v>
      </c>
      <c r="U72" s="119">
        <v>3</v>
      </c>
      <c r="V72" s="349">
        <v>2</v>
      </c>
      <c r="W72" s="119">
        <v>0.33333333333333331</v>
      </c>
      <c r="X72" s="349">
        <v>14</v>
      </c>
      <c r="Y72" s="119">
        <v>2.3333333333333335</v>
      </c>
      <c r="Z72" s="349">
        <v>3</v>
      </c>
      <c r="AA72" s="119">
        <v>0.5</v>
      </c>
      <c r="AB72" s="349">
        <v>2</v>
      </c>
      <c r="AC72" s="119">
        <v>0.33333333333333331</v>
      </c>
      <c r="AD72" s="349">
        <v>0</v>
      </c>
      <c r="AE72" s="119">
        <v>0</v>
      </c>
      <c r="AF72" s="121">
        <v>6</v>
      </c>
      <c r="AG72" s="119">
        <v>1</v>
      </c>
      <c r="AH72" s="121">
        <v>39</v>
      </c>
      <c r="AI72" s="119">
        <v>6.5</v>
      </c>
      <c r="AJ72" s="121">
        <v>1</v>
      </c>
      <c r="AK72" s="119">
        <v>0.16666666666666666</v>
      </c>
      <c r="AL72" s="121">
        <v>160</v>
      </c>
      <c r="AM72" s="119">
        <v>26.666666666666668</v>
      </c>
      <c r="AN72" s="121">
        <v>51</v>
      </c>
      <c r="AO72" s="119">
        <v>8.5</v>
      </c>
      <c r="AP72" s="121">
        <v>151</v>
      </c>
      <c r="AQ72" s="119">
        <v>25.166666666666668</v>
      </c>
      <c r="AR72" s="121">
        <v>16</v>
      </c>
      <c r="AS72" s="119">
        <v>2.6666666666666665</v>
      </c>
    </row>
    <row r="73" spans="1:45" ht="13.5" customHeight="1" x14ac:dyDescent="0.3">
      <c r="A73" s="118" t="s">
        <v>166</v>
      </c>
      <c r="B73" s="165" t="str">
        <f>'Incentive Goal'!B72</f>
        <v>ONSLOW</v>
      </c>
      <c r="C73" s="119">
        <v>13</v>
      </c>
      <c r="D73" s="119">
        <v>18</v>
      </c>
      <c r="E73" s="221">
        <v>6229</v>
      </c>
      <c r="F73" s="220">
        <v>479.15384615384613</v>
      </c>
      <c r="G73" s="221">
        <v>82</v>
      </c>
      <c r="H73" s="220">
        <v>6.3076923076923075</v>
      </c>
      <c r="I73" s="221">
        <v>66</v>
      </c>
      <c r="J73" s="220">
        <v>5.0769230769230766</v>
      </c>
      <c r="K73" s="120">
        <v>4688484.53</v>
      </c>
      <c r="L73" s="120">
        <v>360652.65615384618</v>
      </c>
      <c r="M73" s="120">
        <v>260471.3627777778</v>
      </c>
      <c r="N73" s="350">
        <v>22470</v>
      </c>
      <c r="O73" s="119">
        <v>1728.4615384615386</v>
      </c>
      <c r="P73" s="350">
        <v>86</v>
      </c>
      <c r="Q73" s="119">
        <v>6.615384615384615</v>
      </c>
      <c r="R73" s="349">
        <v>537</v>
      </c>
      <c r="S73" s="119">
        <v>41.307692307692307</v>
      </c>
      <c r="T73" s="349">
        <v>9</v>
      </c>
      <c r="U73" s="119">
        <v>0.69230769230769229</v>
      </c>
      <c r="V73" s="349">
        <v>37</v>
      </c>
      <c r="W73" s="119">
        <v>2.8461538461538463</v>
      </c>
      <c r="X73" s="349">
        <v>66</v>
      </c>
      <c r="Y73" s="119">
        <v>5.0769230769230766</v>
      </c>
      <c r="Z73" s="349">
        <v>86</v>
      </c>
      <c r="AA73" s="119">
        <v>6.615384615384615</v>
      </c>
      <c r="AB73" s="349">
        <v>63</v>
      </c>
      <c r="AC73" s="119">
        <v>4.8461538461538458</v>
      </c>
      <c r="AD73" s="349">
        <v>2</v>
      </c>
      <c r="AE73" s="119">
        <v>0.15384615384615385</v>
      </c>
      <c r="AF73" s="121">
        <v>62</v>
      </c>
      <c r="AG73" s="119">
        <v>4.7692307692307692</v>
      </c>
      <c r="AH73" s="121">
        <v>368</v>
      </c>
      <c r="AI73" s="119">
        <v>28.307692307692307</v>
      </c>
      <c r="AJ73" s="121">
        <v>0</v>
      </c>
      <c r="AK73" s="119">
        <v>0</v>
      </c>
      <c r="AL73" s="121">
        <v>677</v>
      </c>
      <c r="AM73" s="119">
        <v>52.07692307692308</v>
      </c>
      <c r="AN73" s="121">
        <v>343</v>
      </c>
      <c r="AO73" s="119">
        <v>26.384615384615383</v>
      </c>
      <c r="AP73" s="121">
        <v>1089</v>
      </c>
      <c r="AQ73" s="119">
        <v>83.769230769230774</v>
      </c>
      <c r="AR73" s="121">
        <v>209</v>
      </c>
      <c r="AS73" s="119">
        <v>16.076923076923077</v>
      </c>
    </row>
    <row r="74" spans="1:45" ht="13.5" customHeight="1" x14ac:dyDescent="0.3">
      <c r="A74" s="118" t="s">
        <v>142</v>
      </c>
      <c r="B74" s="165" t="str">
        <f>'Incentive Goal'!B73</f>
        <v>ORANGE</v>
      </c>
      <c r="C74" s="119">
        <v>8</v>
      </c>
      <c r="D74" s="119">
        <v>13</v>
      </c>
      <c r="E74" s="221">
        <v>1476</v>
      </c>
      <c r="F74" s="220">
        <v>184.5</v>
      </c>
      <c r="G74" s="221">
        <v>17</v>
      </c>
      <c r="H74" s="220">
        <v>2.125</v>
      </c>
      <c r="I74" s="221">
        <v>20</v>
      </c>
      <c r="J74" s="220">
        <v>2.5</v>
      </c>
      <c r="K74" s="120">
        <v>998911.74</v>
      </c>
      <c r="L74" s="120">
        <v>124863.9675</v>
      </c>
      <c r="M74" s="120">
        <v>76839.36461538462</v>
      </c>
      <c r="N74" s="350">
        <v>8338</v>
      </c>
      <c r="O74" s="119">
        <v>1042.25</v>
      </c>
      <c r="P74" s="350">
        <v>67</v>
      </c>
      <c r="Q74" s="119">
        <v>8.375</v>
      </c>
      <c r="R74" s="349">
        <v>779</v>
      </c>
      <c r="S74" s="119">
        <v>97.375</v>
      </c>
      <c r="T74" s="349">
        <v>45</v>
      </c>
      <c r="U74" s="119">
        <v>5.625</v>
      </c>
      <c r="V74" s="349">
        <v>8</v>
      </c>
      <c r="W74" s="119">
        <v>1</v>
      </c>
      <c r="X74" s="349">
        <v>18</v>
      </c>
      <c r="Y74" s="119">
        <v>2.25</v>
      </c>
      <c r="Z74" s="349">
        <v>14</v>
      </c>
      <c r="AA74" s="119">
        <v>1.75</v>
      </c>
      <c r="AB74" s="349">
        <v>19</v>
      </c>
      <c r="AC74" s="119">
        <v>2.375</v>
      </c>
      <c r="AD74" s="349">
        <v>81</v>
      </c>
      <c r="AE74" s="119">
        <v>10.125</v>
      </c>
      <c r="AF74" s="121">
        <v>22</v>
      </c>
      <c r="AG74" s="119">
        <v>2.75</v>
      </c>
      <c r="AH74" s="121">
        <v>44</v>
      </c>
      <c r="AI74" s="119">
        <v>5.5</v>
      </c>
      <c r="AJ74" s="121">
        <v>9</v>
      </c>
      <c r="AK74" s="119">
        <v>1.125</v>
      </c>
      <c r="AL74" s="121">
        <v>194</v>
      </c>
      <c r="AM74" s="119">
        <v>24.25</v>
      </c>
      <c r="AN74" s="121">
        <v>159</v>
      </c>
      <c r="AO74" s="119">
        <v>19.875</v>
      </c>
      <c r="AP74" s="121">
        <v>732</v>
      </c>
      <c r="AQ74" s="119">
        <v>91.5</v>
      </c>
      <c r="AR74" s="121">
        <v>100</v>
      </c>
      <c r="AS74" s="119">
        <v>12.5</v>
      </c>
    </row>
    <row r="75" spans="1:45" ht="13.5" customHeight="1" x14ac:dyDescent="0.3">
      <c r="A75" s="118" t="s">
        <v>166</v>
      </c>
      <c r="B75" s="165" t="str">
        <f>'Incentive Goal'!B74</f>
        <v>PAMLICO</v>
      </c>
      <c r="C75" s="119">
        <v>1</v>
      </c>
      <c r="D75" s="119">
        <v>1.33</v>
      </c>
      <c r="E75" s="221">
        <v>416</v>
      </c>
      <c r="F75" s="220">
        <v>416</v>
      </c>
      <c r="G75" s="221">
        <v>3</v>
      </c>
      <c r="H75" s="220">
        <v>3</v>
      </c>
      <c r="I75" s="221">
        <v>5</v>
      </c>
      <c r="J75" s="220">
        <v>5</v>
      </c>
      <c r="K75" s="120">
        <v>187723.83</v>
      </c>
      <c r="L75" s="120">
        <v>187723.83</v>
      </c>
      <c r="M75" s="120">
        <v>141145.73684210525</v>
      </c>
      <c r="N75" s="350">
        <v>2306</v>
      </c>
      <c r="O75" s="119">
        <v>2306</v>
      </c>
      <c r="P75" s="350">
        <v>5</v>
      </c>
      <c r="Q75" s="119">
        <v>5</v>
      </c>
      <c r="R75" s="349">
        <v>60</v>
      </c>
      <c r="S75" s="119">
        <v>60</v>
      </c>
      <c r="T75" s="349">
        <v>0</v>
      </c>
      <c r="U75" s="119">
        <v>0</v>
      </c>
      <c r="V75" s="349">
        <v>2</v>
      </c>
      <c r="W75" s="119">
        <v>2</v>
      </c>
      <c r="X75" s="349">
        <v>3</v>
      </c>
      <c r="Y75" s="119">
        <v>3</v>
      </c>
      <c r="Z75" s="349">
        <v>9</v>
      </c>
      <c r="AA75" s="119">
        <v>9</v>
      </c>
      <c r="AB75" s="349">
        <v>5</v>
      </c>
      <c r="AC75" s="119">
        <v>5</v>
      </c>
      <c r="AD75" s="349">
        <v>0</v>
      </c>
      <c r="AE75" s="119">
        <v>0</v>
      </c>
      <c r="AF75" s="121">
        <v>3</v>
      </c>
      <c r="AG75" s="119">
        <v>3</v>
      </c>
      <c r="AH75" s="121">
        <v>9</v>
      </c>
      <c r="AI75" s="119">
        <v>9</v>
      </c>
      <c r="AJ75" s="121">
        <v>2</v>
      </c>
      <c r="AK75" s="119">
        <v>2</v>
      </c>
      <c r="AL75" s="121">
        <v>46</v>
      </c>
      <c r="AM75" s="119">
        <v>46</v>
      </c>
      <c r="AN75" s="121">
        <v>77</v>
      </c>
      <c r="AO75" s="119">
        <v>77</v>
      </c>
      <c r="AP75" s="121">
        <v>14</v>
      </c>
      <c r="AQ75" s="119">
        <v>14</v>
      </c>
      <c r="AR75" s="121">
        <v>39</v>
      </c>
      <c r="AS75" s="119">
        <v>39</v>
      </c>
    </row>
    <row r="76" spans="1:45" ht="13.5" customHeight="1" x14ac:dyDescent="0.3">
      <c r="A76" s="118" t="s">
        <v>309</v>
      </c>
      <c r="B76" s="165" t="str">
        <f>'Incentive Goal'!B75</f>
        <v>PASQUOTANK</v>
      </c>
      <c r="C76" s="119">
        <v>5</v>
      </c>
      <c r="D76" s="119">
        <v>6</v>
      </c>
      <c r="E76" s="221">
        <v>1818</v>
      </c>
      <c r="F76" s="220">
        <v>363.6</v>
      </c>
      <c r="G76" s="221">
        <v>23</v>
      </c>
      <c r="H76" s="220">
        <v>4.5999999999999996</v>
      </c>
      <c r="I76" s="221">
        <v>16</v>
      </c>
      <c r="J76" s="220">
        <v>3.2</v>
      </c>
      <c r="K76" s="120">
        <v>962681.08</v>
      </c>
      <c r="L76" s="120">
        <v>192536.21599999999</v>
      </c>
      <c r="M76" s="120">
        <v>160446.84666666665</v>
      </c>
      <c r="N76" s="350">
        <v>10797</v>
      </c>
      <c r="O76" s="119">
        <v>2159.4</v>
      </c>
      <c r="P76" s="350">
        <v>47</v>
      </c>
      <c r="Q76" s="119">
        <v>9.4</v>
      </c>
      <c r="R76" s="349">
        <v>141</v>
      </c>
      <c r="S76" s="119">
        <v>28.2</v>
      </c>
      <c r="T76" s="349">
        <v>2</v>
      </c>
      <c r="U76" s="119">
        <v>0.4</v>
      </c>
      <c r="V76" s="349">
        <v>10</v>
      </c>
      <c r="W76" s="119">
        <v>2</v>
      </c>
      <c r="X76" s="349">
        <v>28</v>
      </c>
      <c r="Y76" s="119">
        <v>5.6</v>
      </c>
      <c r="Z76" s="349">
        <v>31</v>
      </c>
      <c r="AA76" s="119">
        <v>6.2</v>
      </c>
      <c r="AB76" s="349">
        <v>20</v>
      </c>
      <c r="AC76" s="119">
        <v>4</v>
      </c>
      <c r="AD76" s="349">
        <v>1</v>
      </c>
      <c r="AE76" s="119">
        <v>0.2</v>
      </c>
      <c r="AF76" s="121">
        <v>22</v>
      </c>
      <c r="AG76" s="119">
        <v>4.4000000000000004</v>
      </c>
      <c r="AH76" s="121">
        <v>54</v>
      </c>
      <c r="AI76" s="119">
        <v>10.8</v>
      </c>
      <c r="AJ76" s="121">
        <v>10</v>
      </c>
      <c r="AK76" s="119">
        <v>2</v>
      </c>
      <c r="AL76" s="121">
        <v>166</v>
      </c>
      <c r="AM76" s="119">
        <v>33.200000000000003</v>
      </c>
      <c r="AN76" s="121">
        <v>275</v>
      </c>
      <c r="AO76" s="119">
        <v>55</v>
      </c>
      <c r="AP76" s="121">
        <v>238</v>
      </c>
      <c r="AQ76" s="119">
        <v>47.6</v>
      </c>
      <c r="AR76" s="121">
        <v>81</v>
      </c>
      <c r="AS76" s="119">
        <v>16.2</v>
      </c>
    </row>
    <row r="77" spans="1:45" ht="13.5" customHeight="1" x14ac:dyDescent="0.3">
      <c r="A77" s="118" t="s">
        <v>166</v>
      </c>
      <c r="B77" s="165" t="str">
        <f>'Incentive Goal'!B76</f>
        <v>PENDER</v>
      </c>
      <c r="C77" s="119">
        <v>3</v>
      </c>
      <c r="D77" s="119">
        <v>5.75</v>
      </c>
      <c r="E77" s="221">
        <v>1403</v>
      </c>
      <c r="F77" s="220">
        <v>467.66666666666669</v>
      </c>
      <c r="G77" s="221">
        <v>24</v>
      </c>
      <c r="H77" s="220">
        <v>8</v>
      </c>
      <c r="I77" s="221">
        <v>34</v>
      </c>
      <c r="J77" s="220">
        <v>11.333333333333334</v>
      </c>
      <c r="K77" s="120">
        <v>894323.62</v>
      </c>
      <c r="L77" s="120">
        <v>298107.87333333335</v>
      </c>
      <c r="M77" s="120">
        <v>155534.54260869566</v>
      </c>
      <c r="N77" s="350">
        <v>7160</v>
      </c>
      <c r="O77" s="119">
        <v>2386.6666666666665</v>
      </c>
      <c r="P77" s="350">
        <v>50</v>
      </c>
      <c r="Q77" s="119">
        <v>16.666666666666668</v>
      </c>
      <c r="R77" s="349">
        <v>312</v>
      </c>
      <c r="S77" s="119">
        <v>104</v>
      </c>
      <c r="T77" s="349">
        <v>2</v>
      </c>
      <c r="U77" s="119">
        <v>0.66666666666666663</v>
      </c>
      <c r="V77" s="349">
        <v>9</v>
      </c>
      <c r="W77" s="119">
        <v>3</v>
      </c>
      <c r="X77" s="349">
        <v>21</v>
      </c>
      <c r="Y77" s="119">
        <v>7</v>
      </c>
      <c r="Z77" s="349">
        <v>24</v>
      </c>
      <c r="AA77" s="119">
        <v>8</v>
      </c>
      <c r="AB77" s="349">
        <v>32</v>
      </c>
      <c r="AC77" s="119">
        <v>10.666666666666666</v>
      </c>
      <c r="AD77" s="349">
        <v>5</v>
      </c>
      <c r="AE77" s="119">
        <v>1.6666666666666667</v>
      </c>
      <c r="AF77" s="121">
        <v>15</v>
      </c>
      <c r="AG77" s="119">
        <v>5</v>
      </c>
      <c r="AH77" s="121">
        <v>22</v>
      </c>
      <c r="AI77" s="119">
        <v>7.333333333333333</v>
      </c>
      <c r="AJ77" s="121">
        <v>5</v>
      </c>
      <c r="AK77" s="119">
        <v>1.6666666666666667</v>
      </c>
      <c r="AL77" s="121">
        <v>198</v>
      </c>
      <c r="AM77" s="119">
        <v>66</v>
      </c>
      <c r="AN77" s="121">
        <v>174</v>
      </c>
      <c r="AO77" s="119">
        <v>58</v>
      </c>
      <c r="AP77" s="121">
        <v>311</v>
      </c>
      <c r="AQ77" s="119">
        <v>103.66666666666667</v>
      </c>
      <c r="AR77" s="121">
        <v>53</v>
      </c>
      <c r="AS77" s="119">
        <v>17.666666666666668</v>
      </c>
    </row>
    <row r="78" spans="1:45" ht="13.5" customHeight="1" x14ac:dyDescent="0.3">
      <c r="A78" s="118" t="s">
        <v>309</v>
      </c>
      <c r="B78" s="165" t="str">
        <f>'Incentive Goal'!B77</f>
        <v>PERQUIMANS</v>
      </c>
      <c r="C78" s="119">
        <v>0.5</v>
      </c>
      <c r="D78" s="119">
        <v>1.5</v>
      </c>
      <c r="E78" s="221">
        <v>436</v>
      </c>
      <c r="F78" s="220">
        <v>872</v>
      </c>
      <c r="G78" s="221">
        <v>6</v>
      </c>
      <c r="H78" s="220">
        <v>12</v>
      </c>
      <c r="I78" s="221">
        <v>3</v>
      </c>
      <c r="J78" s="220">
        <v>6</v>
      </c>
      <c r="K78" s="120">
        <v>256788.76</v>
      </c>
      <c r="L78" s="120">
        <v>513577.52</v>
      </c>
      <c r="M78" s="120">
        <v>171192.50666666668</v>
      </c>
      <c r="N78" s="350">
        <v>1078</v>
      </c>
      <c r="O78" s="119">
        <v>2156</v>
      </c>
      <c r="P78" s="350">
        <v>9</v>
      </c>
      <c r="Q78" s="119">
        <v>18</v>
      </c>
      <c r="R78" s="349">
        <v>72</v>
      </c>
      <c r="S78" s="119">
        <v>144</v>
      </c>
      <c r="T78" s="349">
        <v>0</v>
      </c>
      <c r="U78" s="119">
        <v>0</v>
      </c>
      <c r="V78" s="349">
        <v>0</v>
      </c>
      <c r="W78" s="119">
        <v>0</v>
      </c>
      <c r="X78" s="349">
        <v>3</v>
      </c>
      <c r="Y78" s="119">
        <v>6</v>
      </c>
      <c r="Z78" s="349">
        <v>0</v>
      </c>
      <c r="AA78" s="119">
        <v>0</v>
      </c>
      <c r="AB78" s="349">
        <v>0</v>
      </c>
      <c r="AC78" s="119">
        <v>0</v>
      </c>
      <c r="AD78" s="349">
        <v>0</v>
      </c>
      <c r="AE78" s="119">
        <v>0</v>
      </c>
      <c r="AF78" s="121">
        <v>0</v>
      </c>
      <c r="AG78" s="119">
        <v>0</v>
      </c>
      <c r="AH78" s="121">
        <v>16</v>
      </c>
      <c r="AI78" s="119">
        <v>32</v>
      </c>
      <c r="AJ78" s="121">
        <v>0</v>
      </c>
      <c r="AK78" s="119">
        <v>0</v>
      </c>
      <c r="AL78" s="121">
        <v>39</v>
      </c>
      <c r="AM78" s="119">
        <v>78</v>
      </c>
      <c r="AN78" s="121">
        <v>86</v>
      </c>
      <c r="AO78" s="119">
        <v>172</v>
      </c>
      <c r="AP78" s="121">
        <v>64</v>
      </c>
      <c r="AQ78" s="119">
        <v>128</v>
      </c>
      <c r="AR78" s="121">
        <v>43</v>
      </c>
      <c r="AS78" s="119">
        <v>86</v>
      </c>
    </row>
    <row r="79" spans="1:45" ht="13.5" customHeight="1" x14ac:dyDescent="0.3">
      <c r="A79" s="118" t="s">
        <v>142</v>
      </c>
      <c r="B79" s="165" t="str">
        <f>'Incentive Goal'!B78</f>
        <v>PERSON</v>
      </c>
      <c r="C79" s="119">
        <v>7</v>
      </c>
      <c r="D79" s="119">
        <v>10</v>
      </c>
      <c r="E79" s="221">
        <v>1563</v>
      </c>
      <c r="F79" s="220">
        <v>223.28571428571428</v>
      </c>
      <c r="G79" s="221">
        <v>21</v>
      </c>
      <c r="H79" s="220">
        <v>3</v>
      </c>
      <c r="I79" s="221">
        <v>17</v>
      </c>
      <c r="J79" s="220">
        <v>2.4285714285714284</v>
      </c>
      <c r="K79" s="120">
        <v>789421.63</v>
      </c>
      <c r="L79" s="120">
        <v>112774.51857142858</v>
      </c>
      <c r="M79" s="120">
        <v>78942.163</v>
      </c>
      <c r="N79" s="350">
        <v>8249</v>
      </c>
      <c r="O79" s="119">
        <v>1178.4285714285713</v>
      </c>
      <c r="P79" s="350">
        <v>42</v>
      </c>
      <c r="Q79" s="119">
        <v>6</v>
      </c>
      <c r="R79" s="349">
        <v>1901</v>
      </c>
      <c r="S79" s="119">
        <v>271.57142857142856</v>
      </c>
      <c r="T79" s="349">
        <v>115</v>
      </c>
      <c r="U79" s="119">
        <v>16.428571428571427</v>
      </c>
      <c r="V79" s="349">
        <v>15</v>
      </c>
      <c r="W79" s="119">
        <v>2.1428571428571428</v>
      </c>
      <c r="X79" s="349">
        <v>22</v>
      </c>
      <c r="Y79" s="119">
        <v>3.1428571428571428</v>
      </c>
      <c r="Z79" s="349">
        <v>27</v>
      </c>
      <c r="AA79" s="119">
        <v>3.8571428571428572</v>
      </c>
      <c r="AB79" s="349">
        <v>14</v>
      </c>
      <c r="AC79" s="119">
        <v>2</v>
      </c>
      <c r="AD79" s="349">
        <v>5</v>
      </c>
      <c r="AE79" s="119">
        <v>0.7142857142857143</v>
      </c>
      <c r="AF79" s="121">
        <v>17</v>
      </c>
      <c r="AG79" s="119">
        <v>2.4285714285714284</v>
      </c>
      <c r="AH79" s="121">
        <v>19</v>
      </c>
      <c r="AI79" s="119">
        <v>2.7142857142857144</v>
      </c>
      <c r="AJ79" s="121">
        <v>4</v>
      </c>
      <c r="AK79" s="119">
        <v>0.5714285714285714</v>
      </c>
      <c r="AL79" s="121">
        <v>204</v>
      </c>
      <c r="AM79" s="119">
        <v>29.142857142857142</v>
      </c>
      <c r="AN79" s="121">
        <v>268</v>
      </c>
      <c r="AO79" s="119">
        <v>38.285714285714285</v>
      </c>
      <c r="AP79" s="121">
        <v>387</v>
      </c>
      <c r="AQ79" s="119">
        <v>55.285714285714285</v>
      </c>
      <c r="AR79" s="121">
        <v>295</v>
      </c>
      <c r="AS79" s="119">
        <v>42.142857142857146</v>
      </c>
    </row>
    <row r="80" spans="1:45" ht="13.5" customHeight="1" x14ac:dyDescent="0.3">
      <c r="A80" s="118" t="s">
        <v>238</v>
      </c>
      <c r="B80" s="165" t="str">
        <f>'Incentive Goal'!B79</f>
        <v>PITT</v>
      </c>
      <c r="C80" s="119">
        <v>22</v>
      </c>
      <c r="D80" s="119">
        <v>31.8</v>
      </c>
      <c r="E80" s="221">
        <v>8334</v>
      </c>
      <c r="F80" s="220">
        <v>378.81818181818181</v>
      </c>
      <c r="G80" s="221">
        <v>102</v>
      </c>
      <c r="H80" s="220">
        <v>4.6363636363636367</v>
      </c>
      <c r="I80" s="221">
        <v>93</v>
      </c>
      <c r="J80" s="220">
        <v>4.2272727272727275</v>
      </c>
      <c r="K80" s="120">
        <v>3623529.58</v>
      </c>
      <c r="L80" s="120">
        <v>164705.89000000001</v>
      </c>
      <c r="M80" s="120">
        <v>113947.47106918239</v>
      </c>
      <c r="N80" s="350">
        <v>31022</v>
      </c>
      <c r="O80" s="119">
        <v>1410.090909090909</v>
      </c>
      <c r="P80" s="350">
        <v>141</v>
      </c>
      <c r="Q80" s="119">
        <v>6.4090909090909092</v>
      </c>
      <c r="R80" s="349">
        <v>3288</v>
      </c>
      <c r="S80" s="119">
        <v>149.45454545454547</v>
      </c>
      <c r="T80" s="349">
        <v>244</v>
      </c>
      <c r="U80" s="119">
        <v>11.090909090909092</v>
      </c>
      <c r="V80" s="349">
        <v>259</v>
      </c>
      <c r="W80" s="119">
        <v>11.772727272727273</v>
      </c>
      <c r="X80" s="349">
        <v>111</v>
      </c>
      <c r="Y80" s="119">
        <v>5.0454545454545459</v>
      </c>
      <c r="Z80" s="349">
        <v>460</v>
      </c>
      <c r="AA80" s="119">
        <v>20.90909090909091</v>
      </c>
      <c r="AB80" s="349">
        <v>88</v>
      </c>
      <c r="AC80" s="119">
        <v>4</v>
      </c>
      <c r="AD80" s="349">
        <v>353</v>
      </c>
      <c r="AE80" s="119">
        <v>16.045454545454547</v>
      </c>
      <c r="AF80" s="121">
        <v>75</v>
      </c>
      <c r="AG80" s="119">
        <v>3.4090909090909092</v>
      </c>
      <c r="AH80" s="121">
        <v>186</v>
      </c>
      <c r="AI80" s="119">
        <v>8.454545454545455</v>
      </c>
      <c r="AJ80" s="121">
        <v>39</v>
      </c>
      <c r="AK80" s="119">
        <v>1.7727272727272727</v>
      </c>
      <c r="AL80" s="121">
        <v>1183</v>
      </c>
      <c r="AM80" s="119">
        <v>53.772727272727273</v>
      </c>
      <c r="AN80" s="121">
        <v>1269</v>
      </c>
      <c r="AO80" s="119">
        <v>57.68181818181818</v>
      </c>
      <c r="AP80" s="121">
        <v>2941</v>
      </c>
      <c r="AQ80" s="119">
        <v>133.68181818181819</v>
      </c>
      <c r="AR80" s="121">
        <v>345</v>
      </c>
      <c r="AS80" s="119">
        <v>15.681818181818182</v>
      </c>
    </row>
    <row r="81" spans="1:45" ht="13.5" customHeight="1" x14ac:dyDescent="0.3">
      <c r="A81" s="118" t="s">
        <v>251</v>
      </c>
      <c r="B81" s="165" t="str">
        <f>'Incentive Goal'!B80</f>
        <v>POLK</v>
      </c>
      <c r="C81" s="119">
        <v>1</v>
      </c>
      <c r="D81" s="119">
        <v>1.1000000000000001</v>
      </c>
      <c r="E81" s="221">
        <v>332</v>
      </c>
      <c r="F81" s="220">
        <v>332</v>
      </c>
      <c r="G81" s="221">
        <v>4</v>
      </c>
      <c r="H81" s="220">
        <v>4</v>
      </c>
      <c r="I81" s="221">
        <v>6</v>
      </c>
      <c r="J81" s="220">
        <v>6</v>
      </c>
      <c r="K81" s="120">
        <v>178642.34</v>
      </c>
      <c r="L81" s="120">
        <v>178642.34</v>
      </c>
      <c r="M81" s="120">
        <v>162402.12727272726</v>
      </c>
      <c r="N81" s="350">
        <v>1768</v>
      </c>
      <c r="O81" s="119">
        <v>1768</v>
      </c>
      <c r="P81" s="350">
        <v>12</v>
      </c>
      <c r="Q81" s="119">
        <v>12</v>
      </c>
      <c r="R81" s="349">
        <v>169</v>
      </c>
      <c r="S81" s="119">
        <v>169</v>
      </c>
      <c r="T81" s="349">
        <v>17</v>
      </c>
      <c r="U81" s="119">
        <v>17</v>
      </c>
      <c r="V81" s="349">
        <v>0</v>
      </c>
      <c r="W81" s="119">
        <v>0</v>
      </c>
      <c r="X81" s="349">
        <v>4</v>
      </c>
      <c r="Y81" s="119">
        <v>4</v>
      </c>
      <c r="Z81" s="349">
        <v>22</v>
      </c>
      <c r="AA81" s="119">
        <v>22</v>
      </c>
      <c r="AB81" s="349">
        <v>6</v>
      </c>
      <c r="AC81" s="119">
        <v>6</v>
      </c>
      <c r="AD81" s="349">
        <v>0</v>
      </c>
      <c r="AE81" s="119">
        <v>0</v>
      </c>
      <c r="AF81" s="121">
        <v>0</v>
      </c>
      <c r="AG81" s="119">
        <v>0</v>
      </c>
      <c r="AH81" s="121">
        <v>18</v>
      </c>
      <c r="AI81" s="119">
        <v>18</v>
      </c>
      <c r="AJ81" s="121">
        <v>0</v>
      </c>
      <c r="AK81" s="119">
        <v>0</v>
      </c>
      <c r="AL81" s="121">
        <v>38</v>
      </c>
      <c r="AM81" s="119">
        <v>38</v>
      </c>
      <c r="AN81" s="121">
        <v>137</v>
      </c>
      <c r="AO81" s="119">
        <v>137</v>
      </c>
      <c r="AP81" s="121">
        <v>234</v>
      </c>
      <c r="AQ81" s="119">
        <v>234</v>
      </c>
      <c r="AR81" s="121">
        <v>94</v>
      </c>
      <c r="AS81" s="119">
        <v>94</v>
      </c>
    </row>
    <row r="82" spans="1:45" ht="13.5" customHeight="1" x14ac:dyDescent="0.3">
      <c r="A82" s="118" t="s">
        <v>142</v>
      </c>
      <c r="B82" s="165" t="str">
        <f>'Incentive Goal'!B81</f>
        <v>RANDOLPH</v>
      </c>
      <c r="C82" s="119">
        <v>12</v>
      </c>
      <c r="D82" s="119">
        <v>16.5</v>
      </c>
      <c r="E82" s="221">
        <v>3604</v>
      </c>
      <c r="F82" s="220">
        <v>300.33333333333331</v>
      </c>
      <c r="G82" s="221">
        <v>52</v>
      </c>
      <c r="H82" s="220">
        <v>4.333333333333333</v>
      </c>
      <c r="I82" s="221">
        <v>44</v>
      </c>
      <c r="J82" s="220">
        <v>3.6666666666666665</v>
      </c>
      <c r="K82" s="120">
        <v>2037415.02</v>
      </c>
      <c r="L82" s="120">
        <v>169784.58499999999</v>
      </c>
      <c r="M82" s="120">
        <v>123479.69818181818</v>
      </c>
      <c r="N82" s="350">
        <v>17335</v>
      </c>
      <c r="O82" s="119">
        <v>1444.5833333333333</v>
      </c>
      <c r="P82" s="350">
        <v>78</v>
      </c>
      <c r="Q82" s="119">
        <v>6.5</v>
      </c>
      <c r="R82" s="349">
        <v>345</v>
      </c>
      <c r="S82" s="119">
        <v>28.75</v>
      </c>
      <c r="T82" s="349">
        <v>15</v>
      </c>
      <c r="U82" s="119">
        <v>1.25</v>
      </c>
      <c r="V82" s="349">
        <v>22</v>
      </c>
      <c r="W82" s="119">
        <v>1.8333333333333333</v>
      </c>
      <c r="X82" s="349">
        <v>53</v>
      </c>
      <c r="Y82" s="119">
        <v>4.416666666666667</v>
      </c>
      <c r="Z82" s="349">
        <v>68</v>
      </c>
      <c r="AA82" s="119">
        <v>5.666666666666667</v>
      </c>
      <c r="AB82" s="349">
        <v>46</v>
      </c>
      <c r="AC82" s="119">
        <v>3.8333333333333335</v>
      </c>
      <c r="AD82" s="349">
        <v>18</v>
      </c>
      <c r="AE82" s="119">
        <v>1.5</v>
      </c>
      <c r="AF82" s="121">
        <v>51</v>
      </c>
      <c r="AG82" s="119">
        <v>4.25</v>
      </c>
      <c r="AH82" s="121">
        <v>111</v>
      </c>
      <c r="AI82" s="119">
        <v>9.25</v>
      </c>
      <c r="AJ82" s="121">
        <v>7</v>
      </c>
      <c r="AK82" s="119">
        <v>0.58333333333333337</v>
      </c>
      <c r="AL82" s="121">
        <v>450</v>
      </c>
      <c r="AM82" s="119">
        <v>37.5</v>
      </c>
      <c r="AN82" s="121">
        <v>710</v>
      </c>
      <c r="AO82" s="119">
        <v>59.166666666666664</v>
      </c>
      <c r="AP82" s="121">
        <v>1331</v>
      </c>
      <c r="AQ82" s="119">
        <v>110.91666666666667</v>
      </c>
      <c r="AR82" s="121">
        <v>270</v>
      </c>
      <c r="AS82" s="119">
        <v>22.5</v>
      </c>
    </row>
    <row r="83" spans="1:45" ht="13.5" customHeight="1" x14ac:dyDescent="0.3">
      <c r="A83" s="118" t="s">
        <v>153</v>
      </c>
      <c r="B83" s="165" t="str">
        <f>'Incentive Goal'!B82</f>
        <v>RICHMOND</v>
      </c>
      <c r="C83" s="119">
        <v>8.75</v>
      </c>
      <c r="D83" s="119">
        <v>13</v>
      </c>
      <c r="E83" s="221">
        <v>3671</v>
      </c>
      <c r="F83" s="220">
        <v>419.54285714285714</v>
      </c>
      <c r="G83" s="221">
        <v>36</v>
      </c>
      <c r="H83" s="220">
        <v>4.1142857142857139</v>
      </c>
      <c r="I83" s="221">
        <v>54</v>
      </c>
      <c r="J83" s="220">
        <v>6.1714285714285717</v>
      </c>
      <c r="K83" s="120">
        <v>1375167.45</v>
      </c>
      <c r="L83" s="120">
        <v>157161.99428571429</v>
      </c>
      <c r="M83" s="120">
        <v>105782.11153846154</v>
      </c>
      <c r="N83" s="350">
        <v>21349</v>
      </c>
      <c r="O83" s="119">
        <v>2439.8857142857141</v>
      </c>
      <c r="P83" s="350">
        <v>80</v>
      </c>
      <c r="Q83" s="119">
        <v>9.1428571428571423</v>
      </c>
      <c r="R83" s="349">
        <v>289</v>
      </c>
      <c r="S83" s="119">
        <v>33.028571428571432</v>
      </c>
      <c r="T83" s="349">
        <v>16</v>
      </c>
      <c r="U83" s="119">
        <v>1.8285714285714285</v>
      </c>
      <c r="V83" s="349">
        <v>17</v>
      </c>
      <c r="W83" s="119">
        <v>1.9428571428571428</v>
      </c>
      <c r="X83" s="349">
        <v>37</v>
      </c>
      <c r="Y83" s="119">
        <v>4.2285714285714286</v>
      </c>
      <c r="Z83" s="349">
        <v>57</v>
      </c>
      <c r="AA83" s="119">
        <v>6.5142857142857142</v>
      </c>
      <c r="AB83" s="349">
        <v>40</v>
      </c>
      <c r="AC83" s="119">
        <v>4.5714285714285712</v>
      </c>
      <c r="AD83" s="349">
        <v>0</v>
      </c>
      <c r="AE83" s="119">
        <v>0</v>
      </c>
      <c r="AF83" s="121">
        <v>36</v>
      </c>
      <c r="AG83" s="119">
        <v>4.1142857142857139</v>
      </c>
      <c r="AH83" s="121">
        <v>91</v>
      </c>
      <c r="AI83" s="119">
        <v>10.4</v>
      </c>
      <c r="AJ83" s="121">
        <v>12</v>
      </c>
      <c r="AK83" s="119">
        <v>1.3714285714285714</v>
      </c>
      <c r="AL83" s="121">
        <v>501</v>
      </c>
      <c r="AM83" s="119">
        <v>57.25714285714286</v>
      </c>
      <c r="AN83" s="121">
        <v>755</v>
      </c>
      <c r="AO83" s="119">
        <v>86.285714285714292</v>
      </c>
      <c r="AP83" s="121">
        <v>3755</v>
      </c>
      <c r="AQ83" s="119">
        <v>429.14285714285717</v>
      </c>
      <c r="AR83" s="121">
        <v>252</v>
      </c>
      <c r="AS83" s="119">
        <v>28.8</v>
      </c>
    </row>
    <row r="84" spans="1:45" ht="13.5" customHeight="1" x14ac:dyDescent="0.3">
      <c r="A84" s="118" t="s">
        <v>153</v>
      </c>
      <c r="B84" s="165" t="str">
        <f>'Incentive Goal'!B83</f>
        <v>ROBESON</v>
      </c>
      <c r="C84" s="119">
        <v>25</v>
      </c>
      <c r="D84" s="119">
        <v>30</v>
      </c>
      <c r="E84" s="221">
        <v>7403</v>
      </c>
      <c r="F84" s="220">
        <v>296.12</v>
      </c>
      <c r="G84" s="221">
        <v>168</v>
      </c>
      <c r="H84" s="220">
        <v>6.72</v>
      </c>
      <c r="I84" s="221">
        <v>141</v>
      </c>
      <c r="J84" s="220">
        <v>5.64</v>
      </c>
      <c r="K84" s="120">
        <v>3009664.82</v>
      </c>
      <c r="L84" s="120">
        <v>120386.5928</v>
      </c>
      <c r="M84" s="120">
        <v>100322.16066666666</v>
      </c>
      <c r="N84" s="350">
        <v>42697</v>
      </c>
      <c r="O84" s="119">
        <v>1707.88</v>
      </c>
      <c r="P84" s="350">
        <v>262</v>
      </c>
      <c r="Q84" s="119">
        <v>10.48</v>
      </c>
      <c r="R84" s="349">
        <v>692</v>
      </c>
      <c r="S84" s="119">
        <v>27.68</v>
      </c>
      <c r="T84" s="349">
        <v>31</v>
      </c>
      <c r="U84" s="119">
        <v>1.24</v>
      </c>
      <c r="V84" s="349">
        <v>34</v>
      </c>
      <c r="W84" s="119">
        <v>1.36</v>
      </c>
      <c r="X84" s="349">
        <v>167</v>
      </c>
      <c r="Y84" s="119">
        <v>6.68</v>
      </c>
      <c r="Z84" s="349">
        <v>109</v>
      </c>
      <c r="AA84" s="119">
        <v>4.3600000000000003</v>
      </c>
      <c r="AB84" s="349">
        <v>119</v>
      </c>
      <c r="AC84" s="119">
        <v>4.76</v>
      </c>
      <c r="AD84" s="349">
        <v>114</v>
      </c>
      <c r="AE84" s="119">
        <v>4.5599999999999996</v>
      </c>
      <c r="AF84" s="121">
        <v>117</v>
      </c>
      <c r="AG84" s="119">
        <v>4.68</v>
      </c>
      <c r="AH84" s="121">
        <v>312</v>
      </c>
      <c r="AI84" s="119">
        <v>12.48</v>
      </c>
      <c r="AJ84" s="121">
        <v>9</v>
      </c>
      <c r="AK84" s="119">
        <v>0.36</v>
      </c>
      <c r="AL84" s="121">
        <v>755</v>
      </c>
      <c r="AM84" s="119">
        <v>30.2</v>
      </c>
      <c r="AN84" s="121">
        <v>895</v>
      </c>
      <c r="AO84" s="119">
        <v>35.799999999999997</v>
      </c>
      <c r="AP84" s="121">
        <v>1919</v>
      </c>
      <c r="AQ84" s="119">
        <v>76.760000000000005</v>
      </c>
      <c r="AR84" s="121">
        <v>468</v>
      </c>
      <c r="AS84" s="119">
        <v>18.72</v>
      </c>
    </row>
    <row r="85" spans="1:45" ht="13.5" customHeight="1" x14ac:dyDescent="0.3">
      <c r="A85" s="118" t="s">
        <v>142</v>
      </c>
      <c r="B85" s="165" t="str">
        <f>'Incentive Goal'!B84</f>
        <v>ROCKINGHAM</v>
      </c>
      <c r="C85" s="119">
        <v>8</v>
      </c>
      <c r="D85" s="119">
        <v>11</v>
      </c>
      <c r="E85" s="221">
        <v>2891</v>
      </c>
      <c r="F85" s="220">
        <v>361.375</v>
      </c>
      <c r="G85" s="221">
        <v>56</v>
      </c>
      <c r="H85" s="220">
        <v>7</v>
      </c>
      <c r="I85" s="221">
        <v>85</v>
      </c>
      <c r="J85" s="220">
        <v>10.625</v>
      </c>
      <c r="K85" s="120">
        <v>1410646</v>
      </c>
      <c r="L85" s="120">
        <v>176330.75</v>
      </c>
      <c r="M85" s="120">
        <v>128240.54545454546</v>
      </c>
      <c r="N85" s="350">
        <v>14741</v>
      </c>
      <c r="O85" s="119">
        <v>1842.625</v>
      </c>
      <c r="P85" s="350">
        <v>60</v>
      </c>
      <c r="Q85" s="119">
        <v>7.5</v>
      </c>
      <c r="R85" s="349">
        <v>158</v>
      </c>
      <c r="S85" s="119">
        <v>19.75</v>
      </c>
      <c r="T85" s="349">
        <v>24</v>
      </c>
      <c r="U85" s="119">
        <v>3</v>
      </c>
      <c r="V85" s="349">
        <v>41</v>
      </c>
      <c r="W85" s="119">
        <v>5.125</v>
      </c>
      <c r="X85" s="349">
        <v>54</v>
      </c>
      <c r="Y85" s="119">
        <v>6.75</v>
      </c>
      <c r="Z85" s="349">
        <v>138</v>
      </c>
      <c r="AA85" s="119">
        <v>17.25</v>
      </c>
      <c r="AB85" s="349">
        <v>75</v>
      </c>
      <c r="AC85" s="119">
        <v>9.375</v>
      </c>
      <c r="AD85" s="349">
        <v>2</v>
      </c>
      <c r="AE85" s="119">
        <v>0.25</v>
      </c>
      <c r="AF85" s="121">
        <v>28</v>
      </c>
      <c r="AG85" s="119">
        <v>3.5</v>
      </c>
      <c r="AH85" s="121">
        <v>178</v>
      </c>
      <c r="AI85" s="119">
        <v>22.25</v>
      </c>
      <c r="AJ85" s="121">
        <v>9</v>
      </c>
      <c r="AK85" s="119">
        <v>1.125</v>
      </c>
      <c r="AL85" s="121">
        <v>385</v>
      </c>
      <c r="AM85" s="119">
        <v>48.125</v>
      </c>
      <c r="AN85" s="121">
        <v>374</v>
      </c>
      <c r="AO85" s="119">
        <v>46.75</v>
      </c>
      <c r="AP85" s="121">
        <v>823</v>
      </c>
      <c r="AQ85" s="119">
        <v>102.875</v>
      </c>
      <c r="AR85" s="121">
        <v>96</v>
      </c>
      <c r="AS85" s="119">
        <v>12</v>
      </c>
    </row>
    <row r="86" spans="1:45" ht="13.5" customHeight="1" x14ac:dyDescent="0.3">
      <c r="A86" s="118" t="s">
        <v>153</v>
      </c>
      <c r="B86" s="165" t="str">
        <f>'Incentive Goal'!B85</f>
        <v>ROWAN</v>
      </c>
      <c r="C86" s="119">
        <v>12.75</v>
      </c>
      <c r="D86" s="119">
        <v>18</v>
      </c>
      <c r="E86" s="221">
        <v>4077</v>
      </c>
      <c r="F86" s="220">
        <v>319.76470588235293</v>
      </c>
      <c r="G86" s="221">
        <v>65</v>
      </c>
      <c r="H86" s="220">
        <v>5.0980392156862742</v>
      </c>
      <c r="I86" s="221">
        <v>66</v>
      </c>
      <c r="J86" s="220">
        <v>5.1764705882352944</v>
      </c>
      <c r="K86" s="120">
        <v>2297498.23</v>
      </c>
      <c r="L86" s="120">
        <v>180195.93960784315</v>
      </c>
      <c r="M86" s="120">
        <v>127638.79055555555</v>
      </c>
      <c r="N86" s="350">
        <v>19760</v>
      </c>
      <c r="O86" s="119">
        <v>1549.8039215686274</v>
      </c>
      <c r="P86" s="350">
        <v>193</v>
      </c>
      <c r="Q86" s="119">
        <v>15.137254901960784</v>
      </c>
      <c r="R86" s="349">
        <v>11944</v>
      </c>
      <c r="S86" s="119">
        <v>936.78431372549016</v>
      </c>
      <c r="T86" s="349">
        <v>5812</v>
      </c>
      <c r="U86" s="119">
        <v>455.84313725490193</v>
      </c>
      <c r="V86" s="349">
        <v>2</v>
      </c>
      <c r="W86" s="119">
        <v>0.15686274509803921</v>
      </c>
      <c r="X86" s="349">
        <v>68</v>
      </c>
      <c r="Y86" s="119">
        <v>5.333333333333333</v>
      </c>
      <c r="Z86" s="349">
        <v>34</v>
      </c>
      <c r="AA86" s="119">
        <v>2.6666666666666665</v>
      </c>
      <c r="AB86" s="349">
        <v>65</v>
      </c>
      <c r="AC86" s="119">
        <v>5.0980392156862742</v>
      </c>
      <c r="AD86" s="349">
        <v>0</v>
      </c>
      <c r="AE86" s="119">
        <v>0</v>
      </c>
      <c r="AF86" s="121">
        <v>36</v>
      </c>
      <c r="AG86" s="119">
        <v>2.8235294117647061</v>
      </c>
      <c r="AH86" s="121">
        <v>82</v>
      </c>
      <c r="AI86" s="119">
        <v>6.4313725490196081</v>
      </c>
      <c r="AJ86" s="121">
        <v>15</v>
      </c>
      <c r="AK86" s="119">
        <v>1.1764705882352942</v>
      </c>
      <c r="AL86" s="121">
        <v>616</v>
      </c>
      <c r="AM86" s="119">
        <v>48.313725490196077</v>
      </c>
      <c r="AN86" s="121">
        <v>1145</v>
      </c>
      <c r="AO86" s="119">
        <v>89.803921568627445</v>
      </c>
      <c r="AP86" s="121">
        <v>929</v>
      </c>
      <c r="AQ86" s="119">
        <v>72.862745098039213</v>
      </c>
      <c r="AR86" s="121">
        <v>850</v>
      </c>
      <c r="AS86" s="119">
        <v>66.666666666666671</v>
      </c>
    </row>
    <row r="87" spans="1:45" ht="13.5" customHeight="1" x14ac:dyDescent="0.3">
      <c r="A87" s="118" t="s">
        <v>152</v>
      </c>
      <c r="B87" s="165" t="str">
        <f>'Incentive Goal'!B86</f>
        <v>RUTHERFORD</v>
      </c>
      <c r="C87" s="119">
        <v>8</v>
      </c>
      <c r="D87" s="119">
        <v>9</v>
      </c>
      <c r="E87" s="221">
        <v>3097</v>
      </c>
      <c r="F87" s="220">
        <v>387.125</v>
      </c>
      <c r="G87" s="221">
        <v>42</v>
      </c>
      <c r="H87" s="220">
        <v>5.25</v>
      </c>
      <c r="I87" s="221">
        <v>48</v>
      </c>
      <c r="J87" s="220">
        <v>6</v>
      </c>
      <c r="K87" s="120">
        <v>1180195.97</v>
      </c>
      <c r="L87" s="120">
        <v>147524.49625</v>
      </c>
      <c r="M87" s="120">
        <v>131132.88555555555</v>
      </c>
      <c r="N87" s="350">
        <v>14773</v>
      </c>
      <c r="O87" s="119">
        <v>1846.625</v>
      </c>
      <c r="P87" s="350">
        <v>58</v>
      </c>
      <c r="Q87" s="119">
        <v>7.25</v>
      </c>
      <c r="R87" s="349">
        <v>1158</v>
      </c>
      <c r="S87" s="119">
        <v>144.75</v>
      </c>
      <c r="T87" s="349">
        <v>46</v>
      </c>
      <c r="U87" s="119">
        <v>5.75</v>
      </c>
      <c r="V87" s="349">
        <v>16</v>
      </c>
      <c r="W87" s="119">
        <v>2</v>
      </c>
      <c r="X87" s="349">
        <v>40</v>
      </c>
      <c r="Y87" s="119">
        <v>5</v>
      </c>
      <c r="Z87" s="349">
        <v>72</v>
      </c>
      <c r="AA87" s="119">
        <v>9</v>
      </c>
      <c r="AB87" s="349">
        <v>46</v>
      </c>
      <c r="AC87" s="119">
        <v>5.75</v>
      </c>
      <c r="AD87" s="349">
        <v>4</v>
      </c>
      <c r="AE87" s="119">
        <v>0.5</v>
      </c>
      <c r="AF87" s="121">
        <v>24</v>
      </c>
      <c r="AG87" s="119">
        <v>3</v>
      </c>
      <c r="AH87" s="121">
        <v>44</v>
      </c>
      <c r="AI87" s="119">
        <v>5.5</v>
      </c>
      <c r="AJ87" s="121">
        <v>11</v>
      </c>
      <c r="AK87" s="119">
        <v>1.375</v>
      </c>
      <c r="AL87" s="121">
        <v>410</v>
      </c>
      <c r="AM87" s="119">
        <v>51.25</v>
      </c>
      <c r="AN87" s="121">
        <v>275</v>
      </c>
      <c r="AO87" s="119">
        <v>34.375</v>
      </c>
      <c r="AP87" s="121">
        <v>466</v>
      </c>
      <c r="AQ87" s="119">
        <v>58.25</v>
      </c>
      <c r="AR87" s="121">
        <v>267</v>
      </c>
      <c r="AS87" s="119">
        <v>33.375</v>
      </c>
    </row>
    <row r="88" spans="1:45" ht="13.5" customHeight="1" x14ac:dyDescent="0.3">
      <c r="A88" s="118" t="s">
        <v>166</v>
      </c>
      <c r="B88" s="165" t="str">
        <f>'Incentive Goal'!B87</f>
        <v>SAMPSON</v>
      </c>
      <c r="C88" s="119">
        <v>10</v>
      </c>
      <c r="D88" s="119">
        <v>13</v>
      </c>
      <c r="E88" s="221">
        <v>2837</v>
      </c>
      <c r="F88" s="220">
        <v>283.7</v>
      </c>
      <c r="G88" s="221">
        <v>70</v>
      </c>
      <c r="H88" s="220">
        <v>7</v>
      </c>
      <c r="I88" s="221">
        <v>42</v>
      </c>
      <c r="J88" s="220">
        <v>4.2</v>
      </c>
      <c r="K88" s="120">
        <v>1613379.35</v>
      </c>
      <c r="L88" s="120">
        <v>161337.935</v>
      </c>
      <c r="M88" s="120">
        <v>124106.10384615386</v>
      </c>
      <c r="N88" s="350">
        <v>14818</v>
      </c>
      <c r="O88" s="119">
        <v>1481.8</v>
      </c>
      <c r="P88" s="350">
        <v>91</v>
      </c>
      <c r="Q88" s="119">
        <v>9.1</v>
      </c>
      <c r="R88" s="349">
        <v>485</v>
      </c>
      <c r="S88" s="119">
        <v>48.5</v>
      </c>
      <c r="T88" s="349">
        <v>9</v>
      </c>
      <c r="U88" s="119">
        <v>0.9</v>
      </c>
      <c r="V88" s="349">
        <v>15</v>
      </c>
      <c r="W88" s="119">
        <v>1.5</v>
      </c>
      <c r="X88" s="349">
        <v>68</v>
      </c>
      <c r="Y88" s="119">
        <v>6.8</v>
      </c>
      <c r="Z88" s="349">
        <v>47</v>
      </c>
      <c r="AA88" s="119">
        <v>4.7</v>
      </c>
      <c r="AB88" s="349">
        <v>40</v>
      </c>
      <c r="AC88" s="119">
        <v>4</v>
      </c>
      <c r="AD88" s="349">
        <v>9</v>
      </c>
      <c r="AE88" s="119">
        <v>0.9</v>
      </c>
      <c r="AF88" s="121">
        <v>66</v>
      </c>
      <c r="AG88" s="119">
        <v>6.6</v>
      </c>
      <c r="AH88" s="121">
        <v>60</v>
      </c>
      <c r="AI88" s="119">
        <v>6</v>
      </c>
      <c r="AJ88" s="121">
        <v>5</v>
      </c>
      <c r="AK88" s="119">
        <v>0.5</v>
      </c>
      <c r="AL88" s="121">
        <v>396</v>
      </c>
      <c r="AM88" s="119">
        <v>39.6</v>
      </c>
      <c r="AN88" s="121">
        <v>636</v>
      </c>
      <c r="AO88" s="119">
        <v>63.6</v>
      </c>
      <c r="AP88" s="121">
        <v>951</v>
      </c>
      <c r="AQ88" s="119">
        <v>95.1</v>
      </c>
      <c r="AR88" s="121">
        <v>322</v>
      </c>
      <c r="AS88" s="119">
        <v>32.200000000000003</v>
      </c>
    </row>
    <row r="89" spans="1:45" ht="13.5" customHeight="1" x14ac:dyDescent="0.3">
      <c r="A89" s="118" t="s">
        <v>153</v>
      </c>
      <c r="B89" s="165" t="str">
        <f>'Incentive Goal'!B88</f>
        <v>SCOTLAND</v>
      </c>
      <c r="C89" s="119">
        <v>12</v>
      </c>
      <c r="D89" s="119">
        <v>13</v>
      </c>
      <c r="E89" s="221">
        <v>3051</v>
      </c>
      <c r="F89" s="220">
        <v>254.25</v>
      </c>
      <c r="G89" s="221">
        <v>31</v>
      </c>
      <c r="H89" s="220">
        <v>2.5833333333333335</v>
      </c>
      <c r="I89" s="221">
        <v>38</v>
      </c>
      <c r="J89" s="220">
        <v>3.1666666666666665</v>
      </c>
      <c r="K89" s="120">
        <v>1196646.76</v>
      </c>
      <c r="L89" s="120">
        <v>99720.563333333339</v>
      </c>
      <c r="M89" s="120">
        <v>92049.75076923077</v>
      </c>
      <c r="N89" s="350">
        <v>14731</v>
      </c>
      <c r="O89" s="119">
        <v>1227.5833333333333</v>
      </c>
      <c r="P89" s="350">
        <v>27</v>
      </c>
      <c r="Q89" s="119">
        <v>2.25</v>
      </c>
      <c r="R89" s="349">
        <v>522</v>
      </c>
      <c r="S89" s="119">
        <v>43.5</v>
      </c>
      <c r="T89" s="349">
        <v>0</v>
      </c>
      <c r="U89" s="119">
        <v>0</v>
      </c>
      <c r="V89" s="349">
        <v>35</v>
      </c>
      <c r="W89" s="119">
        <v>2.9166666666666665</v>
      </c>
      <c r="X89" s="349">
        <v>34</v>
      </c>
      <c r="Y89" s="119">
        <v>2.8333333333333335</v>
      </c>
      <c r="Z89" s="349">
        <v>40</v>
      </c>
      <c r="AA89" s="119">
        <v>3.3333333333333335</v>
      </c>
      <c r="AB89" s="349">
        <v>28</v>
      </c>
      <c r="AC89" s="119">
        <v>2.3333333333333335</v>
      </c>
      <c r="AD89" s="349">
        <v>47</v>
      </c>
      <c r="AE89" s="119">
        <v>3.9166666666666665</v>
      </c>
      <c r="AF89" s="121">
        <v>15</v>
      </c>
      <c r="AG89" s="119">
        <v>1.25</v>
      </c>
      <c r="AH89" s="121">
        <v>96</v>
      </c>
      <c r="AI89" s="119">
        <v>8</v>
      </c>
      <c r="AJ89" s="121">
        <v>8</v>
      </c>
      <c r="AK89" s="119">
        <v>0.66666666666666663</v>
      </c>
      <c r="AL89" s="121">
        <v>457</v>
      </c>
      <c r="AM89" s="119">
        <v>38.083333333333336</v>
      </c>
      <c r="AN89" s="121">
        <v>416</v>
      </c>
      <c r="AO89" s="119">
        <v>34.666666666666664</v>
      </c>
      <c r="AP89" s="121">
        <v>2266</v>
      </c>
      <c r="AQ89" s="119">
        <v>188.83333333333334</v>
      </c>
      <c r="AR89" s="121">
        <v>104</v>
      </c>
      <c r="AS89" s="119">
        <v>8.6666666666666661</v>
      </c>
    </row>
    <row r="90" spans="1:45" ht="13.5" customHeight="1" x14ac:dyDescent="0.3">
      <c r="A90" s="118" t="s">
        <v>153</v>
      </c>
      <c r="B90" s="165" t="str">
        <f>'Incentive Goal'!B89</f>
        <v>STANLY</v>
      </c>
      <c r="C90" s="119">
        <v>6.63</v>
      </c>
      <c r="D90" s="119">
        <v>10.629999999999999</v>
      </c>
      <c r="E90" s="221">
        <v>1936</v>
      </c>
      <c r="F90" s="220">
        <v>292.00603318250376</v>
      </c>
      <c r="G90" s="221">
        <v>37</v>
      </c>
      <c r="H90" s="220">
        <v>5.5806938159879333</v>
      </c>
      <c r="I90" s="221">
        <v>20</v>
      </c>
      <c r="J90" s="220">
        <v>3.0165912518853695</v>
      </c>
      <c r="K90" s="120">
        <v>896805.09</v>
      </c>
      <c r="L90" s="120">
        <v>135264.71945701356</v>
      </c>
      <c r="M90" s="120">
        <v>84365.483537158987</v>
      </c>
      <c r="N90" s="350">
        <v>10342</v>
      </c>
      <c r="O90" s="119">
        <v>1559.8793363499246</v>
      </c>
      <c r="P90" s="350">
        <v>111</v>
      </c>
      <c r="Q90" s="119">
        <v>16.742081447963802</v>
      </c>
      <c r="R90" s="349">
        <v>290</v>
      </c>
      <c r="S90" s="119">
        <v>43.740573152337859</v>
      </c>
      <c r="T90" s="349">
        <v>8</v>
      </c>
      <c r="U90" s="119">
        <v>1.2066365007541477</v>
      </c>
      <c r="V90" s="349">
        <v>8</v>
      </c>
      <c r="W90" s="119">
        <v>1.2066365007541477</v>
      </c>
      <c r="X90" s="349">
        <v>41</v>
      </c>
      <c r="Y90" s="119">
        <v>6.1840120663650078</v>
      </c>
      <c r="Z90" s="349">
        <v>23</v>
      </c>
      <c r="AA90" s="119">
        <v>3.4690799396681751</v>
      </c>
      <c r="AB90" s="349">
        <v>20</v>
      </c>
      <c r="AC90" s="119">
        <v>3.0165912518853695</v>
      </c>
      <c r="AD90" s="349">
        <v>3</v>
      </c>
      <c r="AE90" s="119">
        <v>0.45248868778280543</v>
      </c>
      <c r="AF90" s="121">
        <v>11</v>
      </c>
      <c r="AG90" s="119">
        <v>1.6591251885369533</v>
      </c>
      <c r="AH90" s="121">
        <v>24</v>
      </c>
      <c r="AI90" s="119">
        <v>3.6199095022624435</v>
      </c>
      <c r="AJ90" s="121">
        <v>12</v>
      </c>
      <c r="AK90" s="119">
        <v>1.8099547511312217</v>
      </c>
      <c r="AL90" s="121">
        <v>223</v>
      </c>
      <c r="AM90" s="119">
        <v>33.634992458521872</v>
      </c>
      <c r="AN90" s="121">
        <v>317</v>
      </c>
      <c r="AO90" s="119">
        <v>47.812971342383108</v>
      </c>
      <c r="AP90" s="121">
        <v>121</v>
      </c>
      <c r="AQ90" s="119">
        <v>18.250377073906485</v>
      </c>
      <c r="AR90" s="121">
        <v>72</v>
      </c>
      <c r="AS90" s="119">
        <v>10.859728506787331</v>
      </c>
    </row>
    <row r="91" spans="1:45" ht="13.5" customHeight="1" x14ac:dyDescent="0.3">
      <c r="A91" s="118" t="s">
        <v>142</v>
      </c>
      <c r="B91" s="165" t="str">
        <f>'Incentive Goal'!B90</f>
        <v>STOKES</v>
      </c>
      <c r="C91" s="119">
        <v>4</v>
      </c>
      <c r="D91" s="119">
        <v>6</v>
      </c>
      <c r="E91" s="221">
        <v>971</v>
      </c>
      <c r="F91" s="220">
        <v>242.75</v>
      </c>
      <c r="G91" s="221">
        <v>14</v>
      </c>
      <c r="H91" s="220">
        <v>3.5</v>
      </c>
      <c r="I91" s="221">
        <v>19</v>
      </c>
      <c r="J91" s="220">
        <v>4.75</v>
      </c>
      <c r="K91" s="120">
        <v>492994.03</v>
      </c>
      <c r="L91" s="120">
        <v>123248.50750000001</v>
      </c>
      <c r="M91" s="120">
        <v>82165.671666666676</v>
      </c>
      <c r="N91" s="350">
        <v>5226</v>
      </c>
      <c r="O91" s="119">
        <v>1306.5</v>
      </c>
      <c r="P91" s="350">
        <v>56</v>
      </c>
      <c r="Q91" s="119">
        <v>14</v>
      </c>
      <c r="R91" s="349">
        <v>124</v>
      </c>
      <c r="S91" s="119">
        <v>31</v>
      </c>
      <c r="T91" s="349">
        <v>4</v>
      </c>
      <c r="U91" s="119">
        <v>1</v>
      </c>
      <c r="V91" s="349">
        <v>1</v>
      </c>
      <c r="W91" s="119">
        <v>0.25</v>
      </c>
      <c r="X91" s="349">
        <v>18</v>
      </c>
      <c r="Y91" s="119">
        <v>4.5</v>
      </c>
      <c r="Z91" s="349">
        <v>21</v>
      </c>
      <c r="AA91" s="119">
        <v>5.25</v>
      </c>
      <c r="AB91" s="349">
        <v>18</v>
      </c>
      <c r="AC91" s="119">
        <v>4.5</v>
      </c>
      <c r="AD91" s="349">
        <v>1</v>
      </c>
      <c r="AE91" s="119">
        <v>0.25</v>
      </c>
      <c r="AF91" s="121">
        <v>8</v>
      </c>
      <c r="AG91" s="119">
        <v>2</v>
      </c>
      <c r="AH91" s="121">
        <v>31</v>
      </c>
      <c r="AI91" s="119">
        <v>7.75</v>
      </c>
      <c r="AJ91" s="121">
        <v>2</v>
      </c>
      <c r="AK91" s="119">
        <v>0.5</v>
      </c>
      <c r="AL91" s="121">
        <v>102</v>
      </c>
      <c r="AM91" s="119">
        <v>25.5</v>
      </c>
      <c r="AN91" s="121">
        <v>136</v>
      </c>
      <c r="AO91" s="119">
        <v>34</v>
      </c>
      <c r="AP91" s="121">
        <v>126</v>
      </c>
      <c r="AQ91" s="119">
        <v>31.5</v>
      </c>
      <c r="AR91" s="121">
        <v>18</v>
      </c>
      <c r="AS91" s="119">
        <v>4.5</v>
      </c>
    </row>
    <row r="92" spans="1:45" ht="13.5" customHeight="1" x14ac:dyDescent="0.3">
      <c r="A92" s="118" t="s">
        <v>142</v>
      </c>
      <c r="B92" s="165" t="str">
        <f>'Incentive Goal'!B91</f>
        <v>SURRY</v>
      </c>
      <c r="C92" s="119">
        <v>7</v>
      </c>
      <c r="D92" s="119">
        <v>10</v>
      </c>
      <c r="E92" s="221">
        <v>1825</v>
      </c>
      <c r="F92" s="220">
        <v>260.71428571428572</v>
      </c>
      <c r="G92" s="221">
        <v>26</v>
      </c>
      <c r="H92" s="220">
        <v>3.7142857142857144</v>
      </c>
      <c r="I92" s="221">
        <v>13</v>
      </c>
      <c r="J92" s="220">
        <v>1.8571428571428572</v>
      </c>
      <c r="K92" s="120">
        <v>779186.46</v>
      </c>
      <c r="L92" s="120">
        <v>111312.35142857142</v>
      </c>
      <c r="M92" s="120">
        <v>77918.645999999993</v>
      </c>
      <c r="N92" s="350">
        <v>9650</v>
      </c>
      <c r="O92" s="119">
        <v>1378.5714285714287</v>
      </c>
      <c r="P92" s="350">
        <v>68</v>
      </c>
      <c r="Q92" s="119">
        <v>9.7142857142857135</v>
      </c>
      <c r="R92" s="349">
        <v>129</v>
      </c>
      <c r="S92" s="119">
        <v>18.428571428571427</v>
      </c>
      <c r="T92" s="349">
        <v>7</v>
      </c>
      <c r="U92" s="119">
        <v>1</v>
      </c>
      <c r="V92" s="349">
        <v>3</v>
      </c>
      <c r="W92" s="119">
        <v>0.42857142857142855</v>
      </c>
      <c r="X92" s="349">
        <v>25</v>
      </c>
      <c r="Y92" s="119">
        <v>3.5714285714285716</v>
      </c>
      <c r="Z92" s="349">
        <v>13</v>
      </c>
      <c r="AA92" s="119">
        <v>1.8571428571428572</v>
      </c>
      <c r="AB92" s="349">
        <v>8</v>
      </c>
      <c r="AC92" s="119">
        <v>1.1428571428571428</v>
      </c>
      <c r="AD92" s="349">
        <v>0</v>
      </c>
      <c r="AE92" s="119">
        <v>0</v>
      </c>
      <c r="AF92" s="121">
        <v>11</v>
      </c>
      <c r="AG92" s="119">
        <v>1.5714285714285714</v>
      </c>
      <c r="AH92" s="121">
        <v>19</v>
      </c>
      <c r="AI92" s="119">
        <v>2.7142857142857144</v>
      </c>
      <c r="AJ92" s="121">
        <v>2</v>
      </c>
      <c r="AK92" s="119">
        <v>0.2857142857142857</v>
      </c>
      <c r="AL92" s="121">
        <v>152</v>
      </c>
      <c r="AM92" s="119">
        <v>21.714285714285715</v>
      </c>
      <c r="AN92" s="121">
        <v>123</v>
      </c>
      <c r="AO92" s="119">
        <v>17.571428571428573</v>
      </c>
      <c r="AP92" s="121">
        <v>833</v>
      </c>
      <c r="AQ92" s="119">
        <v>119</v>
      </c>
      <c r="AR92" s="121">
        <v>40</v>
      </c>
      <c r="AS92" s="119">
        <v>5.7142857142857144</v>
      </c>
    </row>
    <row r="93" spans="1:45" ht="13.5" customHeight="1" x14ac:dyDescent="0.3">
      <c r="A93" s="118" t="s">
        <v>251</v>
      </c>
      <c r="B93" s="165" t="str">
        <f>'Incentive Goal'!B92</f>
        <v>SWAIN</v>
      </c>
      <c r="C93" s="119">
        <v>1</v>
      </c>
      <c r="D93" s="119">
        <v>1.35</v>
      </c>
      <c r="E93" s="221">
        <v>304</v>
      </c>
      <c r="F93" s="220">
        <v>304</v>
      </c>
      <c r="G93" s="221">
        <v>2</v>
      </c>
      <c r="H93" s="220">
        <v>2</v>
      </c>
      <c r="I93" s="221">
        <v>7</v>
      </c>
      <c r="J93" s="220">
        <v>7</v>
      </c>
      <c r="K93" s="120">
        <v>132782.15</v>
      </c>
      <c r="L93" s="120">
        <v>132782.15</v>
      </c>
      <c r="M93" s="120">
        <v>98357.148148148131</v>
      </c>
      <c r="N93" s="350">
        <v>1123</v>
      </c>
      <c r="O93" s="119">
        <v>1123</v>
      </c>
      <c r="P93" s="350">
        <v>1</v>
      </c>
      <c r="Q93" s="119">
        <v>1</v>
      </c>
      <c r="R93" s="349">
        <v>2</v>
      </c>
      <c r="S93" s="119">
        <v>2</v>
      </c>
      <c r="T93" s="349">
        <v>0</v>
      </c>
      <c r="U93" s="119">
        <v>0</v>
      </c>
      <c r="V93" s="349">
        <v>0</v>
      </c>
      <c r="W93" s="119">
        <v>0</v>
      </c>
      <c r="X93" s="349">
        <v>2</v>
      </c>
      <c r="Y93" s="119">
        <v>2</v>
      </c>
      <c r="Z93" s="349">
        <v>9</v>
      </c>
      <c r="AA93" s="119">
        <v>9</v>
      </c>
      <c r="AB93" s="349">
        <v>7</v>
      </c>
      <c r="AC93" s="119">
        <v>7</v>
      </c>
      <c r="AD93" s="349">
        <v>0</v>
      </c>
      <c r="AE93" s="119">
        <v>0</v>
      </c>
      <c r="AF93" s="121">
        <v>1</v>
      </c>
      <c r="AG93" s="119">
        <v>1</v>
      </c>
      <c r="AH93" s="121">
        <v>5</v>
      </c>
      <c r="AI93" s="119">
        <v>5</v>
      </c>
      <c r="AJ93" s="121">
        <v>0</v>
      </c>
      <c r="AK93" s="119">
        <v>0</v>
      </c>
      <c r="AL93" s="121">
        <v>11</v>
      </c>
      <c r="AM93" s="119">
        <v>11</v>
      </c>
      <c r="AN93" s="121">
        <v>20</v>
      </c>
      <c r="AO93" s="119">
        <v>20</v>
      </c>
      <c r="AP93" s="121">
        <v>14</v>
      </c>
      <c r="AQ93" s="119">
        <v>14</v>
      </c>
      <c r="AR93" s="121">
        <v>21</v>
      </c>
      <c r="AS93" s="119">
        <v>21</v>
      </c>
    </row>
    <row r="94" spans="1:45" ht="13.5" customHeight="1" x14ac:dyDescent="0.3">
      <c r="A94" s="118" t="s">
        <v>251</v>
      </c>
      <c r="B94" s="165" t="str">
        <f>'Incentive Goal'!B93</f>
        <v>TRANSYLVANIA</v>
      </c>
      <c r="C94" s="119">
        <v>2</v>
      </c>
      <c r="D94" s="119">
        <v>2.1</v>
      </c>
      <c r="E94" s="221">
        <v>608</v>
      </c>
      <c r="F94" s="220">
        <v>304</v>
      </c>
      <c r="G94" s="221">
        <v>15</v>
      </c>
      <c r="H94" s="220">
        <v>7.5</v>
      </c>
      <c r="I94" s="221">
        <v>8</v>
      </c>
      <c r="J94" s="220">
        <v>4</v>
      </c>
      <c r="K94" s="120">
        <v>260691.37</v>
      </c>
      <c r="L94" s="120">
        <v>130345.685</v>
      </c>
      <c r="M94" s="120">
        <v>124138.74761904762</v>
      </c>
      <c r="N94" s="350">
        <v>3554</v>
      </c>
      <c r="O94" s="119">
        <v>1777</v>
      </c>
      <c r="P94" s="350">
        <v>31</v>
      </c>
      <c r="Q94" s="119">
        <v>15.5</v>
      </c>
      <c r="R94" s="349">
        <v>31</v>
      </c>
      <c r="S94" s="119">
        <v>15.5</v>
      </c>
      <c r="T94" s="349">
        <v>0</v>
      </c>
      <c r="U94" s="119">
        <v>0</v>
      </c>
      <c r="V94" s="349">
        <v>8</v>
      </c>
      <c r="W94" s="119">
        <v>4</v>
      </c>
      <c r="X94" s="349">
        <v>15</v>
      </c>
      <c r="Y94" s="119">
        <v>7.5</v>
      </c>
      <c r="Z94" s="349">
        <v>12</v>
      </c>
      <c r="AA94" s="119">
        <v>6</v>
      </c>
      <c r="AB94" s="349">
        <v>8</v>
      </c>
      <c r="AC94" s="119">
        <v>4</v>
      </c>
      <c r="AD94" s="349">
        <v>1</v>
      </c>
      <c r="AE94" s="119">
        <v>0.5</v>
      </c>
      <c r="AF94" s="121">
        <v>4</v>
      </c>
      <c r="AG94" s="119">
        <v>2</v>
      </c>
      <c r="AH94" s="121">
        <v>28</v>
      </c>
      <c r="AI94" s="119">
        <v>14</v>
      </c>
      <c r="AJ94" s="121">
        <v>4</v>
      </c>
      <c r="AK94" s="119">
        <v>2</v>
      </c>
      <c r="AL94" s="121">
        <v>80</v>
      </c>
      <c r="AM94" s="119">
        <v>40</v>
      </c>
      <c r="AN94" s="121">
        <v>205</v>
      </c>
      <c r="AO94" s="119">
        <v>102.5</v>
      </c>
      <c r="AP94" s="121">
        <v>124</v>
      </c>
      <c r="AQ94" s="119">
        <v>62</v>
      </c>
      <c r="AR94" s="121">
        <v>132</v>
      </c>
      <c r="AS94" s="119">
        <v>66</v>
      </c>
    </row>
    <row r="95" spans="1:45" ht="13.5" customHeight="1" x14ac:dyDescent="0.3">
      <c r="A95" s="118" t="s">
        <v>155</v>
      </c>
      <c r="B95" s="165" t="s">
        <v>96</v>
      </c>
      <c r="C95" s="119"/>
      <c r="D95" s="119"/>
      <c r="E95" s="221"/>
      <c r="F95" s="220"/>
      <c r="G95" s="221"/>
      <c r="H95" s="220" t="s">
        <v>155</v>
      </c>
      <c r="I95" s="221"/>
      <c r="J95" s="220" t="s">
        <v>155</v>
      </c>
      <c r="K95" s="120">
        <v>0</v>
      </c>
      <c r="L95" s="120" t="s">
        <v>155</v>
      </c>
      <c r="M95" s="120" t="s">
        <v>155</v>
      </c>
      <c r="N95" s="350">
        <v>372</v>
      </c>
      <c r="O95" s="119" t="s">
        <v>155</v>
      </c>
      <c r="P95" s="350">
        <v>0</v>
      </c>
      <c r="Q95" s="119" t="s">
        <v>155</v>
      </c>
      <c r="R95" s="349">
        <v>1</v>
      </c>
      <c r="S95" s="119" t="s">
        <v>155</v>
      </c>
      <c r="T95" s="349">
        <v>0</v>
      </c>
      <c r="U95" s="119" t="s">
        <v>155</v>
      </c>
      <c r="V95" s="349">
        <v>0</v>
      </c>
      <c r="W95" s="119" t="s">
        <v>155</v>
      </c>
      <c r="X95" s="349">
        <v>0</v>
      </c>
      <c r="Y95" s="119" t="s">
        <v>155</v>
      </c>
      <c r="Z95" s="349">
        <v>0</v>
      </c>
      <c r="AA95" s="119" t="s">
        <v>155</v>
      </c>
      <c r="AB95" s="349">
        <v>0</v>
      </c>
      <c r="AC95" s="119" t="s">
        <v>155</v>
      </c>
      <c r="AD95" s="349">
        <v>0</v>
      </c>
      <c r="AE95" s="119" t="s">
        <v>155</v>
      </c>
      <c r="AF95" s="121">
        <v>0</v>
      </c>
      <c r="AG95" s="119" t="s">
        <v>155</v>
      </c>
      <c r="AH95" s="121">
        <v>0</v>
      </c>
      <c r="AI95" s="119" t="s">
        <v>155</v>
      </c>
      <c r="AJ95" s="121">
        <v>0</v>
      </c>
      <c r="AK95" s="119" t="s">
        <v>155</v>
      </c>
      <c r="AL95" s="121">
        <v>0</v>
      </c>
      <c r="AM95" s="119" t="s">
        <v>155</v>
      </c>
      <c r="AN95" s="121">
        <v>0</v>
      </c>
      <c r="AO95" s="119" t="s">
        <v>155</v>
      </c>
      <c r="AP95" s="121">
        <v>2</v>
      </c>
      <c r="AQ95" s="119" t="s">
        <v>155</v>
      </c>
      <c r="AR95" s="121">
        <v>0</v>
      </c>
      <c r="AS95" s="119" t="s">
        <v>155</v>
      </c>
    </row>
    <row r="96" spans="1:45" ht="13.5" customHeight="1" x14ac:dyDescent="0.3">
      <c r="A96" s="118" t="s">
        <v>309</v>
      </c>
      <c r="B96" s="165" t="str">
        <f>'Incentive Goal'!B95</f>
        <v>TYRRELL</v>
      </c>
      <c r="C96" s="119">
        <v>0.5</v>
      </c>
      <c r="D96" s="119">
        <v>0.9</v>
      </c>
      <c r="E96" s="221">
        <v>134</v>
      </c>
      <c r="F96" s="220">
        <v>268</v>
      </c>
      <c r="G96" s="221">
        <v>3</v>
      </c>
      <c r="H96" s="220">
        <v>6</v>
      </c>
      <c r="I96" s="221"/>
      <c r="J96" s="220">
        <v>0</v>
      </c>
      <c r="K96" s="120">
        <v>86336.5</v>
      </c>
      <c r="L96" s="120">
        <v>172673</v>
      </c>
      <c r="M96" s="120">
        <v>95929.444444444438</v>
      </c>
      <c r="N96" s="350">
        <v>0</v>
      </c>
      <c r="O96" s="119">
        <v>0</v>
      </c>
      <c r="P96" s="350">
        <v>0</v>
      </c>
      <c r="Q96" s="119">
        <v>0</v>
      </c>
      <c r="R96" s="349">
        <v>0</v>
      </c>
      <c r="S96" s="119">
        <v>0</v>
      </c>
      <c r="T96" s="349">
        <v>0</v>
      </c>
      <c r="U96" s="119">
        <v>0</v>
      </c>
      <c r="V96" s="349">
        <v>0</v>
      </c>
      <c r="W96" s="119">
        <v>0</v>
      </c>
      <c r="X96" s="349">
        <v>0</v>
      </c>
      <c r="Y96" s="119">
        <v>0</v>
      </c>
      <c r="Z96" s="349">
        <v>0</v>
      </c>
      <c r="AA96" s="119">
        <v>0</v>
      </c>
      <c r="AB96" s="349">
        <v>0</v>
      </c>
      <c r="AC96" s="119">
        <v>0</v>
      </c>
      <c r="AD96" s="349">
        <v>0</v>
      </c>
      <c r="AE96" s="119">
        <v>0</v>
      </c>
      <c r="AF96" s="121">
        <v>0</v>
      </c>
      <c r="AG96" s="119">
        <v>0</v>
      </c>
      <c r="AH96" s="121">
        <v>0</v>
      </c>
      <c r="AI96" s="119">
        <v>0</v>
      </c>
      <c r="AJ96" s="121">
        <v>0</v>
      </c>
      <c r="AK96" s="119">
        <v>0</v>
      </c>
      <c r="AL96" s="121">
        <v>16</v>
      </c>
      <c r="AM96" s="119">
        <v>32</v>
      </c>
      <c r="AN96" s="121">
        <v>0</v>
      </c>
      <c r="AO96" s="119">
        <v>0</v>
      </c>
      <c r="AP96" s="121">
        <v>0</v>
      </c>
      <c r="AQ96" s="119">
        <v>0</v>
      </c>
      <c r="AR96" s="121">
        <v>18</v>
      </c>
      <c r="AS96" s="119">
        <v>36</v>
      </c>
    </row>
    <row r="97" spans="1:45" ht="13.5" customHeight="1" x14ac:dyDescent="0.3">
      <c r="A97" s="118" t="s">
        <v>153</v>
      </c>
      <c r="B97" s="165" t="str">
        <f>'Incentive Goal'!B96</f>
        <v>UNION</v>
      </c>
      <c r="C97" s="119">
        <v>9</v>
      </c>
      <c r="D97" s="119">
        <v>14</v>
      </c>
      <c r="E97" s="221">
        <v>4295</v>
      </c>
      <c r="F97" s="220">
        <v>477.22222222222223</v>
      </c>
      <c r="G97" s="221">
        <v>88</v>
      </c>
      <c r="H97" s="220">
        <v>9.7777777777777786</v>
      </c>
      <c r="I97" s="221">
        <v>76</v>
      </c>
      <c r="J97" s="220">
        <v>8.4444444444444446</v>
      </c>
      <c r="K97" s="120">
        <v>2452629.61</v>
      </c>
      <c r="L97" s="120">
        <v>272514.4011111111</v>
      </c>
      <c r="M97" s="120">
        <v>175187.82928571428</v>
      </c>
      <c r="N97" s="350">
        <v>19265</v>
      </c>
      <c r="O97" s="119">
        <v>2140.5555555555557</v>
      </c>
      <c r="P97" s="350">
        <v>221</v>
      </c>
      <c r="Q97" s="119">
        <v>24.555555555555557</v>
      </c>
      <c r="R97" s="349">
        <v>259</v>
      </c>
      <c r="S97" s="119">
        <v>28.777777777777779</v>
      </c>
      <c r="T97" s="349">
        <v>8</v>
      </c>
      <c r="U97" s="119">
        <v>0.88888888888888884</v>
      </c>
      <c r="V97" s="349">
        <v>28</v>
      </c>
      <c r="W97" s="119">
        <v>3.1111111111111112</v>
      </c>
      <c r="X97" s="349">
        <v>90</v>
      </c>
      <c r="Y97" s="119">
        <v>10</v>
      </c>
      <c r="Z97" s="349">
        <v>85</v>
      </c>
      <c r="AA97" s="119">
        <v>9.4444444444444446</v>
      </c>
      <c r="AB97" s="349">
        <v>71</v>
      </c>
      <c r="AC97" s="119">
        <v>7.8888888888888893</v>
      </c>
      <c r="AD97" s="349">
        <v>2</v>
      </c>
      <c r="AE97" s="119">
        <v>0.22222222222222221</v>
      </c>
      <c r="AF97" s="121">
        <v>47</v>
      </c>
      <c r="AG97" s="119">
        <v>5.2222222222222223</v>
      </c>
      <c r="AH97" s="121">
        <v>142</v>
      </c>
      <c r="AI97" s="119">
        <v>15.777777777777779</v>
      </c>
      <c r="AJ97" s="121">
        <v>22</v>
      </c>
      <c r="AK97" s="119">
        <v>2.4444444444444446</v>
      </c>
      <c r="AL97" s="121">
        <v>498</v>
      </c>
      <c r="AM97" s="119">
        <v>55.333333333333336</v>
      </c>
      <c r="AN97" s="121">
        <v>384</v>
      </c>
      <c r="AO97" s="119">
        <v>42.666666666666664</v>
      </c>
      <c r="AP97" s="121">
        <v>1407</v>
      </c>
      <c r="AQ97" s="119">
        <v>156.33333333333334</v>
      </c>
      <c r="AR97" s="121">
        <v>220</v>
      </c>
      <c r="AS97" s="119">
        <v>24.444444444444443</v>
      </c>
    </row>
    <row r="98" spans="1:45" ht="13.5" customHeight="1" x14ac:dyDescent="0.3">
      <c r="A98" s="118" t="s">
        <v>238</v>
      </c>
      <c r="B98" s="165" t="str">
        <f>'Incentive Goal'!B97</f>
        <v>VANCE</v>
      </c>
      <c r="C98" s="119">
        <v>10</v>
      </c>
      <c r="D98" s="119">
        <v>11.5</v>
      </c>
      <c r="E98" s="221">
        <v>2602</v>
      </c>
      <c r="F98" s="220">
        <v>260.2</v>
      </c>
      <c r="G98" s="221">
        <v>39</v>
      </c>
      <c r="H98" s="220">
        <v>3.9</v>
      </c>
      <c r="I98" s="221">
        <v>32</v>
      </c>
      <c r="J98" s="220">
        <v>3.2</v>
      </c>
      <c r="K98" s="120">
        <v>1042283.93</v>
      </c>
      <c r="L98" s="120">
        <v>104228.39300000001</v>
      </c>
      <c r="M98" s="120">
        <v>90633.385217391304</v>
      </c>
      <c r="N98" s="350">
        <v>12714</v>
      </c>
      <c r="O98" s="119">
        <v>1271.4000000000001</v>
      </c>
      <c r="P98" s="350">
        <v>26</v>
      </c>
      <c r="Q98" s="119">
        <v>2.6</v>
      </c>
      <c r="R98" s="349">
        <v>666</v>
      </c>
      <c r="S98" s="119">
        <v>66.599999999999994</v>
      </c>
      <c r="T98" s="349">
        <v>19</v>
      </c>
      <c r="U98" s="119">
        <v>1.9</v>
      </c>
      <c r="V98" s="349">
        <v>6</v>
      </c>
      <c r="W98" s="119">
        <v>0.6</v>
      </c>
      <c r="X98" s="349">
        <v>42</v>
      </c>
      <c r="Y98" s="119">
        <v>4.2</v>
      </c>
      <c r="Z98" s="349">
        <v>37</v>
      </c>
      <c r="AA98" s="119">
        <v>3.7</v>
      </c>
      <c r="AB98" s="349">
        <v>25</v>
      </c>
      <c r="AC98" s="119">
        <v>2.5</v>
      </c>
      <c r="AD98" s="349">
        <v>3</v>
      </c>
      <c r="AE98" s="119">
        <v>0.3</v>
      </c>
      <c r="AF98" s="121">
        <v>19</v>
      </c>
      <c r="AG98" s="119">
        <v>1.9</v>
      </c>
      <c r="AH98" s="121">
        <v>71</v>
      </c>
      <c r="AI98" s="119">
        <v>7.1</v>
      </c>
      <c r="AJ98" s="121">
        <v>1</v>
      </c>
      <c r="AK98" s="119">
        <v>0.1</v>
      </c>
      <c r="AL98" s="121">
        <v>380</v>
      </c>
      <c r="AM98" s="119">
        <v>38</v>
      </c>
      <c r="AN98" s="121">
        <v>338</v>
      </c>
      <c r="AO98" s="119">
        <v>33.799999999999997</v>
      </c>
      <c r="AP98" s="121">
        <v>1847</v>
      </c>
      <c r="AQ98" s="119">
        <v>184.7</v>
      </c>
      <c r="AR98" s="121">
        <v>174</v>
      </c>
      <c r="AS98" s="119">
        <v>17.399999999999999</v>
      </c>
    </row>
    <row r="99" spans="1:45" ht="13.5" customHeight="1" x14ac:dyDescent="0.3">
      <c r="A99" s="118" t="s">
        <v>238</v>
      </c>
      <c r="B99" s="165" t="str">
        <f>'Incentive Goal'!B98</f>
        <v>WAKE</v>
      </c>
      <c r="C99" s="119">
        <v>45</v>
      </c>
      <c r="D99" s="119">
        <v>78</v>
      </c>
      <c r="E99" s="221">
        <v>17740</v>
      </c>
      <c r="F99" s="220">
        <v>394.22222222222223</v>
      </c>
      <c r="G99" s="221">
        <v>329</v>
      </c>
      <c r="H99" s="220">
        <v>7.3111111111111109</v>
      </c>
      <c r="I99" s="221">
        <v>221</v>
      </c>
      <c r="J99" s="220">
        <v>4.9111111111111114</v>
      </c>
      <c r="K99" s="120">
        <v>10948139.99</v>
      </c>
      <c r="L99" s="120">
        <v>243291.99977777779</v>
      </c>
      <c r="M99" s="120">
        <v>140360.76910256411</v>
      </c>
      <c r="N99" s="350">
        <v>74135</v>
      </c>
      <c r="O99" s="119">
        <v>1647.4444444444443</v>
      </c>
      <c r="P99" s="350">
        <v>616</v>
      </c>
      <c r="Q99" s="119">
        <v>13.688888888888888</v>
      </c>
      <c r="R99" s="349">
        <v>2720</v>
      </c>
      <c r="S99" s="119">
        <v>60.444444444444443</v>
      </c>
      <c r="T99" s="349">
        <v>56</v>
      </c>
      <c r="U99" s="119">
        <v>1.2444444444444445</v>
      </c>
      <c r="V99" s="349">
        <v>106</v>
      </c>
      <c r="W99" s="119">
        <v>2.3555555555555556</v>
      </c>
      <c r="X99" s="349">
        <v>337</v>
      </c>
      <c r="Y99" s="119">
        <v>7.4888888888888889</v>
      </c>
      <c r="Z99" s="349">
        <v>303</v>
      </c>
      <c r="AA99" s="119">
        <v>6.7333333333333334</v>
      </c>
      <c r="AB99" s="349">
        <v>201</v>
      </c>
      <c r="AC99" s="119">
        <v>4.4666666666666668</v>
      </c>
      <c r="AD99" s="349">
        <v>10</v>
      </c>
      <c r="AE99" s="119">
        <v>0.22222222222222221</v>
      </c>
      <c r="AF99" s="121">
        <v>203</v>
      </c>
      <c r="AG99" s="119">
        <v>4.5111111111111111</v>
      </c>
      <c r="AH99" s="121">
        <v>612</v>
      </c>
      <c r="AI99" s="119">
        <v>13.6</v>
      </c>
      <c r="AJ99" s="121">
        <v>37</v>
      </c>
      <c r="AK99" s="119">
        <v>0.82222222222222219</v>
      </c>
      <c r="AL99" s="121">
        <v>2191</v>
      </c>
      <c r="AM99" s="119">
        <v>48.68888888888889</v>
      </c>
      <c r="AN99" s="121">
        <v>1084</v>
      </c>
      <c r="AO99" s="119">
        <v>24.088888888888889</v>
      </c>
      <c r="AP99" s="121">
        <v>4526</v>
      </c>
      <c r="AQ99" s="119">
        <v>100.57777777777778</v>
      </c>
      <c r="AR99" s="121">
        <v>222</v>
      </c>
      <c r="AS99" s="119">
        <v>4.9333333333333336</v>
      </c>
    </row>
    <row r="100" spans="1:45" ht="13.5" customHeight="1" x14ac:dyDescent="0.3">
      <c r="A100" s="118" t="s">
        <v>238</v>
      </c>
      <c r="B100" s="165" t="str">
        <f>'Incentive Goal'!B99</f>
        <v>WARREN</v>
      </c>
      <c r="C100" s="119">
        <v>4</v>
      </c>
      <c r="D100" s="119">
        <v>6</v>
      </c>
      <c r="E100" s="221">
        <v>946</v>
      </c>
      <c r="F100" s="220">
        <v>236.5</v>
      </c>
      <c r="G100" s="221">
        <v>9</v>
      </c>
      <c r="H100" s="220">
        <v>2.25</v>
      </c>
      <c r="I100" s="221">
        <v>14</v>
      </c>
      <c r="J100" s="220">
        <v>3.5</v>
      </c>
      <c r="K100" s="120">
        <v>433843.51</v>
      </c>
      <c r="L100" s="120">
        <v>108460.8775</v>
      </c>
      <c r="M100" s="120">
        <v>72307.251666666663</v>
      </c>
      <c r="N100" s="350">
        <v>4615</v>
      </c>
      <c r="O100" s="119">
        <v>1153.75</v>
      </c>
      <c r="P100" s="350">
        <v>17</v>
      </c>
      <c r="Q100" s="119">
        <v>4.25</v>
      </c>
      <c r="R100" s="349">
        <v>667</v>
      </c>
      <c r="S100" s="119">
        <v>166.75</v>
      </c>
      <c r="T100" s="349">
        <v>4</v>
      </c>
      <c r="U100" s="119">
        <v>1</v>
      </c>
      <c r="V100" s="349">
        <v>3</v>
      </c>
      <c r="W100" s="119">
        <v>0.75</v>
      </c>
      <c r="X100" s="349">
        <v>7</v>
      </c>
      <c r="Y100" s="119">
        <v>1.75</v>
      </c>
      <c r="Z100" s="349">
        <v>15</v>
      </c>
      <c r="AA100" s="119">
        <v>3.75</v>
      </c>
      <c r="AB100" s="349">
        <v>13</v>
      </c>
      <c r="AC100" s="119">
        <v>3.25</v>
      </c>
      <c r="AD100" s="349">
        <v>21</v>
      </c>
      <c r="AE100" s="119">
        <v>5.25</v>
      </c>
      <c r="AF100" s="121">
        <v>4</v>
      </c>
      <c r="AG100" s="119">
        <v>1</v>
      </c>
      <c r="AH100" s="121">
        <v>31</v>
      </c>
      <c r="AI100" s="119">
        <v>7.75</v>
      </c>
      <c r="AJ100" s="121">
        <v>0</v>
      </c>
      <c r="AK100" s="119">
        <v>0</v>
      </c>
      <c r="AL100" s="121">
        <v>130</v>
      </c>
      <c r="AM100" s="119">
        <v>32.5</v>
      </c>
      <c r="AN100" s="121">
        <v>148</v>
      </c>
      <c r="AO100" s="119">
        <v>37</v>
      </c>
      <c r="AP100" s="121">
        <v>1037</v>
      </c>
      <c r="AQ100" s="119">
        <v>259.25</v>
      </c>
      <c r="AR100" s="121">
        <v>80</v>
      </c>
      <c r="AS100" s="119">
        <v>20</v>
      </c>
    </row>
    <row r="101" spans="1:45" ht="13.5" customHeight="1" x14ac:dyDescent="0.3">
      <c r="A101" s="118" t="s">
        <v>309</v>
      </c>
      <c r="B101" s="165" t="str">
        <f>'Incentive Goal'!B100</f>
        <v>WASHINGTON</v>
      </c>
      <c r="C101" s="119">
        <v>1</v>
      </c>
      <c r="D101" s="119">
        <v>1.7</v>
      </c>
      <c r="E101" s="221">
        <v>741</v>
      </c>
      <c r="F101" s="220">
        <v>741</v>
      </c>
      <c r="G101" s="221">
        <v>12</v>
      </c>
      <c r="H101" s="220">
        <v>12</v>
      </c>
      <c r="I101" s="221">
        <v>6</v>
      </c>
      <c r="J101" s="220">
        <v>6</v>
      </c>
      <c r="K101" s="120">
        <v>294417.28999999998</v>
      </c>
      <c r="L101" s="120">
        <v>294417.28999999998</v>
      </c>
      <c r="M101" s="120">
        <v>173186.64117647058</v>
      </c>
      <c r="N101" s="350">
        <v>3786</v>
      </c>
      <c r="O101" s="119">
        <v>3786</v>
      </c>
      <c r="P101" s="350">
        <v>4</v>
      </c>
      <c r="Q101" s="119">
        <v>4</v>
      </c>
      <c r="R101" s="349">
        <v>331</v>
      </c>
      <c r="S101" s="119">
        <v>331</v>
      </c>
      <c r="T101" s="349">
        <v>2</v>
      </c>
      <c r="U101" s="119">
        <v>2</v>
      </c>
      <c r="V101" s="349">
        <v>1</v>
      </c>
      <c r="W101" s="119">
        <v>1</v>
      </c>
      <c r="X101" s="349">
        <v>5</v>
      </c>
      <c r="Y101" s="119">
        <v>5</v>
      </c>
      <c r="Z101" s="349">
        <v>0</v>
      </c>
      <c r="AA101" s="119">
        <v>0</v>
      </c>
      <c r="AB101" s="349">
        <v>0</v>
      </c>
      <c r="AC101" s="119">
        <v>0</v>
      </c>
      <c r="AD101" s="349">
        <v>0</v>
      </c>
      <c r="AE101" s="119">
        <v>0</v>
      </c>
      <c r="AF101" s="121">
        <v>7</v>
      </c>
      <c r="AG101" s="119">
        <v>7</v>
      </c>
      <c r="AH101" s="121">
        <v>38</v>
      </c>
      <c r="AI101" s="119">
        <v>38</v>
      </c>
      <c r="AJ101" s="121">
        <v>1</v>
      </c>
      <c r="AK101" s="119">
        <v>1</v>
      </c>
      <c r="AL101" s="121">
        <v>110</v>
      </c>
      <c r="AM101" s="119">
        <v>110</v>
      </c>
      <c r="AN101" s="121">
        <v>46</v>
      </c>
      <c r="AO101" s="119">
        <v>46</v>
      </c>
      <c r="AP101" s="121">
        <v>64</v>
      </c>
      <c r="AQ101" s="119">
        <v>64</v>
      </c>
      <c r="AR101" s="121">
        <v>42</v>
      </c>
      <c r="AS101" s="119">
        <v>42</v>
      </c>
    </row>
    <row r="102" spans="1:45" ht="13.5" customHeight="1" x14ac:dyDescent="0.3">
      <c r="A102" s="118" t="s">
        <v>152</v>
      </c>
      <c r="B102" s="165" t="str">
        <f>'Incentive Goal'!B101</f>
        <v>WATAUGA</v>
      </c>
      <c r="C102" s="119">
        <v>1</v>
      </c>
      <c r="D102" s="119">
        <v>2</v>
      </c>
      <c r="E102" s="221">
        <v>428</v>
      </c>
      <c r="F102" s="220">
        <v>428</v>
      </c>
      <c r="G102" s="221"/>
      <c r="H102" s="220">
        <v>0</v>
      </c>
      <c r="I102" s="221">
        <v>5</v>
      </c>
      <c r="J102" s="220">
        <v>5</v>
      </c>
      <c r="K102" s="120">
        <v>319451.76</v>
      </c>
      <c r="L102" s="120">
        <v>319451.76</v>
      </c>
      <c r="M102" s="120">
        <v>159725.88</v>
      </c>
      <c r="N102" s="350">
        <v>1767</v>
      </c>
      <c r="O102" s="119">
        <v>1767</v>
      </c>
      <c r="P102" s="350">
        <v>9</v>
      </c>
      <c r="Q102" s="119">
        <v>9</v>
      </c>
      <c r="R102" s="349">
        <v>16</v>
      </c>
      <c r="S102" s="119">
        <v>16</v>
      </c>
      <c r="T102" s="349">
        <v>0</v>
      </c>
      <c r="U102" s="119">
        <v>0</v>
      </c>
      <c r="V102" s="349">
        <v>0</v>
      </c>
      <c r="W102" s="119">
        <v>0</v>
      </c>
      <c r="X102" s="349">
        <v>0</v>
      </c>
      <c r="Y102" s="119">
        <v>0</v>
      </c>
      <c r="Z102" s="349">
        <v>6</v>
      </c>
      <c r="AA102" s="119">
        <v>6</v>
      </c>
      <c r="AB102" s="349">
        <v>4</v>
      </c>
      <c r="AC102" s="119">
        <v>4</v>
      </c>
      <c r="AD102" s="349">
        <v>0</v>
      </c>
      <c r="AE102" s="119">
        <v>0</v>
      </c>
      <c r="AF102" s="121">
        <v>1</v>
      </c>
      <c r="AG102" s="119">
        <v>1</v>
      </c>
      <c r="AH102" s="121">
        <v>30</v>
      </c>
      <c r="AI102" s="119">
        <v>30</v>
      </c>
      <c r="AJ102" s="121">
        <v>2</v>
      </c>
      <c r="AK102" s="119">
        <v>2</v>
      </c>
      <c r="AL102" s="121">
        <v>20</v>
      </c>
      <c r="AM102" s="119">
        <v>20</v>
      </c>
      <c r="AN102" s="121">
        <v>141</v>
      </c>
      <c r="AO102" s="119">
        <v>141</v>
      </c>
      <c r="AP102" s="121">
        <v>40</v>
      </c>
      <c r="AQ102" s="119">
        <v>40</v>
      </c>
      <c r="AR102" s="121">
        <v>30</v>
      </c>
      <c r="AS102" s="119">
        <v>30</v>
      </c>
    </row>
    <row r="103" spans="1:45" ht="13.5" customHeight="1" x14ac:dyDescent="0.3">
      <c r="A103" s="118" t="s">
        <v>238</v>
      </c>
      <c r="B103" s="165" t="str">
        <f>'Incentive Goal'!B102</f>
        <v>WAYNE</v>
      </c>
      <c r="C103" s="119">
        <v>9</v>
      </c>
      <c r="D103" s="119">
        <v>17</v>
      </c>
      <c r="E103" s="221">
        <v>6108</v>
      </c>
      <c r="F103" s="220">
        <v>678.66666666666663</v>
      </c>
      <c r="G103" s="221">
        <v>37</v>
      </c>
      <c r="H103" s="220">
        <v>4.1111111111111107</v>
      </c>
      <c r="I103" s="221">
        <v>51</v>
      </c>
      <c r="J103" s="220">
        <v>5.666666666666667</v>
      </c>
      <c r="K103" s="120">
        <v>2664420.5099999998</v>
      </c>
      <c r="L103" s="120">
        <v>296046.72333333333</v>
      </c>
      <c r="M103" s="120">
        <v>156730.6182352941</v>
      </c>
      <c r="N103" s="350">
        <v>33850</v>
      </c>
      <c r="O103" s="119">
        <v>3761.1111111111113</v>
      </c>
      <c r="P103" s="350">
        <v>187</v>
      </c>
      <c r="Q103" s="119">
        <v>20.777777777777779</v>
      </c>
      <c r="R103" s="349">
        <v>666</v>
      </c>
      <c r="S103" s="119">
        <v>74</v>
      </c>
      <c r="T103" s="349">
        <v>31</v>
      </c>
      <c r="U103" s="119">
        <v>3.4444444444444446</v>
      </c>
      <c r="V103" s="349">
        <v>20</v>
      </c>
      <c r="W103" s="119">
        <v>2.2222222222222223</v>
      </c>
      <c r="X103" s="349">
        <v>36</v>
      </c>
      <c r="Y103" s="119">
        <v>4</v>
      </c>
      <c r="Z103" s="349">
        <v>53</v>
      </c>
      <c r="AA103" s="119">
        <v>5.8888888888888893</v>
      </c>
      <c r="AB103" s="349">
        <v>43</v>
      </c>
      <c r="AC103" s="119">
        <v>4.7777777777777777</v>
      </c>
      <c r="AD103" s="349">
        <v>3</v>
      </c>
      <c r="AE103" s="119">
        <v>0.33333333333333331</v>
      </c>
      <c r="AF103" s="121">
        <v>63</v>
      </c>
      <c r="AG103" s="119">
        <v>7</v>
      </c>
      <c r="AH103" s="121">
        <v>129</v>
      </c>
      <c r="AI103" s="119">
        <v>14.333333333333334</v>
      </c>
      <c r="AJ103" s="121">
        <v>31</v>
      </c>
      <c r="AK103" s="119">
        <v>3.4444444444444446</v>
      </c>
      <c r="AL103" s="121">
        <v>689</v>
      </c>
      <c r="AM103" s="119">
        <v>76.555555555555557</v>
      </c>
      <c r="AN103" s="121">
        <v>608</v>
      </c>
      <c r="AO103" s="119">
        <v>67.555555555555557</v>
      </c>
      <c r="AP103" s="121">
        <v>684</v>
      </c>
      <c r="AQ103" s="119">
        <v>76</v>
      </c>
      <c r="AR103" s="121">
        <v>192</v>
      </c>
      <c r="AS103" s="119">
        <v>21.333333333333332</v>
      </c>
    </row>
    <row r="104" spans="1:45" ht="13.5" customHeight="1" x14ac:dyDescent="0.3">
      <c r="A104" s="118" t="s">
        <v>152</v>
      </c>
      <c r="B104" s="165" t="str">
        <f>'Incentive Goal'!B103</f>
        <v>WILKES</v>
      </c>
      <c r="C104" s="119">
        <v>6</v>
      </c>
      <c r="D104" s="119">
        <v>8</v>
      </c>
      <c r="E104" s="221">
        <v>2506</v>
      </c>
      <c r="F104" s="220">
        <v>417.66666666666669</v>
      </c>
      <c r="G104" s="221">
        <v>45</v>
      </c>
      <c r="H104" s="220">
        <v>7.5</v>
      </c>
      <c r="I104" s="221">
        <v>45</v>
      </c>
      <c r="J104" s="220">
        <v>7.5</v>
      </c>
      <c r="K104" s="120">
        <v>819013.02</v>
      </c>
      <c r="L104" s="120">
        <v>136502.17000000001</v>
      </c>
      <c r="M104" s="120">
        <v>102376.6275</v>
      </c>
      <c r="N104" s="350">
        <v>13492</v>
      </c>
      <c r="O104" s="119">
        <v>2248.6666666666665</v>
      </c>
      <c r="P104" s="350">
        <v>67</v>
      </c>
      <c r="Q104" s="119">
        <v>11.166666666666666</v>
      </c>
      <c r="R104" s="349">
        <v>116</v>
      </c>
      <c r="S104" s="119">
        <v>19.333333333333332</v>
      </c>
      <c r="T104" s="349">
        <v>1</v>
      </c>
      <c r="U104" s="119">
        <v>0.16666666666666666</v>
      </c>
      <c r="V104" s="349">
        <v>22</v>
      </c>
      <c r="W104" s="119">
        <v>3.6666666666666665</v>
      </c>
      <c r="X104" s="349">
        <v>46</v>
      </c>
      <c r="Y104" s="119">
        <v>7.666666666666667</v>
      </c>
      <c r="Z104" s="349">
        <v>46</v>
      </c>
      <c r="AA104" s="119">
        <v>7.666666666666667</v>
      </c>
      <c r="AB104" s="349">
        <v>44</v>
      </c>
      <c r="AC104" s="119">
        <v>7.333333333333333</v>
      </c>
      <c r="AD104" s="349">
        <v>1</v>
      </c>
      <c r="AE104" s="119">
        <v>0.16666666666666666</v>
      </c>
      <c r="AF104" s="121">
        <v>5</v>
      </c>
      <c r="AG104" s="119">
        <v>0.83333333333333337</v>
      </c>
      <c r="AH104" s="121">
        <v>43</v>
      </c>
      <c r="AI104" s="119">
        <v>7.166666666666667</v>
      </c>
      <c r="AJ104" s="121">
        <v>5</v>
      </c>
      <c r="AK104" s="119">
        <v>0.83333333333333337</v>
      </c>
      <c r="AL104" s="121">
        <v>295</v>
      </c>
      <c r="AM104" s="119">
        <v>49.166666666666664</v>
      </c>
      <c r="AN104" s="121">
        <v>245</v>
      </c>
      <c r="AO104" s="119">
        <v>40.833333333333336</v>
      </c>
      <c r="AP104" s="121">
        <v>2377</v>
      </c>
      <c r="AQ104" s="119">
        <v>396.16666666666669</v>
      </c>
      <c r="AR104" s="121">
        <v>228</v>
      </c>
      <c r="AS104" s="119">
        <v>38</v>
      </c>
    </row>
    <row r="105" spans="1:45" ht="13.5" customHeight="1" x14ac:dyDescent="0.3">
      <c r="A105" s="118" t="s">
        <v>238</v>
      </c>
      <c r="B105" s="165" t="str">
        <f>'Incentive Goal'!B104</f>
        <v>WILSON</v>
      </c>
      <c r="C105" s="119">
        <v>13</v>
      </c>
      <c r="D105" s="119">
        <v>19</v>
      </c>
      <c r="E105" s="221">
        <v>4692</v>
      </c>
      <c r="F105" s="220">
        <v>360.92307692307691</v>
      </c>
      <c r="G105" s="221">
        <v>69</v>
      </c>
      <c r="H105" s="220">
        <v>5.3076923076923075</v>
      </c>
      <c r="I105" s="221">
        <v>69</v>
      </c>
      <c r="J105" s="220">
        <v>5.3076923076923075</v>
      </c>
      <c r="K105" s="120">
        <v>1990151.95</v>
      </c>
      <c r="L105" s="120">
        <v>153088.61153846153</v>
      </c>
      <c r="M105" s="120">
        <v>104744.8394736842</v>
      </c>
      <c r="N105" s="350">
        <v>28337</v>
      </c>
      <c r="O105" s="119">
        <v>2179.7692307692309</v>
      </c>
      <c r="P105" s="350">
        <v>202</v>
      </c>
      <c r="Q105" s="119">
        <v>15.538461538461538</v>
      </c>
      <c r="R105" s="349">
        <v>2454</v>
      </c>
      <c r="S105" s="119">
        <v>188.76923076923077</v>
      </c>
      <c r="T105" s="349">
        <v>102</v>
      </c>
      <c r="U105" s="119">
        <v>7.8461538461538458</v>
      </c>
      <c r="V105" s="349">
        <v>72</v>
      </c>
      <c r="W105" s="119">
        <v>5.5384615384615383</v>
      </c>
      <c r="X105" s="349">
        <v>74</v>
      </c>
      <c r="Y105" s="119">
        <v>5.6923076923076925</v>
      </c>
      <c r="Z105" s="349">
        <v>205</v>
      </c>
      <c r="AA105" s="119">
        <v>15.76923076923077</v>
      </c>
      <c r="AB105" s="349">
        <v>60</v>
      </c>
      <c r="AC105" s="119">
        <v>4.615384615384615</v>
      </c>
      <c r="AD105" s="349">
        <v>52</v>
      </c>
      <c r="AE105" s="119">
        <v>4</v>
      </c>
      <c r="AF105" s="121">
        <v>42</v>
      </c>
      <c r="AG105" s="119">
        <v>3.2307692307692308</v>
      </c>
      <c r="AH105" s="121">
        <v>156</v>
      </c>
      <c r="AI105" s="119">
        <v>12</v>
      </c>
      <c r="AJ105" s="121">
        <v>11</v>
      </c>
      <c r="AK105" s="119">
        <v>0.84615384615384615</v>
      </c>
      <c r="AL105" s="121">
        <v>699</v>
      </c>
      <c r="AM105" s="119">
        <v>53.769230769230766</v>
      </c>
      <c r="AN105" s="121">
        <v>247</v>
      </c>
      <c r="AO105" s="119">
        <v>19</v>
      </c>
      <c r="AP105" s="121">
        <v>741</v>
      </c>
      <c r="AQ105" s="119">
        <v>57</v>
      </c>
      <c r="AR105" s="121">
        <v>126</v>
      </c>
      <c r="AS105" s="119">
        <v>9.6923076923076916</v>
      </c>
    </row>
    <row r="106" spans="1:45" ht="13.5" customHeight="1" x14ac:dyDescent="0.3">
      <c r="A106" s="118" t="s">
        <v>142</v>
      </c>
      <c r="B106" s="165" t="str">
        <f>'Incentive Goal'!B105</f>
        <v>YADKIN</v>
      </c>
      <c r="C106" s="119">
        <v>3.5</v>
      </c>
      <c r="D106" s="119">
        <v>5</v>
      </c>
      <c r="E106" s="221">
        <v>889</v>
      </c>
      <c r="F106" s="220">
        <v>254</v>
      </c>
      <c r="G106" s="221">
        <v>8</v>
      </c>
      <c r="H106" s="220">
        <v>2.2857142857142856</v>
      </c>
      <c r="I106" s="221">
        <v>18</v>
      </c>
      <c r="J106" s="220">
        <v>5.1428571428571432</v>
      </c>
      <c r="K106" s="120">
        <v>499398.88</v>
      </c>
      <c r="L106" s="120">
        <v>142685.39428571428</v>
      </c>
      <c r="M106" s="120">
        <v>99879.775999999998</v>
      </c>
      <c r="N106" s="350">
        <v>3894</v>
      </c>
      <c r="O106" s="119">
        <v>1112.5714285714287</v>
      </c>
      <c r="P106" s="350">
        <v>22</v>
      </c>
      <c r="Q106" s="119">
        <v>6.2857142857142856</v>
      </c>
      <c r="R106" s="349">
        <v>102</v>
      </c>
      <c r="S106" s="119">
        <v>29.142857142857142</v>
      </c>
      <c r="T106" s="349">
        <v>5</v>
      </c>
      <c r="U106" s="119">
        <v>1.4285714285714286</v>
      </c>
      <c r="V106" s="349">
        <v>5</v>
      </c>
      <c r="W106" s="119">
        <v>1.4285714285714286</v>
      </c>
      <c r="X106" s="349">
        <v>10</v>
      </c>
      <c r="Y106" s="119">
        <v>2.8571428571428572</v>
      </c>
      <c r="Z106" s="349">
        <v>16</v>
      </c>
      <c r="AA106" s="119">
        <v>4.5714285714285712</v>
      </c>
      <c r="AB106" s="349">
        <v>17</v>
      </c>
      <c r="AC106" s="119">
        <v>4.8571428571428568</v>
      </c>
      <c r="AD106" s="349">
        <v>0</v>
      </c>
      <c r="AE106" s="119">
        <v>0</v>
      </c>
      <c r="AF106" s="121">
        <v>0</v>
      </c>
      <c r="AG106" s="119">
        <v>0</v>
      </c>
      <c r="AH106" s="121">
        <v>9</v>
      </c>
      <c r="AI106" s="119">
        <v>2.5714285714285716</v>
      </c>
      <c r="AJ106" s="121">
        <v>4</v>
      </c>
      <c r="AK106" s="119">
        <v>1.1428571428571428</v>
      </c>
      <c r="AL106" s="121">
        <v>105</v>
      </c>
      <c r="AM106" s="119">
        <v>30</v>
      </c>
      <c r="AN106" s="121">
        <v>57</v>
      </c>
      <c r="AO106" s="119">
        <v>16.285714285714285</v>
      </c>
      <c r="AP106" s="121">
        <v>257</v>
      </c>
      <c r="AQ106" s="119">
        <v>73.428571428571431</v>
      </c>
      <c r="AR106" s="121">
        <v>61</v>
      </c>
      <c r="AS106" s="119">
        <v>17.428571428571427</v>
      </c>
    </row>
    <row r="107" spans="1:45" ht="13.5" customHeight="1" x14ac:dyDescent="0.3">
      <c r="A107" s="118" t="s">
        <v>251</v>
      </c>
      <c r="B107" s="165" t="str">
        <f>'Incentive Goal'!B106</f>
        <v>YANCEY</v>
      </c>
      <c r="C107" s="119">
        <v>0.75</v>
      </c>
      <c r="D107" s="119">
        <v>1.05</v>
      </c>
      <c r="E107" s="221">
        <v>319</v>
      </c>
      <c r="F107" s="220">
        <v>425.33333333333331</v>
      </c>
      <c r="G107" s="221">
        <v>12</v>
      </c>
      <c r="H107" s="220">
        <v>16</v>
      </c>
      <c r="I107" s="221">
        <v>5</v>
      </c>
      <c r="J107" s="220">
        <v>6.666666666666667</v>
      </c>
      <c r="K107" s="120">
        <v>167461.26</v>
      </c>
      <c r="L107" s="120">
        <v>223281.68000000002</v>
      </c>
      <c r="M107" s="120">
        <v>159486.9142857143</v>
      </c>
      <c r="N107" s="350">
        <v>1439</v>
      </c>
      <c r="O107" s="119">
        <v>1918.6666666666667</v>
      </c>
      <c r="P107" s="350">
        <v>21</v>
      </c>
      <c r="Q107" s="119">
        <v>28</v>
      </c>
      <c r="R107" s="349">
        <v>1</v>
      </c>
      <c r="S107" s="119">
        <v>1.3333333333333333</v>
      </c>
      <c r="T107" s="349">
        <v>0</v>
      </c>
      <c r="U107" s="119">
        <v>0</v>
      </c>
      <c r="V107" s="349">
        <v>1</v>
      </c>
      <c r="W107" s="119">
        <v>1.3333333333333333</v>
      </c>
      <c r="X107" s="349">
        <v>12</v>
      </c>
      <c r="Y107" s="119">
        <v>16</v>
      </c>
      <c r="Z107" s="349">
        <v>13</v>
      </c>
      <c r="AA107" s="119">
        <v>17.333333333333332</v>
      </c>
      <c r="AB107" s="349">
        <v>6</v>
      </c>
      <c r="AC107" s="119">
        <v>8</v>
      </c>
      <c r="AD107" s="349">
        <v>0</v>
      </c>
      <c r="AE107" s="119">
        <v>0</v>
      </c>
      <c r="AF107" s="121">
        <v>1</v>
      </c>
      <c r="AG107" s="119">
        <v>1.3333333333333333</v>
      </c>
      <c r="AH107" s="121">
        <v>0</v>
      </c>
      <c r="AI107" s="119">
        <v>0</v>
      </c>
      <c r="AJ107" s="121">
        <v>0</v>
      </c>
      <c r="AK107" s="119">
        <v>0</v>
      </c>
      <c r="AL107" s="121">
        <v>19</v>
      </c>
      <c r="AM107" s="119">
        <v>25.333333333333332</v>
      </c>
      <c r="AN107" s="121">
        <v>24</v>
      </c>
      <c r="AO107" s="119">
        <v>32</v>
      </c>
      <c r="AP107" s="121">
        <v>31</v>
      </c>
      <c r="AQ107" s="119">
        <v>41.333333333333336</v>
      </c>
      <c r="AR107" s="121">
        <v>4</v>
      </c>
      <c r="AS107" s="119">
        <v>5.333333333333333</v>
      </c>
    </row>
    <row r="108" spans="1:45" ht="13.8" x14ac:dyDescent="0.3">
      <c r="A108" s="118"/>
      <c r="B108" s="118" t="s">
        <v>217</v>
      </c>
      <c r="C108" s="122">
        <v>919.38</v>
      </c>
      <c r="D108" s="122">
        <v>1374.24</v>
      </c>
      <c r="E108" s="221">
        <v>304624</v>
      </c>
      <c r="F108" s="223">
        <v>331.33633535643588</v>
      </c>
      <c r="G108" s="222">
        <v>3126</v>
      </c>
      <c r="H108" s="223">
        <v>3.4001174704692292</v>
      </c>
      <c r="I108" s="222">
        <v>3916</v>
      </c>
      <c r="J108" s="223">
        <v>4.2593921990906916</v>
      </c>
      <c r="K108" s="123">
        <v>156485055.16999999</v>
      </c>
      <c r="L108" s="123">
        <v>170207.15609432443</v>
      </c>
      <c r="M108" s="123">
        <v>113870.25204476654</v>
      </c>
      <c r="N108" s="352">
        <v>1573876</v>
      </c>
      <c r="O108" s="122">
        <v>1711.8884465618135</v>
      </c>
      <c r="P108" s="352">
        <v>9920</v>
      </c>
      <c r="Q108" s="122">
        <v>10.789880136613805</v>
      </c>
      <c r="R108" s="352">
        <v>130155</v>
      </c>
      <c r="S108" s="122">
        <v>141.56823076421065</v>
      </c>
      <c r="T108" s="352">
        <v>9551</v>
      </c>
      <c r="U108" s="122">
        <v>10.38852270008049</v>
      </c>
      <c r="V108" s="352">
        <v>2119</v>
      </c>
      <c r="W108" s="122">
        <v>2.3048141138593401</v>
      </c>
      <c r="X108" s="352">
        <v>5013</v>
      </c>
      <c r="Y108" s="122">
        <v>5.4525876133916338</v>
      </c>
      <c r="Z108" s="352">
        <v>5849</v>
      </c>
      <c r="AA108" s="122">
        <v>6.3618960603885224</v>
      </c>
      <c r="AB108" s="352">
        <v>3557</v>
      </c>
      <c r="AC108" s="122">
        <v>3.8689116578563816</v>
      </c>
      <c r="AD108" s="352">
        <v>3253</v>
      </c>
      <c r="AE108" s="122">
        <v>3.5382540407666037</v>
      </c>
      <c r="AF108" s="124">
        <v>2877</v>
      </c>
      <c r="AG108" s="122">
        <v>3.1292827775239838</v>
      </c>
      <c r="AH108" s="124">
        <v>8502</v>
      </c>
      <c r="AI108" s="122">
        <v>9.2475363832147757</v>
      </c>
      <c r="AJ108" s="124">
        <v>883</v>
      </c>
      <c r="AK108" s="122">
        <v>0.96042985490221666</v>
      </c>
      <c r="AL108" s="124">
        <v>39121</v>
      </c>
      <c r="AM108" s="122">
        <v>42.551502099240793</v>
      </c>
      <c r="AN108" s="124">
        <v>40232</v>
      </c>
      <c r="AO108" s="122">
        <v>43.759925166960343</v>
      </c>
      <c r="AP108" s="124">
        <v>112466</v>
      </c>
      <c r="AQ108" s="122">
        <v>122.32809066979921</v>
      </c>
      <c r="AR108" s="124">
        <v>16409</v>
      </c>
      <c r="AS108" s="122">
        <v>17.847897496138703</v>
      </c>
    </row>
    <row r="109" spans="1:45" ht="13.8" x14ac:dyDescent="0.3">
      <c r="A109" s="240"/>
      <c r="B109" s="240"/>
      <c r="C109" s="241"/>
      <c r="D109" s="241"/>
      <c r="E109" s="348"/>
      <c r="F109" s="242"/>
      <c r="G109" s="243"/>
      <c r="H109" s="242"/>
      <c r="I109" s="243"/>
      <c r="J109" s="242"/>
      <c r="K109" s="267"/>
      <c r="L109" s="267"/>
      <c r="M109" s="267"/>
      <c r="N109" s="353"/>
      <c r="O109" s="241"/>
      <c r="P109" s="353"/>
      <c r="Q109" s="241"/>
      <c r="R109" s="353"/>
      <c r="S109" s="241"/>
      <c r="T109" s="353"/>
      <c r="U109" s="241"/>
      <c r="V109" s="353"/>
      <c r="W109" s="241"/>
      <c r="X109" s="353"/>
      <c r="Y109" s="241"/>
      <c r="Z109" s="353"/>
      <c r="AA109" s="241"/>
      <c r="AB109" s="353"/>
      <c r="AC109" s="241"/>
      <c r="AD109" s="353"/>
      <c r="AE109" s="241"/>
      <c r="AF109" s="268"/>
      <c r="AG109" s="241"/>
      <c r="AH109" s="268"/>
      <c r="AI109" s="241"/>
      <c r="AJ109" s="268"/>
      <c r="AK109" s="241"/>
      <c r="AL109" s="268"/>
      <c r="AM109" s="241"/>
      <c r="AN109" s="268"/>
      <c r="AO109" s="241"/>
      <c r="AP109" s="268"/>
      <c r="AQ109" s="241"/>
      <c r="AR109" s="268"/>
      <c r="AS109" s="241"/>
    </row>
    <row r="110" spans="1:45" s="132" customFormat="1" ht="13.8" x14ac:dyDescent="0.3">
      <c r="A110" s="414" t="s">
        <v>3</v>
      </c>
      <c r="B110" s="415"/>
      <c r="C110" s="125">
        <v>919.38</v>
      </c>
      <c r="D110" s="126">
        <v>1374.24</v>
      </c>
      <c r="E110" s="346">
        <v>304624</v>
      </c>
      <c r="F110" s="347">
        <v>331.33633535643588</v>
      </c>
      <c r="G110" s="346">
        <v>3126</v>
      </c>
      <c r="H110" s="125">
        <v>3.4001174704692292</v>
      </c>
      <c r="I110" s="346">
        <v>3916</v>
      </c>
      <c r="J110" s="126">
        <v>4.2593921990906916</v>
      </c>
      <c r="K110" s="128">
        <v>156485055.16999999</v>
      </c>
      <c r="L110" s="129">
        <v>170207.15609432443</v>
      </c>
      <c r="M110" s="130">
        <v>113870.25204476654</v>
      </c>
      <c r="N110" s="346">
        <v>1573876</v>
      </c>
      <c r="O110" s="131">
        <v>1711.8884465618135</v>
      </c>
      <c r="P110" s="346">
        <v>9920</v>
      </c>
      <c r="Q110" s="126">
        <v>10.789880136613805</v>
      </c>
      <c r="R110" s="346">
        <v>130155</v>
      </c>
      <c r="S110" s="131">
        <v>141.56823076421065</v>
      </c>
      <c r="T110" s="346">
        <v>9551</v>
      </c>
      <c r="U110" s="126">
        <v>10.38852270008049</v>
      </c>
      <c r="V110" s="346">
        <v>2119</v>
      </c>
      <c r="W110" s="131">
        <v>2.3048141138593401</v>
      </c>
      <c r="X110" s="346">
        <v>5013</v>
      </c>
      <c r="Y110" s="126">
        <v>5.4525876133916338</v>
      </c>
      <c r="Z110" s="346">
        <v>5849</v>
      </c>
      <c r="AA110" s="131">
        <v>6.3618960603885224</v>
      </c>
      <c r="AB110" s="346">
        <v>3557</v>
      </c>
      <c r="AC110" s="126">
        <v>3.8689116578563816</v>
      </c>
      <c r="AD110" s="346">
        <v>3253</v>
      </c>
      <c r="AE110" s="125">
        <v>3.5382540407666037</v>
      </c>
      <c r="AF110" s="127">
        <v>2877</v>
      </c>
      <c r="AG110" s="126">
        <v>3.1292827775239838</v>
      </c>
      <c r="AH110" s="127">
        <v>8502</v>
      </c>
      <c r="AI110" s="126">
        <v>9.2475363832147757</v>
      </c>
      <c r="AJ110" s="127">
        <v>883</v>
      </c>
      <c r="AK110" s="126">
        <v>0.96042985490221666</v>
      </c>
      <c r="AL110" s="127">
        <v>39121</v>
      </c>
      <c r="AM110" s="126">
        <v>42.551502099240793</v>
      </c>
      <c r="AN110" s="127">
        <v>40232</v>
      </c>
      <c r="AO110" s="131">
        <v>43.759925166960343</v>
      </c>
      <c r="AP110" s="127">
        <v>112466</v>
      </c>
      <c r="AQ110" s="126">
        <v>122.32809066979921</v>
      </c>
      <c r="AR110" s="127">
        <v>16409</v>
      </c>
      <c r="AS110" s="126">
        <v>17.847897496138703</v>
      </c>
    </row>
    <row r="111" spans="1:45" s="133" customFormat="1" ht="13.8" x14ac:dyDescent="0.3">
      <c r="A111" s="118" t="s">
        <v>238</v>
      </c>
      <c r="B111" s="118" t="s">
        <v>236</v>
      </c>
      <c r="C111" s="122">
        <v>16</v>
      </c>
      <c r="D111" s="122">
        <v>22</v>
      </c>
      <c r="E111" s="222">
        <v>4107</v>
      </c>
      <c r="F111" s="223">
        <v>256.6875</v>
      </c>
      <c r="G111" s="222">
        <v>21</v>
      </c>
      <c r="H111" s="223">
        <v>1.3125</v>
      </c>
      <c r="I111" s="224">
        <v>14</v>
      </c>
      <c r="J111" s="223">
        <v>0.875</v>
      </c>
      <c r="K111" s="123">
        <v>1134908.8799999999</v>
      </c>
      <c r="L111" s="120">
        <v>70931.804999999993</v>
      </c>
      <c r="M111" s="120">
        <v>51586.767272727266</v>
      </c>
      <c r="N111" s="352">
        <v>21361</v>
      </c>
      <c r="O111" s="122">
        <v>1335.0625</v>
      </c>
      <c r="P111" s="352">
        <v>103</v>
      </c>
      <c r="Q111" s="122">
        <v>6.4375</v>
      </c>
      <c r="R111" s="352">
        <v>8427</v>
      </c>
      <c r="S111" s="122">
        <v>526.6875</v>
      </c>
      <c r="T111" s="352">
        <v>58</v>
      </c>
      <c r="U111" s="122">
        <v>3.625</v>
      </c>
      <c r="V111" s="352">
        <v>3</v>
      </c>
      <c r="W111" s="122">
        <v>0.1875</v>
      </c>
      <c r="X111" s="352">
        <v>23</v>
      </c>
      <c r="Y111" s="122">
        <v>1.4375</v>
      </c>
      <c r="Z111" s="352">
        <v>8</v>
      </c>
      <c r="AA111" s="122">
        <v>0.5</v>
      </c>
      <c r="AB111" s="352">
        <v>11</v>
      </c>
      <c r="AC111" s="122">
        <v>0.6875</v>
      </c>
      <c r="AD111" s="352">
        <v>10</v>
      </c>
      <c r="AE111" s="122">
        <v>0.625</v>
      </c>
      <c r="AF111" s="124">
        <v>38</v>
      </c>
      <c r="AG111" s="122">
        <v>2.375</v>
      </c>
      <c r="AH111" s="124">
        <v>142</v>
      </c>
      <c r="AI111" s="122">
        <v>8.875</v>
      </c>
      <c r="AJ111" s="124">
        <v>6</v>
      </c>
      <c r="AK111" s="122">
        <v>0.375</v>
      </c>
      <c r="AL111" s="124">
        <v>276</v>
      </c>
      <c r="AM111" s="122">
        <v>17.25</v>
      </c>
      <c r="AN111" s="124">
        <v>434</v>
      </c>
      <c r="AO111" s="122">
        <v>27.125</v>
      </c>
      <c r="AP111" s="124">
        <v>419</v>
      </c>
      <c r="AQ111" s="122">
        <v>26.1875</v>
      </c>
      <c r="AR111" s="124">
        <v>122</v>
      </c>
      <c r="AS111" s="122">
        <v>7.625</v>
      </c>
    </row>
    <row r="112" spans="1:45" s="133" customFormat="1" ht="13.8" x14ac:dyDescent="0.3">
      <c r="A112" s="118" t="s">
        <v>142</v>
      </c>
      <c r="B112" s="118" t="s">
        <v>237</v>
      </c>
      <c r="C112" s="122">
        <v>44</v>
      </c>
      <c r="D112" s="122">
        <v>93</v>
      </c>
      <c r="E112" s="222">
        <v>16540</v>
      </c>
      <c r="F112" s="223">
        <v>375.90909090909093</v>
      </c>
      <c r="G112" s="222">
        <v>287</v>
      </c>
      <c r="H112" s="223">
        <v>6.5227272727272725</v>
      </c>
      <c r="I112" s="224">
        <v>168</v>
      </c>
      <c r="J112" s="223">
        <v>3.8181818181818183</v>
      </c>
      <c r="K112" s="123">
        <v>8130885.2699999996</v>
      </c>
      <c r="L112" s="120">
        <v>184792.84704545455</v>
      </c>
      <c r="M112" s="120">
        <v>87428.873870967742</v>
      </c>
      <c r="N112" s="352">
        <v>81716</v>
      </c>
      <c r="O112" s="122">
        <v>1857.1818181818182</v>
      </c>
      <c r="P112" s="352">
        <v>533</v>
      </c>
      <c r="Q112" s="122">
        <v>12.113636363636363</v>
      </c>
      <c r="R112" s="352">
        <v>2505</v>
      </c>
      <c r="S112" s="122">
        <v>56.93181818181818</v>
      </c>
      <c r="T112" s="352">
        <v>129</v>
      </c>
      <c r="U112" s="122">
        <v>2.9318181818181817</v>
      </c>
      <c r="V112" s="352">
        <v>125</v>
      </c>
      <c r="W112" s="122">
        <v>2.8409090909090908</v>
      </c>
      <c r="X112" s="352">
        <v>296</v>
      </c>
      <c r="Y112" s="122">
        <v>6.7272727272727275</v>
      </c>
      <c r="Z112" s="352">
        <v>317</v>
      </c>
      <c r="AA112" s="122">
        <v>7.2045454545454541</v>
      </c>
      <c r="AB112" s="352">
        <v>149</v>
      </c>
      <c r="AC112" s="122">
        <v>3.3863636363636362</v>
      </c>
      <c r="AD112" s="352">
        <v>642</v>
      </c>
      <c r="AE112" s="122">
        <v>14.590909090909092</v>
      </c>
      <c r="AF112" s="124">
        <v>150</v>
      </c>
      <c r="AG112" s="122">
        <v>3.4090909090909092</v>
      </c>
      <c r="AH112" s="124">
        <v>420</v>
      </c>
      <c r="AI112" s="122">
        <v>9.545454545454545</v>
      </c>
      <c r="AJ112" s="124">
        <v>46</v>
      </c>
      <c r="AK112" s="122">
        <v>1.0454545454545454</v>
      </c>
      <c r="AL112" s="124">
        <v>1732</v>
      </c>
      <c r="AM112" s="122">
        <v>39.363636363636367</v>
      </c>
      <c r="AN112" s="124">
        <v>1728</v>
      </c>
      <c r="AO112" s="122">
        <v>39.272727272727273</v>
      </c>
      <c r="AP112" s="124">
        <v>13835</v>
      </c>
      <c r="AQ112" s="122">
        <v>314.43181818181819</v>
      </c>
      <c r="AR112" s="124">
        <v>410</v>
      </c>
      <c r="AS112" s="122">
        <v>9.3181818181818183</v>
      </c>
    </row>
    <row r="113" spans="1:45" ht="18" customHeight="1" x14ac:dyDescent="0.3">
      <c r="A113" s="134" t="s">
        <v>218</v>
      </c>
      <c r="B113" s="135"/>
      <c r="C113" s="136"/>
      <c r="D113" s="137"/>
      <c r="E113" s="138"/>
      <c r="F113" s="139"/>
      <c r="G113" s="138"/>
      <c r="H113" s="140"/>
      <c r="I113" s="138"/>
      <c r="J113" s="139"/>
      <c r="K113" s="141"/>
      <c r="L113" s="142"/>
      <c r="M113" s="143"/>
      <c r="N113" s="140"/>
      <c r="O113" s="144"/>
      <c r="P113" s="140"/>
      <c r="Q113" s="139"/>
      <c r="R113" s="138"/>
      <c r="S113" s="144"/>
      <c r="T113" s="140"/>
      <c r="U113" s="139"/>
      <c r="V113" s="138"/>
      <c r="W113" s="144"/>
      <c r="X113" s="140"/>
      <c r="Y113" s="139"/>
      <c r="Z113" s="138"/>
      <c r="AA113" s="144"/>
      <c r="AB113" s="140"/>
      <c r="AC113" s="139"/>
      <c r="AD113" s="140"/>
      <c r="AE113" s="140"/>
      <c r="AF113" s="138"/>
      <c r="AG113" s="139"/>
      <c r="AH113" s="140"/>
      <c r="AI113" s="139"/>
      <c r="AJ113" s="138"/>
      <c r="AK113" s="139"/>
      <c r="AL113" s="138"/>
      <c r="AM113" s="139"/>
      <c r="AN113" s="138"/>
      <c r="AO113" s="144"/>
      <c r="AP113" s="140"/>
      <c r="AQ113" s="139"/>
      <c r="AR113" s="138"/>
      <c r="AS113" s="139"/>
    </row>
    <row r="114" spans="1:45" ht="18" customHeight="1" x14ac:dyDescent="0.25">
      <c r="A114" s="412" t="s">
        <v>315</v>
      </c>
      <c r="B114" s="413"/>
    </row>
    <row r="116" spans="1:45" ht="13.8" x14ac:dyDescent="0.3">
      <c r="A116" s="154"/>
      <c r="B116" s="154"/>
      <c r="N116" s="149"/>
    </row>
    <row r="117" spans="1:45" x14ac:dyDescent="0.25">
      <c r="N117" s="149"/>
    </row>
    <row r="118" spans="1:45" x14ac:dyDescent="0.25">
      <c r="N118" s="149"/>
    </row>
  </sheetData>
  <sheetProtection formatCells="0" formatColumns="0" formatRows="0" insertColumns="0" insertRows="0" insertHyperlinks="0" deleteColumns="0" deleteRows="0" sort="0" autoFilter="0" pivotTables="0"/>
  <autoFilter ref="A3:B108" xr:uid="{9D1EC116-EF07-4646-BFBB-7C2E29CE491F}"/>
  <mergeCells count="35">
    <mergeCell ref="A114:B114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J2:AK2"/>
    <mergeCell ref="AL2:AM2"/>
    <mergeCell ref="AN1:AQ1"/>
    <mergeCell ref="AF2:AG2"/>
    <mergeCell ref="AH1:AI1"/>
    <mergeCell ref="AJ1:AK1"/>
    <mergeCell ref="AL1:AM1"/>
    <mergeCell ref="AH2:AI2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CF11-9C42-4D56-B96B-AEB1896D76B5}">
  <dimension ref="A1:AA109"/>
  <sheetViews>
    <sheetView workbookViewId="0">
      <pane xSplit="3" ySplit="3" topLeftCell="D30" activePane="bottomRight" state="frozen"/>
      <selection activeCell="D7" sqref="D7"/>
      <selection pane="topRight" activeCell="D7" sqref="D7"/>
      <selection pane="bottomLeft" activeCell="D7" sqref="D7"/>
      <selection pane="bottomRight" activeCell="Y84" sqref="Y84"/>
    </sheetView>
  </sheetViews>
  <sheetFormatPr defaultColWidth="9.33203125" defaultRowHeight="12" customHeight="1" x14ac:dyDescent="0.25"/>
  <cols>
    <col min="1" max="1" width="24" style="158" customWidth="1"/>
    <col min="2" max="2" width="20.5546875" style="158" customWidth="1"/>
    <col min="3" max="3" width="21.5546875" style="155" customWidth="1"/>
    <col min="4" max="11" width="8.6640625" style="159" customWidth="1"/>
    <col min="12" max="14" width="8.6640625" style="160" customWidth="1"/>
    <col min="15" max="15" width="8.6640625" style="161" customWidth="1"/>
    <col min="16" max="18" width="9.33203125" style="339" customWidth="1"/>
    <col min="19" max="19" width="9.33203125" style="340" customWidth="1"/>
    <col min="20" max="23" width="8.6640625" style="160" customWidth="1"/>
    <col min="24" max="24" width="10.6640625" style="160" customWidth="1"/>
    <col min="25" max="25" width="12.33203125" style="160" bestFit="1" customWidth="1"/>
    <col min="26" max="26" width="95.6640625" style="160" customWidth="1"/>
    <col min="27" max="16384" width="9.33203125" style="155"/>
  </cols>
  <sheetData>
    <row r="1" spans="1:26" ht="41.4" x14ac:dyDescent="0.25">
      <c r="A1" s="417" t="s">
        <v>325</v>
      </c>
      <c r="B1" s="417"/>
      <c r="C1" s="418"/>
      <c r="D1" s="269"/>
      <c r="E1" s="270"/>
      <c r="F1" s="270"/>
      <c r="G1" s="271"/>
      <c r="H1" s="272"/>
      <c r="I1" s="273"/>
      <c r="J1" s="273"/>
      <c r="K1" s="274"/>
      <c r="L1" s="269"/>
      <c r="M1" s="270"/>
      <c r="N1" s="270"/>
      <c r="O1" s="271"/>
      <c r="P1" s="272"/>
      <c r="Q1" s="273"/>
      <c r="R1" s="273"/>
      <c r="S1" s="274"/>
      <c r="T1" s="275"/>
      <c r="U1" s="276"/>
      <c r="V1" s="276"/>
      <c r="W1" s="277"/>
      <c r="X1" s="278" t="s">
        <v>219</v>
      </c>
      <c r="Y1" s="419" t="s">
        <v>308</v>
      </c>
      <c r="Z1" s="421" t="s">
        <v>252</v>
      </c>
    </row>
    <row r="2" spans="1:26" ht="42" customHeight="1" x14ac:dyDescent="0.25">
      <c r="A2" s="355"/>
      <c r="B2" s="355"/>
      <c r="C2" s="356"/>
      <c r="D2" s="423" t="s">
        <v>253</v>
      </c>
      <c r="E2" s="424"/>
      <c r="F2" s="424"/>
      <c r="G2" s="425"/>
      <c r="H2" s="426" t="s">
        <v>254</v>
      </c>
      <c r="I2" s="427"/>
      <c r="J2" s="427"/>
      <c r="K2" s="428"/>
      <c r="L2" s="423" t="s">
        <v>255</v>
      </c>
      <c r="M2" s="424"/>
      <c r="N2" s="424"/>
      <c r="O2" s="425"/>
      <c r="P2" s="426" t="s">
        <v>256</v>
      </c>
      <c r="Q2" s="427"/>
      <c r="R2" s="427"/>
      <c r="S2" s="428"/>
      <c r="T2" s="429" t="s">
        <v>257</v>
      </c>
      <c r="U2" s="430"/>
      <c r="V2" s="430"/>
      <c r="W2" s="431"/>
      <c r="X2" s="432" t="s">
        <v>220</v>
      </c>
      <c r="Y2" s="419"/>
      <c r="Z2" s="421"/>
    </row>
    <row r="3" spans="1:26" s="156" customFormat="1" ht="46.2" thickBot="1" x14ac:dyDescent="0.3">
      <c r="A3" s="357" t="s">
        <v>258</v>
      </c>
      <c r="B3" s="357"/>
      <c r="C3" s="358" t="s">
        <v>177</v>
      </c>
      <c r="D3" s="279" t="s">
        <v>221</v>
      </c>
      <c r="E3" s="280" t="s">
        <v>222</v>
      </c>
      <c r="F3" s="280" t="s">
        <v>223</v>
      </c>
      <c r="G3" s="281" t="s">
        <v>259</v>
      </c>
      <c r="H3" s="282" t="s">
        <v>224</v>
      </c>
      <c r="I3" s="283" t="s">
        <v>225</v>
      </c>
      <c r="J3" s="284" t="s">
        <v>226</v>
      </c>
      <c r="K3" s="285" t="s">
        <v>260</v>
      </c>
      <c r="L3" s="286" t="s">
        <v>227</v>
      </c>
      <c r="M3" s="287" t="s">
        <v>228</v>
      </c>
      <c r="N3" s="287" t="s">
        <v>229</v>
      </c>
      <c r="O3" s="288" t="s">
        <v>261</v>
      </c>
      <c r="P3" s="289" t="s">
        <v>262</v>
      </c>
      <c r="Q3" s="290" t="s">
        <v>263</v>
      </c>
      <c r="R3" s="290" t="s">
        <v>264</v>
      </c>
      <c r="S3" s="291" t="s">
        <v>265</v>
      </c>
      <c r="T3" s="286" t="s">
        <v>230</v>
      </c>
      <c r="U3" s="287" t="s">
        <v>231</v>
      </c>
      <c r="V3" s="287" t="s">
        <v>232</v>
      </c>
      <c r="W3" s="292" t="s">
        <v>266</v>
      </c>
      <c r="X3" s="433"/>
      <c r="Y3" s="420"/>
      <c r="Z3" s="422"/>
    </row>
    <row r="4" spans="1:26" ht="18" customHeight="1" thickBot="1" x14ac:dyDescent="0.3">
      <c r="A4" s="293" t="s">
        <v>267</v>
      </c>
      <c r="B4" s="344" t="s">
        <v>142</v>
      </c>
      <c r="C4" s="294" t="s">
        <v>5</v>
      </c>
      <c r="D4" s="295">
        <v>3</v>
      </c>
      <c r="E4" s="295">
        <v>0</v>
      </c>
      <c r="F4" s="296">
        <f>D4-E4</f>
        <v>3</v>
      </c>
      <c r="G4" s="295">
        <v>0</v>
      </c>
      <c r="H4" s="297">
        <v>13</v>
      </c>
      <c r="I4" s="297">
        <v>0</v>
      </c>
      <c r="J4" s="298">
        <f t="shared" ref="J4:J67" si="0">H4-I4</f>
        <v>13</v>
      </c>
      <c r="K4" s="299">
        <v>0</v>
      </c>
      <c r="L4" s="300">
        <v>3</v>
      </c>
      <c r="M4" s="301">
        <v>0</v>
      </c>
      <c r="N4" s="302">
        <f t="shared" ref="N4:N35" si="1">L4-M4</f>
        <v>3</v>
      </c>
      <c r="O4" s="303">
        <v>0</v>
      </c>
      <c r="P4" s="304">
        <v>3</v>
      </c>
      <c r="Q4" s="305">
        <v>0</v>
      </c>
      <c r="R4" s="306">
        <f t="shared" ref="R4:R35" si="2">P4-Q4</f>
        <v>3</v>
      </c>
      <c r="S4" s="307">
        <v>0</v>
      </c>
      <c r="T4" s="308">
        <f t="shared" ref="T4:T12" si="3">SUM(P4,L4,H4,D4)</f>
        <v>22</v>
      </c>
      <c r="U4" s="308">
        <f t="shared" ref="U4:U12" si="4">SUM(Q4,M4,I4,E4)</f>
        <v>0</v>
      </c>
      <c r="V4" s="308">
        <f t="shared" ref="V4:V35" si="5">T4-U4</f>
        <v>22</v>
      </c>
      <c r="W4" s="308">
        <f t="shared" ref="W4:W35" si="6">SUM(S4,O4,K4,G4)</f>
        <v>0</v>
      </c>
      <c r="X4" s="309">
        <f>V4</f>
        <v>22</v>
      </c>
      <c r="Y4" s="310">
        <v>2</v>
      </c>
      <c r="Z4" s="310" t="s">
        <v>268</v>
      </c>
    </row>
    <row r="5" spans="1:26" ht="18" customHeight="1" thickBot="1" x14ac:dyDescent="0.3">
      <c r="A5" s="311" t="s">
        <v>267</v>
      </c>
      <c r="B5" s="312" t="s">
        <v>152</v>
      </c>
      <c r="C5" s="313" t="s">
        <v>6</v>
      </c>
      <c r="D5" s="314">
        <v>1</v>
      </c>
      <c r="E5" s="314">
        <v>0</v>
      </c>
      <c r="F5" s="296">
        <f t="shared" ref="F5:F68" si="7">D5-E5</f>
        <v>1</v>
      </c>
      <c r="G5" s="314">
        <v>0</v>
      </c>
      <c r="H5" s="315">
        <v>4.5</v>
      </c>
      <c r="I5" s="315">
        <v>0</v>
      </c>
      <c r="J5" s="298">
        <f t="shared" si="0"/>
        <v>4.5</v>
      </c>
      <c r="K5" s="316">
        <v>0</v>
      </c>
      <c r="L5" s="317">
        <v>0</v>
      </c>
      <c r="M5" s="318">
        <v>0</v>
      </c>
      <c r="N5" s="302">
        <f t="shared" si="1"/>
        <v>0</v>
      </c>
      <c r="O5" s="319">
        <v>0</v>
      </c>
      <c r="P5" s="320">
        <v>0.25</v>
      </c>
      <c r="Q5" s="321">
        <v>0</v>
      </c>
      <c r="R5" s="306">
        <f t="shared" si="2"/>
        <v>0.25</v>
      </c>
      <c r="S5" s="322">
        <v>0</v>
      </c>
      <c r="T5" s="323">
        <f t="shared" si="3"/>
        <v>5.75</v>
      </c>
      <c r="U5" s="308">
        <f t="shared" si="4"/>
        <v>0</v>
      </c>
      <c r="V5" s="308">
        <f t="shared" si="5"/>
        <v>5.75</v>
      </c>
      <c r="W5" s="323">
        <f t="shared" si="6"/>
        <v>0</v>
      </c>
      <c r="X5" s="309">
        <f>V5</f>
        <v>5.75</v>
      </c>
      <c r="Y5" s="324">
        <v>0</v>
      </c>
      <c r="Z5" s="324"/>
    </row>
    <row r="6" spans="1:26" ht="18" customHeight="1" thickBot="1" x14ac:dyDescent="0.3">
      <c r="A6" s="311" t="s">
        <v>267</v>
      </c>
      <c r="B6" s="312" t="s">
        <v>152</v>
      </c>
      <c r="C6" s="313" t="s">
        <v>7</v>
      </c>
      <c r="D6" s="314">
        <v>0.25</v>
      </c>
      <c r="E6" s="314">
        <v>0</v>
      </c>
      <c r="F6" s="296">
        <f t="shared" si="7"/>
        <v>0.25</v>
      </c>
      <c r="G6" s="314">
        <v>0</v>
      </c>
      <c r="H6" s="315">
        <v>1.75</v>
      </c>
      <c r="I6" s="315">
        <v>0</v>
      </c>
      <c r="J6" s="298">
        <f t="shared" si="0"/>
        <v>1.75</v>
      </c>
      <c r="K6" s="316">
        <v>0</v>
      </c>
      <c r="L6" s="317">
        <v>0</v>
      </c>
      <c r="M6" s="318">
        <v>0</v>
      </c>
      <c r="N6" s="302">
        <f t="shared" si="1"/>
        <v>0</v>
      </c>
      <c r="O6" s="319">
        <v>0</v>
      </c>
      <c r="P6" s="320">
        <v>0</v>
      </c>
      <c r="Q6" s="321">
        <v>0</v>
      </c>
      <c r="R6" s="306">
        <f t="shared" si="2"/>
        <v>0</v>
      </c>
      <c r="S6" s="322">
        <v>0</v>
      </c>
      <c r="T6" s="323">
        <f t="shared" si="3"/>
        <v>2</v>
      </c>
      <c r="U6" s="308">
        <f t="shared" si="4"/>
        <v>0</v>
      </c>
      <c r="V6" s="308">
        <f t="shared" si="5"/>
        <v>2</v>
      </c>
      <c r="W6" s="323">
        <f t="shared" si="6"/>
        <v>0</v>
      </c>
      <c r="X6" s="309">
        <f t="shared" ref="X6:X69" si="8">V6</f>
        <v>2</v>
      </c>
      <c r="Y6" s="324">
        <v>0.5</v>
      </c>
      <c r="Z6" s="324" t="s">
        <v>233</v>
      </c>
    </row>
    <row r="7" spans="1:26" ht="18" customHeight="1" thickBot="1" x14ac:dyDescent="0.3">
      <c r="A7" s="311" t="s">
        <v>267</v>
      </c>
      <c r="B7" s="312" t="s">
        <v>153</v>
      </c>
      <c r="C7" s="313" t="s">
        <v>8</v>
      </c>
      <c r="D7" s="314">
        <v>1.25</v>
      </c>
      <c r="E7" s="314">
        <v>0</v>
      </c>
      <c r="F7" s="296">
        <f t="shared" si="7"/>
        <v>1.25</v>
      </c>
      <c r="G7" s="314">
        <v>0</v>
      </c>
      <c r="H7" s="315">
        <v>4.75</v>
      </c>
      <c r="I7" s="315">
        <v>0</v>
      </c>
      <c r="J7" s="298">
        <f t="shared" si="0"/>
        <v>4.75</v>
      </c>
      <c r="K7" s="316">
        <v>0</v>
      </c>
      <c r="L7" s="317">
        <v>1</v>
      </c>
      <c r="M7" s="318">
        <v>0</v>
      </c>
      <c r="N7" s="302">
        <f t="shared" si="1"/>
        <v>1</v>
      </c>
      <c r="O7" s="319">
        <v>0</v>
      </c>
      <c r="P7" s="320">
        <v>0</v>
      </c>
      <c r="Q7" s="321">
        <v>0</v>
      </c>
      <c r="R7" s="306">
        <f t="shared" si="2"/>
        <v>0</v>
      </c>
      <c r="S7" s="322">
        <v>0</v>
      </c>
      <c r="T7" s="323">
        <f t="shared" si="3"/>
        <v>7</v>
      </c>
      <c r="U7" s="308">
        <f t="shared" si="4"/>
        <v>0</v>
      </c>
      <c r="V7" s="308">
        <f t="shared" si="5"/>
        <v>7</v>
      </c>
      <c r="W7" s="323">
        <f t="shared" si="6"/>
        <v>0</v>
      </c>
      <c r="X7" s="309">
        <f t="shared" si="8"/>
        <v>7</v>
      </c>
      <c r="Y7" s="324">
        <v>1.5</v>
      </c>
      <c r="Z7" s="324" t="s">
        <v>326</v>
      </c>
    </row>
    <row r="8" spans="1:26" ht="18" customHeight="1" thickBot="1" x14ac:dyDescent="0.3">
      <c r="A8" s="311" t="s">
        <v>267</v>
      </c>
      <c r="B8" s="312" t="s">
        <v>152</v>
      </c>
      <c r="C8" s="313" t="s">
        <v>9</v>
      </c>
      <c r="D8" s="314">
        <v>1</v>
      </c>
      <c r="E8" s="314">
        <v>0</v>
      </c>
      <c r="F8" s="296">
        <f t="shared" si="7"/>
        <v>1</v>
      </c>
      <c r="G8" s="314">
        <v>0</v>
      </c>
      <c r="H8" s="315">
        <v>4</v>
      </c>
      <c r="I8" s="315">
        <v>0</v>
      </c>
      <c r="J8" s="298">
        <f t="shared" si="0"/>
        <v>4</v>
      </c>
      <c r="K8" s="316">
        <v>0</v>
      </c>
      <c r="L8" s="317">
        <v>0</v>
      </c>
      <c r="M8" s="318">
        <v>0</v>
      </c>
      <c r="N8" s="302">
        <f t="shared" si="1"/>
        <v>0</v>
      </c>
      <c r="O8" s="319">
        <v>0</v>
      </c>
      <c r="P8" s="320">
        <v>0.25</v>
      </c>
      <c r="Q8" s="321">
        <v>0</v>
      </c>
      <c r="R8" s="306">
        <f t="shared" si="2"/>
        <v>0.25</v>
      </c>
      <c r="S8" s="322">
        <v>0</v>
      </c>
      <c r="T8" s="323">
        <f t="shared" si="3"/>
        <v>5.25</v>
      </c>
      <c r="U8" s="308">
        <f t="shared" si="4"/>
        <v>0</v>
      </c>
      <c r="V8" s="308">
        <f t="shared" si="5"/>
        <v>5.25</v>
      </c>
      <c r="W8" s="323">
        <f t="shared" si="6"/>
        <v>0</v>
      </c>
      <c r="X8" s="309">
        <f t="shared" si="8"/>
        <v>5.25</v>
      </c>
      <c r="Y8" s="324">
        <v>0</v>
      </c>
      <c r="Z8" s="324"/>
    </row>
    <row r="9" spans="1:26" ht="18" customHeight="1" thickBot="1" x14ac:dyDescent="0.3">
      <c r="A9" s="311" t="s">
        <v>267</v>
      </c>
      <c r="B9" s="312" t="s">
        <v>152</v>
      </c>
      <c r="C9" s="313" t="s">
        <v>10</v>
      </c>
      <c r="D9" s="314">
        <v>0</v>
      </c>
      <c r="E9" s="314">
        <v>0</v>
      </c>
      <c r="F9" s="296">
        <f t="shared" si="7"/>
        <v>0</v>
      </c>
      <c r="G9" s="314">
        <v>0</v>
      </c>
      <c r="H9" s="315">
        <v>1</v>
      </c>
      <c r="I9" s="315">
        <v>0</v>
      </c>
      <c r="J9" s="298">
        <f t="shared" si="0"/>
        <v>1</v>
      </c>
      <c r="K9" s="316">
        <v>0</v>
      </c>
      <c r="L9" s="317">
        <v>0</v>
      </c>
      <c r="M9" s="318">
        <v>0</v>
      </c>
      <c r="N9" s="302">
        <f t="shared" si="1"/>
        <v>0</v>
      </c>
      <c r="O9" s="319">
        <v>0</v>
      </c>
      <c r="P9" s="320">
        <v>0</v>
      </c>
      <c r="Q9" s="321">
        <v>0</v>
      </c>
      <c r="R9" s="306">
        <f t="shared" si="2"/>
        <v>0</v>
      </c>
      <c r="S9" s="322">
        <v>0</v>
      </c>
      <c r="T9" s="323">
        <f t="shared" si="3"/>
        <v>1</v>
      </c>
      <c r="U9" s="308">
        <f t="shared" si="4"/>
        <v>0</v>
      </c>
      <c r="V9" s="308">
        <f t="shared" si="5"/>
        <v>1</v>
      </c>
      <c r="W9" s="323">
        <f t="shared" si="6"/>
        <v>0</v>
      </c>
      <c r="X9" s="309">
        <f t="shared" si="8"/>
        <v>1</v>
      </c>
      <c r="Y9" s="324">
        <v>0.05</v>
      </c>
      <c r="Z9" s="324" t="s">
        <v>233</v>
      </c>
    </row>
    <row r="10" spans="1:26" ht="18" customHeight="1" thickBot="1" x14ac:dyDescent="0.3">
      <c r="A10" s="311" t="s">
        <v>269</v>
      </c>
      <c r="B10" s="312" t="s">
        <v>309</v>
      </c>
      <c r="C10" s="313" t="s">
        <v>11</v>
      </c>
      <c r="D10" s="314">
        <v>1</v>
      </c>
      <c r="E10" s="314">
        <v>0</v>
      </c>
      <c r="F10" s="296">
        <f t="shared" si="7"/>
        <v>1</v>
      </c>
      <c r="G10" s="314">
        <v>0</v>
      </c>
      <c r="H10" s="315">
        <v>5</v>
      </c>
      <c r="I10" s="315">
        <v>0</v>
      </c>
      <c r="J10" s="298">
        <f t="shared" si="0"/>
        <v>5</v>
      </c>
      <c r="K10" s="316">
        <v>0</v>
      </c>
      <c r="L10" s="317">
        <v>0.5</v>
      </c>
      <c r="M10" s="318">
        <v>0</v>
      </c>
      <c r="N10" s="302">
        <f t="shared" si="1"/>
        <v>0.5</v>
      </c>
      <c r="O10" s="319">
        <v>0</v>
      </c>
      <c r="P10" s="325">
        <v>0</v>
      </c>
      <c r="Q10" s="315">
        <v>0</v>
      </c>
      <c r="R10" s="306">
        <f t="shared" si="2"/>
        <v>0</v>
      </c>
      <c r="S10" s="326">
        <v>0</v>
      </c>
      <c r="T10" s="323">
        <f t="shared" si="3"/>
        <v>6.5</v>
      </c>
      <c r="U10" s="308">
        <f t="shared" si="4"/>
        <v>0</v>
      </c>
      <c r="V10" s="308">
        <f t="shared" si="5"/>
        <v>6.5</v>
      </c>
      <c r="W10" s="323">
        <f t="shared" si="6"/>
        <v>0</v>
      </c>
      <c r="X10" s="309">
        <f t="shared" si="8"/>
        <v>6.5</v>
      </c>
      <c r="Y10" s="324">
        <v>0.3</v>
      </c>
      <c r="Z10" s="324" t="s">
        <v>270</v>
      </c>
    </row>
    <row r="11" spans="1:26" ht="18" customHeight="1" thickBot="1" x14ac:dyDescent="0.3">
      <c r="A11" s="311" t="s">
        <v>269</v>
      </c>
      <c r="B11" s="312" t="s">
        <v>309</v>
      </c>
      <c r="C11" s="313" t="s">
        <v>12</v>
      </c>
      <c r="D11" s="314">
        <v>0.5</v>
      </c>
      <c r="E11" s="314">
        <v>0</v>
      </c>
      <c r="F11" s="296">
        <f t="shared" si="7"/>
        <v>0.5</v>
      </c>
      <c r="G11" s="314">
        <v>0</v>
      </c>
      <c r="H11" s="315">
        <v>3</v>
      </c>
      <c r="I11" s="315">
        <v>0</v>
      </c>
      <c r="J11" s="298">
        <f t="shared" si="0"/>
        <v>3</v>
      </c>
      <c r="K11" s="316">
        <v>0</v>
      </c>
      <c r="L11" s="317">
        <v>0</v>
      </c>
      <c r="M11" s="318">
        <v>0</v>
      </c>
      <c r="N11" s="302">
        <f t="shared" si="1"/>
        <v>0</v>
      </c>
      <c r="O11" s="319">
        <v>0</v>
      </c>
      <c r="P11" s="325">
        <v>0</v>
      </c>
      <c r="Q11" s="315">
        <v>0</v>
      </c>
      <c r="R11" s="306">
        <f t="shared" si="2"/>
        <v>0</v>
      </c>
      <c r="S11" s="326">
        <v>0</v>
      </c>
      <c r="T11" s="323">
        <f t="shared" si="3"/>
        <v>3.5</v>
      </c>
      <c r="U11" s="308">
        <f t="shared" si="4"/>
        <v>0</v>
      </c>
      <c r="V11" s="308">
        <f t="shared" si="5"/>
        <v>3.5</v>
      </c>
      <c r="W11" s="323">
        <f t="shared" si="6"/>
        <v>0</v>
      </c>
      <c r="X11" s="309">
        <f t="shared" si="8"/>
        <v>3.5</v>
      </c>
      <c r="Y11" s="324">
        <v>7.0000000000000007E-2</v>
      </c>
      <c r="Z11" s="324" t="s">
        <v>271</v>
      </c>
    </row>
    <row r="12" spans="1:26" ht="18" customHeight="1" thickBot="1" x14ac:dyDescent="0.3">
      <c r="A12" s="311" t="s">
        <v>267</v>
      </c>
      <c r="B12" s="312" t="s">
        <v>166</v>
      </c>
      <c r="C12" s="313" t="s">
        <v>13</v>
      </c>
      <c r="D12" s="314">
        <v>1</v>
      </c>
      <c r="E12" s="314">
        <v>0</v>
      </c>
      <c r="F12" s="296">
        <f t="shared" si="7"/>
        <v>1</v>
      </c>
      <c r="G12" s="314">
        <v>0</v>
      </c>
      <c r="H12" s="315">
        <v>6</v>
      </c>
      <c r="I12" s="315">
        <v>0</v>
      </c>
      <c r="J12" s="298">
        <f t="shared" si="0"/>
        <v>6</v>
      </c>
      <c r="K12" s="316">
        <v>0</v>
      </c>
      <c r="L12" s="317">
        <v>1</v>
      </c>
      <c r="M12" s="318">
        <v>0</v>
      </c>
      <c r="N12" s="302">
        <f t="shared" si="1"/>
        <v>1</v>
      </c>
      <c r="O12" s="319">
        <v>0</v>
      </c>
      <c r="P12" s="320">
        <v>0</v>
      </c>
      <c r="Q12" s="321">
        <v>0</v>
      </c>
      <c r="R12" s="306">
        <f t="shared" si="2"/>
        <v>0</v>
      </c>
      <c r="S12" s="322">
        <v>0</v>
      </c>
      <c r="T12" s="323">
        <f t="shared" si="3"/>
        <v>8</v>
      </c>
      <c r="U12" s="308">
        <f t="shared" si="4"/>
        <v>0</v>
      </c>
      <c r="V12" s="308">
        <f t="shared" si="5"/>
        <v>8</v>
      </c>
      <c r="W12" s="323">
        <f t="shared" si="6"/>
        <v>0</v>
      </c>
      <c r="X12" s="309">
        <f t="shared" si="8"/>
        <v>8</v>
      </c>
      <c r="Y12" s="324">
        <v>2.6</v>
      </c>
      <c r="Z12" s="324" t="s">
        <v>272</v>
      </c>
    </row>
    <row r="13" spans="1:26" ht="18" customHeight="1" thickBot="1" x14ac:dyDescent="0.3">
      <c r="A13" s="311" t="s">
        <v>267</v>
      </c>
      <c r="B13" s="312" t="s">
        <v>166</v>
      </c>
      <c r="C13" s="313" t="s">
        <v>14</v>
      </c>
      <c r="D13" s="314">
        <v>1.25</v>
      </c>
      <c r="E13" s="314">
        <v>0</v>
      </c>
      <c r="F13" s="296">
        <f t="shared" si="7"/>
        <v>1.25</v>
      </c>
      <c r="G13" s="314">
        <v>0</v>
      </c>
      <c r="H13" s="315">
        <v>11.75</v>
      </c>
      <c r="I13" s="315">
        <v>0</v>
      </c>
      <c r="J13" s="298">
        <f t="shared" si="0"/>
        <v>11.75</v>
      </c>
      <c r="K13" s="316">
        <v>0</v>
      </c>
      <c r="L13" s="317">
        <v>1</v>
      </c>
      <c r="M13" s="318">
        <v>0</v>
      </c>
      <c r="N13" s="302">
        <f t="shared" si="1"/>
        <v>1</v>
      </c>
      <c r="O13" s="319">
        <v>0</v>
      </c>
      <c r="P13" s="320">
        <v>0</v>
      </c>
      <c r="Q13" s="321">
        <v>0</v>
      </c>
      <c r="R13" s="306">
        <f t="shared" si="2"/>
        <v>0</v>
      </c>
      <c r="S13" s="322">
        <v>0</v>
      </c>
      <c r="T13" s="323">
        <v>14</v>
      </c>
      <c r="U13" s="308">
        <f t="shared" ref="U13:U44" si="9">SUM(Q13,M13,I13,E13)</f>
        <v>0</v>
      </c>
      <c r="V13" s="308">
        <f t="shared" si="5"/>
        <v>14</v>
      </c>
      <c r="W13" s="323">
        <f t="shared" si="6"/>
        <v>0</v>
      </c>
      <c r="X13" s="309">
        <f t="shared" si="8"/>
        <v>14</v>
      </c>
      <c r="Y13" s="324">
        <v>0.25</v>
      </c>
      <c r="Z13" s="324" t="s">
        <v>233</v>
      </c>
    </row>
    <row r="14" spans="1:26" ht="18" customHeight="1" thickBot="1" x14ac:dyDescent="0.3">
      <c r="A14" s="311" t="s">
        <v>269</v>
      </c>
      <c r="B14" s="312" t="s">
        <v>251</v>
      </c>
      <c r="C14" s="313" t="s">
        <v>15</v>
      </c>
      <c r="D14" s="314">
        <v>3</v>
      </c>
      <c r="E14" s="314">
        <v>0</v>
      </c>
      <c r="F14" s="296">
        <f t="shared" si="7"/>
        <v>3</v>
      </c>
      <c r="G14" s="314">
        <v>0</v>
      </c>
      <c r="H14" s="315">
        <v>10</v>
      </c>
      <c r="I14" s="315">
        <v>0</v>
      </c>
      <c r="J14" s="298">
        <f t="shared" si="0"/>
        <v>10</v>
      </c>
      <c r="K14" s="316">
        <v>1</v>
      </c>
      <c r="L14" s="317">
        <v>4</v>
      </c>
      <c r="M14" s="318">
        <v>0</v>
      </c>
      <c r="N14" s="302">
        <f t="shared" si="1"/>
        <v>4</v>
      </c>
      <c r="O14" s="319">
        <v>0</v>
      </c>
      <c r="P14" s="320">
        <v>1.5</v>
      </c>
      <c r="Q14" s="321">
        <v>0</v>
      </c>
      <c r="R14" s="306">
        <f t="shared" si="2"/>
        <v>1.5</v>
      </c>
      <c r="S14" s="322">
        <v>0</v>
      </c>
      <c r="T14" s="323">
        <f>SUM(P14,L14,H14,D14)</f>
        <v>18.5</v>
      </c>
      <c r="U14" s="308">
        <f t="shared" si="9"/>
        <v>0</v>
      </c>
      <c r="V14" s="308">
        <f t="shared" si="5"/>
        <v>18.5</v>
      </c>
      <c r="W14" s="323">
        <f t="shared" si="6"/>
        <v>1</v>
      </c>
      <c r="X14" s="309">
        <f t="shared" si="8"/>
        <v>18.5</v>
      </c>
      <c r="Y14" s="324">
        <v>0</v>
      </c>
      <c r="Z14" s="324"/>
    </row>
    <row r="15" spans="1:26" ht="18" customHeight="1" thickBot="1" x14ac:dyDescent="0.3">
      <c r="A15" s="311" t="s">
        <v>269</v>
      </c>
      <c r="B15" s="312" t="s">
        <v>152</v>
      </c>
      <c r="C15" s="313" t="s">
        <v>16</v>
      </c>
      <c r="D15" s="314">
        <v>2</v>
      </c>
      <c r="E15" s="314">
        <v>0</v>
      </c>
      <c r="F15" s="296">
        <f t="shared" si="7"/>
        <v>2</v>
      </c>
      <c r="G15" s="314">
        <v>0</v>
      </c>
      <c r="H15" s="315">
        <v>5</v>
      </c>
      <c r="I15" s="315">
        <v>0</v>
      </c>
      <c r="J15" s="298">
        <f t="shared" si="0"/>
        <v>5</v>
      </c>
      <c r="K15" s="316">
        <v>0</v>
      </c>
      <c r="L15" s="317">
        <v>1</v>
      </c>
      <c r="M15" s="318">
        <v>0</v>
      </c>
      <c r="N15" s="302">
        <f t="shared" si="1"/>
        <v>1</v>
      </c>
      <c r="O15" s="319">
        <v>0</v>
      </c>
      <c r="P15" s="320">
        <v>0</v>
      </c>
      <c r="Q15" s="321">
        <v>0</v>
      </c>
      <c r="R15" s="306">
        <f t="shared" si="2"/>
        <v>0</v>
      </c>
      <c r="S15" s="322">
        <v>0</v>
      </c>
      <c r="T15" s="323">
        <f>SUM(P15,L15,H15,D15)</f>
        <v>8</v>
      </c>
      <c r="U15" s="308">
        <f t="shared" si="9"/>
        <v>0</v>
      </c>
      <c r="V15" s="308">
        <f t="shared" si="5"/>
        <v>8</v>
      </c>
      <c r="W15" s="323">
        <f t="shared" si="6"/>
        <v>0</v>
      </c>
      <c r="X15" s="309">
        <f t="shared" si="8"/>
        <v>8</v>
      </c>
      <c r="Y15" s="324">
        <v>0.2</v>
      </c>
      <c r="Z15" s="324" t="s">
        <v>273</v>
      </c>
    </row>
    <row r="16" spans="1:26" ht="18" customHeight="1" thickBot="1" x14ac:dyDescent="0.3">
      <c r="A16" s="311" t="s">
        <v>267</v>
      </c>
      <c r="B16" s="312" t="s">
        <v>153</v>
      </c>
      <c r="C16" s="313" t="s">
        <v>17</v>
      </c>
      <c r="D16" s="314">
        <v>4.25</v>
      </c>
      <c r="E16" s="314">
        <v>0</v>
      </c>
      <c r="F16" s="296">
        <f t="shared" si="7"/>
        <v>4.25</v>
      </c>
      <c r="G16" s="314">
        <v>0</v>
      </c>
      <c r="H16" s="315">
        <v>16.75</v>
      </c>
      <c r="I16" s="315">
        <v>0</v>
      </c>
      <c r="J16" s="298">
        <f t="shared" si="0"/>
        <v>16.75</v>
      </c>
      <c r="K16" s="316">
        <v>0</v>
      </c>
      <c r="L16" s="317">
        <v>3</v>
      </c>
      <c r="M16" s="318">
        <v>0</v>
      </c>
      <c r="N16" s="302">
        <f t="shared" si="1"/>
        <v>3</v>
      </c>
      <c r="O16" s="319">
        <v>0</v>
      </c>
      <c r="P16" s="320">
        <v>0.5</v>
      </c>
      <c r="Q16" s="321">
        <v>0</v>
      </c>
      <c r="R16" s="306">
        <f t="shared" si="2"/>
        <v>0.5</v>
      </c>
      <c r="S16" s="322">
        <v>0</v>
      </c>
      <c r="T16" s="323">
        <f>SUM(P16,L16,H16,D16)</f>
        <v>24.5</v>
      </c>
      <c r="U16" s="308">
        <f t="shared" si="9"/>
        <v>0</v>
      </c>
      <c r="V16" s="308">
        <f t="shared" si="5"/>
        <v>24.5</v>
      </c>
      <c r="W16" s="323">
        <f t="shared" si="6"/>
        <v>0</v>
      </c>
      <c r="X16" s="309">
        <f t="shared" si="8"/>
        <v>24.5</v>
      </c>
      <c r="Y16" s="324">
        <v>2.14</v>
      </c>
      <c r="Z16" s="324" t="s">
        <v>317</v>
      </c>
    </row>
    <row r="17" spans="1:26" ht="18" customHeight="1" thickBot="1" x14ac:dyDescent="0.3">
      <c r="A17" s="311" t="s">
        <v>267</v>
      </c>
      <c r="B17" s="312" t="s">
        <v>152</v>
      </c>
      <c r="C17" s="313" t="s">
        <v>18</v>
      </c>
      <c r="D17" s="314">
        <v>1.25</v>
      </c>
      <c r="E17" s="314">
        <v>0</v>
      </c>
      <c r="F17" s="296">
        <f t="shared" si="7"/>
        <v>1.25</v>
      </c>
      <c r="G17" s="314">
        <v>0</v>
      </c>
      <c r="H17" s="315">
        <v>6.75</v>
      </c>
      <c r="I17" s="315">
        <v>0</v>
      </c>
      <c r="J17" s="298">
        <f t="shared" si="0"/>
        <v>6.75</v>
      </c>
      <c r="K17" s="316">
        <v>0</v>
      </c>
      <c r="L17" s="317">
        <v>1</v>
      </c>
      <c r="M17" s="318">
        <v>0</v>
      </c>
      <c r="N17" s="302">
        <f t="shared" si="1"/>
        <v>1</v>
      </c>
      <c r="O17" s="319">
        <v>0</v>
      </c>
      <c r="P17" s="320">
        <v>0</v>
      </c>
      <c r="Q17" s="321">
        <v>0</v>
      </c>
      <c r="R17" s="306">
        <f t="shared" si="2"/>
        <v>0</v>
      </c>
      <c r="S17" s="322">
        <v>0</v>
      </c>
      <c r="T17" s="323">
        <f>SUM(P17,L17,H17,D17)</f>
        <v>9</v>
      </c>
      <c r="U17" s="308">
        <f t="shared" si="9"/>
        <v>0</v>
      </c>
      <c r="V17" s="308">
        <f t="shared" si="5"/>
        <v>9</v>
      </c>
      <c r="W17" s="323">
        <f t="shared" si="6"/>
        <v>0</v>
      </c>
      <c r="X17" s="309">
        <f t="shared" si="8"/>
        <v>9</v>
      </c>
      <c r="Y17" s="324">
        <v>1</v>
      </c>
      <c r="Z17" s="324" t="s">
        <v>233</v>
      </c>
    </row>
    <row r="18" spans="1:26" ht="18" customHeight="1" thickBot="1" x14ac:dyDescent="0.3">
      <c r="A18" s="311" t="s">
        <v>269</v>
      </c>
      <c r="B18" s="312" t="s">
        <v>309</v>
      </c>
      <c r="C18" s="313" t="s">
        <v>19</v>
      </c>
      <c r="D18" s="314">
        <v>0.5</v>
      </c>
      <c r="E18" s="314">
        <v>0</v>
      </c>
      <c r="F18" s="296">
        <f t="shared" si="7"/>
        <v>0.5</v>
      </c>
      <c r="G18" s="314">
        <v>0</v>
      </c>
      <c r="H18" s="315">
        <v>0.5</v>
      </c>
      <c r="I18" s="315">
        <v>0</v>
      </c>
      <c r="J18" s="298">
        <f t="shared" si="0"/>
        <v>0.5</v>
      </c>
      <c r="K18" s="316">
        <v>0</v>
      </c>
      <c r="L18" s="317">
        <v>0.5</v>
      </c>
      <c r="M18" s="318">
        <v>0</v>
      </c>
      <c r="N18" s="302">
        <f t="shared" si="1"/>
        <v>0.5</v>
      </c>
      <c r="O18" s="319">
        <v>0</v>
      </c>
      <c r="P18" s="325">
        <v>0</v>
      </c>
      <c r="Q18" s="315">
        <v>0</v>
      </c>
      <c r="R18" s="306">
        <f t="shared" si="2"/>
        <v>0</v>
      </c>
      <c r="S18" s="326">
        <v>0</v>
      </c>
      <c r="T18" s="323">
        <f>SUM(P18,L18,H18,D18)</f>
        <v>1.5</v>
      </c>
      <c r="U18" s="308">
        <f t="shared" si="9"/>
        <v>0</v>
      </c>
      <c r="V18" s="308">
        <f t="shared" si="5"/>
        <v>1.5</v>
      </c>
      <c r="W18" s="323">
        <f t="shared" si="6"/>
        <v>0</v>
      </c>
      <c r="X18" s="309">
        <f t="shared" si="8"/>
        <v>1.5</v>
      </c>
      <c r="Y18" s="324">
        <v>0.03</v>
      </c>
      <c r="Z18" s="324" t="s">
        <v>274</v>
      </c>
    </row>
    <row r="19" spans="1:26" ht="18" customHeight="1" thickBot="1" x14ac:dyDescent="0.3">
      <c r="A19" s="311" t="s">
        <v>267</v>
      </c>
      <c r="B19" s="312" t="s">
        <v>166</v>
      </c>
      <c r="C19" s="313" t="s">
        <v>20</v>
      </c>
      <c r="D19" s="314">
        <v>1</v>
      </c>
      <c r="E19" s="314">
        <v>0</v>
      </c>
      <c r="F19" s="296">
        <f t="shared" si="7"/>
        <v>1</v>
      </c>
      <c r="G19" s="314">
        <v>0</v>
      </c>
      <c r="H19" s="315">
        <v>4</v>
      </c>
      <c r="I19" s="315">
        <v>0</v>
      </c>
      <c r="J19" s="298">
        <f t="shared" si="0"/>
        <v>4</v>
      </c>
      <c r="K19" s="316">
        <v>1</v>
      </c>
      <c r="L19" s="317">
        <v>1</v>
      </c>
      <c r="M19" s="318">
        <v>0</v>
      </c>
      <c r="N19" s="302">
        <f t="shared" si="1"/>
        <v>1</v>
      </c>
      <c r="O19" s="319">
        <v>0</v>
      </c>
      <c r="P19" s="320">
        <v>0.5</v>
      </c>
      <c r="Q19" s="321">
        <v>0</v>
      </c>
      <c r="R19" s="306">
        <f t="shared" si="2"/>
        <v>0.5</v>
      </c>
      <c r="S19" s="322">
        <v>0</v>
      </c>
      <c r="T19" s="323">
        <f>SUM(D19,H19,L19,P19)</f>
        <v>6.5</v>
      </c>
      <c r="U19" s="308">
        <f t="shared" si="9"/>
        <v>0</v>
      </c>
      <c r="V19" s="308">
        <f t="shared" si="5"/>
        <v>6.5</v>
      </c>
      <c r="W19" s="323">
        <f t="shared" si="6"/>
        <v>1</v>
      </c>
      <c r="X19" s="309">
        <f t="shared" si="8"/>
        <v>6.5</v>
      </c>
      <c r="Y19" s="324">
        <v>0</v>
      </c>
      <c r="Z19" s="345"/>
    </row>
    <row r="20" spans="1:26" ht="18" customHeight="1" thickBot="1" x14ac:dyDescent="0.3">
      <c r="A20" s="311" t="s">
        <v>267</v>
      </c>
      <c r="B20" s="312" t="s">
        <v>142</v>
      </c>
      <c r="C20" s="313" t="s">
        <v>21</v>
      </c>
      <c r="D20" s="314">
        <v>0.33</v>
      </c>
      <c r="E20" s="314">
        <v>0</v>
      </c>
      <c r="F20" s="296">
        <f t="shared" si="7"/>
        <v>0.33</v>
      </c>
      <c r="G20" s="314">
        <v>0</v>
      </c>
      <c r="H20" s="315">
        <v>3</v>
      </c>
      <c r="I20" s="315">
        <v>0</v>
      </c>
      <c r="J20" s="298">
        <f t="shared" si="0"/>
        <v>3</v>
      </c>
      <c r="K20" s="316">
        <v>0</v>
      </c>
      <c r="L20" s="317">
        <v>1</v>
      </c>
      <c r="M20" s="318">
        <v>0</v>
      </c>
      <c r="N20" s="302">
        <f t="shared" si="1"/>
        <v>1</v>
      </c>
      <c r="O20" s="319">
        <v>0</v>
      </c>
      <c r="P20" s="325">
        <v>0</v>
      </c>
      <c r="Q20" s="315">
        <v>0</v>
      </c>
      <c r="R20" s="306">
        <f t="shared" si="2"/>
        <v>0</v>
      </c>
      <c r="S20" s="326">
        <v>0</v>
      </c>
      <c r="T20" s="323">
        <f t="shared" ref="T20:T51" si="10">SUM(P20,L20,H20,D20)</f>
        <v>4.33</v>
      </c>
      <c r="U20" s="308">
        <f t="shared" si="9"/>
        <v>0</v>
      </c>
      <c r="V20" s="308">
        <f t="shared" si="5"/>
        <v>4.33</v>
      </c>
      <c r="W20" s="323">
        <f t="shared" si="6"/>
        <v>0</v>
      </c>
      <c r="X20" s="309">
        <f t="shared" si="8"/>
        <v>4.33</v>
      </c>
      <c r="Y20" s="324">
        <v>1</v>
      </c>
      <c r="Z20" s="324" t="s">
        <v>233</v>
      </c>
    </row>
    <row r="21" spans="1:26" ht="18" customHeight="1" thickBot="1" x14ac:dyDescent="0.3">
      <c r="A21" s="311" t="s">
        <v>267</v>
      </c>
      <c r="B21" s="312" t="s">
        <v>152</v>
      </c>
      <c r="C21" s="313" t="s">
        <v>22</v>
      </c>
      <c r="D21" s="314">
        <v>3</v>
      </c>
      <c r="E21" s="314">
        <v>0</v>
      </c>
      <c r="F21" s="296">
        <f t="shared" si="7"/>
        <v>3</v>
      </c>
      <c r="G21" s="314">
        <v>0</v>
      </c>
      <c r="H21" s="315">
        <v>17</v>
      </c>
      <c r="I21" s="315">
        <v>0</v>
      </c>
      <c r="J21" s="298">
        <f t="shared" si="0"/>
        <v>17</v>
      </c>
      <c r="K21" s="316">
        <v>0</v>
      </c>
      <c r="L21" s="317">
        <v>3</v>
      </c>
      <c r="M21" s="318">
        <v>0</v>
      </c>
      <c r="N21" s="302">
        <f t="shared" si="1"/>
        <v>3</v>
      </c>
      <c r="O21" s="319">
        <v>0</v>
      </c>
      <c r="P21" s="320">
        <v>0</v>
      </c>
      <c r="Q21" s="321">
        <v>0</v>
      </c>
      <c r="R21" s="306">
        <f t="shared" si="2"/>
        <v>0</v>
      </c>
      <c r="S21" s="322">
        <v>0</v>
      </c>
      <c r="T21" s="323">
        <f t="shared" si="10"/>
        <v>23</v>
      </c>
      <c r="U21" s="308">
        <f t="shared" si="9"/>
        <v>0</v>
      </c>
      <c r="V21" s="308">
        <f t="shared" si="5"/>
        <v>23</v>
      </c>
      <c r="W21" s="323">
        <f t="shared" si="6"/>
        <v>0</v>
      </c>
      <c r="X21" s="309">
        <f t="shared" si="8"/>
        <v>23</v>
      </c>
      <c r="Y21" s="324">
        <v>1</v>
      </c>
      <c r="Z21" s="324" t="s">
        <v>275</v>
      </c>
    </row>
    <row r="22" spans="1:26" ht="18" customHeight="1" thickBot="1" x14ac:dyDescent="0.3">
      <c r="A22" s="311" t="s">
        <v>267</v>
      </c>
      <c r="B22" s="312" t="s">
        <v>142</v>
      </c>
      <c r="C22" s="313" t="s">
        <v>23</v>
      </c>
      <c r="D22" s="314">
        <v>1</v>
      </c>
      <c r="E22" s="314">
        <v>0</v>
      </c>
      <c r="F22" s="296">
        <f t="shared" si="7"/>
        <v>1</v>
      </c>
      <c r="G22" s="314">
        <v>0</v>
      </c>
      <c r="H22" s="315">
        <v>4</v>
      </c>
      <c r="I22" s="315">
        <v>0</v>
      </c>
      <c r="J22" s="298">
        <f t="shared" si="0"/>
        <v>4</v>
      </c>
      <c r="K22" s="316">
        <v>0</v>
      </c>
      <c r="L22" s="317">
        <v>0</v>
      </c>
      <c r="M22" s="318">
        <v>0</v>
      </c>
      <c r="N22" s="302">
        <f t="shared" si="1"/>
        <v>0</v>
      </c>
      <c r="O22" s="319">
        <v>0</v>
      </c>
      <c r="P22" s="320">
        <v>0</v>
      </c>
      <c r="Q22" s="321">
        <v>0</v>
      </c>
      <c r="R22" s="306">
        <f t="shared" si="2"/>
        <v>0</v>
      </c>
      <c r="S22" s="322">
        <v>0</v>
      </c>
      <c r="T22" s="323">
        <f t="shared" si="10"/>
        <v>5</v>
      </c>
      <c r="U22" s="308">
        <f t="shared" si="9"/>
        <v>0</v>
      </c>
      <c r="V22" s="308">
        <f t="shared" si="5"/>
        <v>5</v>
      </c>
      <c r="W22" s="323">
        <f t="shared" si="6"/>
        <v>0</v>
      </c>
      <c r="X22" s="309">
        <f t="shared" si="8"/>
        <v>5</v>
      </c>
      <c r="Y22" s="324">
        <v>0</v>
      </c>
      <c r="Z22" s="324"/>
    </row>
    <row r="23" spans="1:26" ht="18" customHeight="1" thickBot="1" x14ac:dyDescent="0.3">
      <c r="A23" s="311" t="s">
        <v>267</v>
      </c>
      <c r="B23" s="312" t="s">
        <v>251</v>
      </c>
      <c r="C23" s="313" t="s">
        <v>24</v>
      </c>
      <c r="D23" s="314">
        <v>1</v>
      </c>
      <c r="E23" s="314">
        <v>0</v>
      </c>
      <c r="F23" s="296">
        <f t="shared" si="7"/>
        <v>1</v>
      </c>
      <c r="G23" s="314">
        <v>0</v>
      </c>
      <c r="H23" s="315">
        <v>1</v>
      </c>
      <c r="I23" s="315">
        <v>0</v>
      </c>
      <c r="J23" s="298">
        <f t="shared" si="0"/>
        <v>1</v>
      </c>
      <c r="K23" s="316">
        <v>0</v>
      </c>
      <c r="L23" s="317">
        <v>0</v>
      </c>
      <c r="M23" s="318">
        <v>0</v>
      </c>
      <c r="N23" s="302">
        <f t="shared" si="1"/>
        <v>0</v>
      </c>
      <c r="O23" s="319">
        <v>0</v>
      </c>
      <c r="P23" s="320">
        <v>0.1</v>
      </c>
      <c r="Q23" s="321">
        <v>0</v>
      </c>
      <c r="R23" s="306">
        <f t="shared" si="2"/>
        <v>0.1</v>
      </c>
      <c r="S23" s="322">
        <v>0</v>
      </c>
      <c r="T23" s="323">
        <f t="shared" si="10"/>
        <v>2.1</v>
      </c>
      <c r="U23" s="308">
        <f t="shared" si="9"/>
        <v>0</v>
      </c>
      <c r="V23" s="308">
        <f t="shared" si="5"/>
        <v>2.1</v>
      </c>
      <c r="W23" s="323">
        <f t="shared" si="6"/>
        <v>0</v>
      </c>
      <c r="X23" s="309">
        <f t="shared" si="8"/>
        <v>2.1</v>
      </c>
      <c r="Y23" s="324">
        <v>0.1</v>
      </c>
      <c r="Z23" s="324"/>
    </row>
    <row r="24" spans="1:26" ht="18" customHeight="1" thickBot="1" x14ac:dyDescent="0.3">
      <c r="A24" s="311" t="s">
        <v>269</v>
      </c>
      <c r="B24" s="312" t="s">
        <v>309</v>
      </c>
      <c r="C24" s="313" t="s">
        <v>25</v>
      </c>
      <c r="D24" s="314">
        <v>1</v>
      </c>
      <c r="E24" s="314">
        <v>0</v>
      </c>
      <c r="F24" s="296">
        <f t="shared" si="7"/>
        <v>1</v>
      </c>
      <c r="G24" s="314">
        <v>0</v>
      </c>
      <c r="H24" s="315">
        <v>2</v>
      </c>
      <c r="I24" s="315">
        <v>0</v>
      </c>
      <c r="J24" s="298">
        <f t="shared" si="0"/>
        <v>2</v>
      </c>
      <c r="K24" s="316">
        <v>0</v>
      </c>
      <c r="L24" s="317">
        <v>1</v>
      </c>
      <c r="M24" s="318">
        <v>0</v>
      </c>
      <c r="N24" s="302">
        <f t="shared" si="1"/>
        <v>1</v>
      </c>
      <c r="O24" s="319">
        <v>0</v>
      </c>
      <c r="P24" s="325">
        <v>0</v>
      </c>
      <c r="Q24" s="315">
        <v>0</v>
      </c>
      <c r="R24" s="306">
        <f t="shared" si="2"/>
        <v>0</v>
      </c>
      <c r="S24" s="326">
        <v>0</v>
      </c>
      <c r="T24" s="323">
        <f t="shared" si="10"/>
        <v>4</v>
      </c>
      <c r="U24" s="308">
        <f t="shared" si="9"/>
        <v>0</v>
      </c>
      <c r="V24" s="308">
        <f t="shared" si="5"/>
        <v>4</v>
      </c>
      <c r="W24" s="323">
        <f t="shared" si="6"/>
        <v>0</v>
      </c>
      <c r="X24" s="309">
        <f t="shared" si="8"/>
        <v>4</v>
      </c>
      <c r="Y24" s="324">
        <v>0.04</v>
      </c>
      <c r="Z24" s="324" t="s">
        <v>276</v>
      </c>
    </row>
    <row r="25" spans="1:26" ht="18" customHeight="1" thickBot="1" x14ac:dyDescent="0.3">
      <c r="A25" s="311" t="s">
        <v>267</v>
      </c>
      <c r="B25" s="312" t="s">
        <v>251</v>
      </c>
      <c r="C25" s="313" t="s">
        <v>26</v>
      </c>
      <c r="D25" s="314">
        <v>0.1</v>
      </c>
      <c r="E25" s="314">
        <v>0</v>
      </c>
      <c r="F25" s="296">
        <f t="shared" si="7"/>
        <v>0.1</v>
      </c>
      <c r="G25" s="314">
        <v>0</v>
      </c>
      <c r="H25" s="315">
        <v>1</v>
      </c>
      <c r="I25" s="315">
        <v>0</v>
      </c>
      <c r="J25" s="298">
        <f t="shared" si="0"/>
        <v>1</v>
      </c>
      <c r="K25" s="316">
        <v>0</v>
      </c>
      <c r="L25" s="317">
        <v>0</v>
      </c>
      <c r="M25" s="318">
        <v>0</v>
      </c>
      <c r="N25" s="302">
        <f t="shared" si="1"/>
        <v>0</v>
      </c>
      <c r="O25" s="319">
        <v>0</v>
      </c>
      <c r="P25" s="320">
        <v>0.1</v>
      </c>
      <c r="Q25" s="321">
        <v>0</v>
      </c>
      <c r="R25" s="306">
        <f t="shared" si="2"/>
        <v>0.1</v>
      </c>
      <c r="S25" s="322">
        <v>0</v>
      </c>
      <c r="T25" s="323">
        <f t="shared" si="10"/>
        <v>1.2000000000000002</v>
      </c>
      <c r="U25" s="308">
        <f t="shared" si="9"/>
        <v>0</v>
      </c>
      <c r="V25" s="308">
        <f t="shared" si="5"/>
        <v>1.2000000000000002</v>
      </c>
      <c r="W25" s="323">
        <f t="shared" si="6"/>
        <v>0</v>
      </c>
      <c r="X25" s="309">
        <f t="shared" si="8"/>
        <v>1.2000000000000002</v>
      </c>
      <c r="Y25" s="324">
        <v>0.1</v>
      </c>
      <c r="Z25" s="324"/>
    </row>
    <row r="26" spans="1:26" ht="18" customHeight="1" thickBot="1" x14ac:dyDescent="0.3">
      <c r="A26" s="311" t="s">
        <v>267</v>
      </c>
      <c r="B26" s="312" t="s">
        <v>152</v>
      </c>
      <c r="C26" s="313" t="s">
        <v>27</v>
      </c>
      <c r="D26" s="314">
        <v>3</v>
      </c>
      <c r="E26" s="314">
        <v>0</v>
      </c>
      <c r="F26" s="296">
        <f t="shared" si="7"/>
        <v>3</v>
      </c>
      <c r="G26" s="314">
        <v>0</v>
      </c>
      <c r="H26" s="315">
        <v>14</v>
      </c>
      <c r="I26" s="315">
        <v>0</v>
      </c>
      <c r="J26" s="298">
        <f>H26-I26</f>
        <v>14</v>
      </c>
      <c r="K26" s="316">
        <v>1</v>
      </c>
      <c r="L26" s="317">
        <v>1</v>
      </c>
      <c r="M26" s="318">
        <v>0</v>
      </c>
      <c r="N26" s="302">
        <f t="shared" si="1"/>
        <v>1</v>
      </c>
      <c r="O26" s="319">
        <v>0</v>
      </c>
      <c r="P26" s="320">
        <v>1</v>
      </c>
      <c r="Q26" s="321">
        <v>0</v>
      </c>
      <c r="R26" s="306">
        <f t="shared" si="2"/>
        <v>1</v>
      </c>
      <c r="S26" s="322">
        <v>0</v>
      </c>
      <c r="T26" s="323">
        <f t="shared" si="10"/>
        <v>19</v>
      </c>
      <c r="U26" s="308">
        <f t="shared" si="9"/>
        <v>0</v>
      </c>
      <c r="V26" s="308">
        <f t="shared" si="5"/>
        <v>19</v>
      </c>
      <c r="W26" s="323">
        <f t="shared" si="6"/>
        <v>1</v>
      </c>
      <c r="X26" s="309">
        <f t="shared" si="8"/>
        <v>19</v>
      </c>
      <c r="Y26" s="324">
        <v>0</v>
      </c>
      <c r="Z26" s="324"/>
    </row>
    <row r="27" spans="1:26" ht="18" customHeight="1" thickBot="1" x14ac:dyDescent="0.3">
      <c r="A27" s="311" t="s">
        <v>267</v>
      </c>
      <c r="B27" s="312" t="s">
        <v>166</v>
      </c>
      <c r="C27" s="313" t="s">
        <v>28</v>
      </c>
      <c r="D27" s="314">
        <v>3</v>
      </c>
      <c r="E27" s="314">
        <v>0</v>
      </c>
      <c r="F27" s="296">
        <f t="shared" si="7"/>
        <v>3</v>
      </c>
      <c r="G27" s="314">
        <v>0</v>
      </c>
      <c r="H27" s="315">
        <v>12</v>
      </c>
      <c r="I27" s="315">
        <v>3</v>
      </c>
      <c r="J27" s="298">
        <f>H27-I27</f>
        <v>9</v>
      </c>
      <c r="K27" s="316">
        <v>0</v>
      </c>
      <c r="L27" s="317">
        <v>1</v>
      </c>
      <c r="M27" s="318">
        <v>0</v>
      </c>
      <c r="N27" s="302">
        <f t="shared" si="1"/>
        <v>1</v>
      </c>
      <c r="O27" s="319">
        <v>0</v>
      </c>
      <c r="P27" s="320">
        <v>1</v>
      </c>
      <c r="Q27" s="321">
        <v>0</v>
      </c>
      <c r="R27" s="306">
        <f t="shared" si="2"/>
        <v>1</v>
      </c>
      <c r="S27" s="322">
        <v>0</v>
      </c>
      <c r="T27" s="323">
        <f t="shared" si="10"/>
        <v>17</v>
      </c>
      <c r="U27" s="308">
        <f t="shared" si="9"/>
        <v>3</v>
      </c>
      <c r="V27" s="308">
        <f t="shared" si="5"/>
        <v>14</v>
      </c>
      <c r="W27" s="323">
        <f t="shared" si="6"/>
        <v>0</v>
      </c>
      <c r="X27" s="309">
        <f t="shared" si="8"/>
        <v>14</v>
      </c>
      <c r="Y27" s="324">
        <v>0.5</v>
      </c>
      <c r="Z27" s="324" t="s">
        <v>233</v>
      </c>
    </row>
    <row r="28" spans="1:26" ht="18" customHeight="1" thickBot="1" x14ac:dyDescent="0.3">
      <c r="A28" s="311" t="s">
        <v>269</v>
      </c>
      <c r="B28" s="312" t="s">
        <v>166</v>
      </c>
      <c r="C28" s="313" t="s">
        <v>29</v>
      </c>
      <c r="D28" s="314">
        <v>1</v>
      </c>
      <c r="E28" s="314">
        <v>0</v>
      </c>
      <c r="F28" s="296">
        <f t="shared" si="7"/>
        <v>1</v>
      </c>
      <c r="G28" s="314">
        <v>0</v>
      </c>
      <c r="H28" s="315">
        <v>9</v>
      </c>
      <c r="I28" s="315">
        <v>0</v>
      </c>
      <c r="J28" s="298">
        <f t="shared" si="0"/>
        <v>9</v>
      </c>
      <c r="K28" s="316">
        <v>0</v>
      </c>
      <c r="L28" s="317">
        <v>1</v>
      </c>
      <c r="M28" s="318">
        <v>0</v>
      </c>
      <c r="N28" s="302">
        <f>L28-M28</f>
        <v>1</v>
      </c>
      <c r="O28" s="319">
        <v>1</v>
      </c>
      <c r="P28" s="320">
        <v>0</v>
      </c>
      <c r="Q28" s="321">
        <v>0</v>
      </c>
      <c r="R28" s="306">
        <f t="shared" si="2"/>
        <v>0</v>
      </c>
      <c r="S28" s="322">
        <v>0</v>
      </c>
      <c r="T28" s="323">
        <f t="shared" si="10"/>
        <v>11</v>
      </c>
      <c r="U28" s="308">
        <f t="shared" si="9"/>
        <v>0</v>
      </c>
      <c r="V28" s="308">
        <f t="shared" si="5"/>
        <v>11</v>
      </c>
      <c r="W28" s="323">
        <f t="shared" si="6"/>
        <v>1</v>
      </c>
      <c r="X28" s="309">
        <f t="shared" si="8"/>
        <v>11</v>
      </c>
      <c r="Y28" s="324">
        <v>1</v>
      </c>
      <c r="Z28" s="324" t="s">
        <v>233</v>
      </c>
    </row>
    <row r="29" spans="1:26" ht="18" customHeight="1" thickBot="1" x14ac:dyDescent="0.3">
      <c r="A29" s="311" t="s">
        <v>277</v>
      </c>
      <c r="B29" s="312" t="s">
        <v>166</v>
      </c>
      <c r="C29" s="313" t="s">
        <v>30</v>
      </c>
      <c r="D29" s="314">
        <v>9</v>
      </c>
      <c r="E29" s="314">
        <v>0</v>
      </c>
      <c r="F29" s="296">
        <f t="shared" si="7"/>
        <v>9</v>
      </c>
      <c r="G29" s="314">
        <v>0</v>
      </c>
      <c r="H29" s="315">
        <v>45</v>
      </c>
      <c r="I29" s="315">
        <v>0</v>
      </c>
      <c r="J29" s="298">
        <f t="shared" si="0"/>
        <v>45</v>
      </c>
      <c r="K29" s="316">
        <v>1</v>
      </c>
      <c r="L29" s="317">
        <v>17</v>
      </c>
      <c r="M29" s="318">
        <v>0</v>
      </c>
      <c r="N29" s="302">
        <f t="shared" si="1"/>
        <v>17</v>
      </c>
      <c r="O29" s="319">
        <v>2</v>
      </c>
      <c r="P29" s="320">
        <v>5</v>
      </c>
      <c r="Q29" s="321">
        <v>0</v>
      </c>
      <c r="R29" s="306">
        <f t="shared" si="2"/>
        <v>5</v>
      </c>
      <c r="S29" s="322">
        <v>1</v>
      </c>
      <c r="T29" s="323">
        <f t="shared" si="10"/>
        <v>76</v>
      </c>
      <c r="U29" s="308">
        <f t="shared" si="9"/>
        <v>0</v>
      </c>
      <c r="V29" s="308">
        <f t="shared" si="5"/>
        <v>76</v>
      </c>
      <c r="W29" s="323">
        <f t="shared" si="6"/>
        <v>4</v>
      </c>
      <c r="X29" s="309">
        <f t="shared" si="8"/>
        <v>76</v>
      </c>
      <c r="Y29" s="324">
        <v>5.5</v>
      </c>
      <c r="Z29" s="324" t="s">
        <v>268</v>
      </c>
    </row>
    <row r="30" spans="1:26" ht="18" customHeight="1" thickBot="1" x14ac:dyDescent="0.3">
      <c r="A30" s="311" t="s">
        <v>269</v>
      </c>
      <c r="B30" s="312" t="s">
        <v>309</v>
      </c>
      <c r="C30" s="313" t="s">
        <v>31</v>
      </c>
      <c r="D30" s="314">
        <v>0.5</v>
      </c>
      <c r="E30" s="314">
        <v>0</v>
      </c>
      <c r="F30" s="296">
        <f t="shared" si="7"/>
        <v>0.5</v>
      </c>
      <c r="G30" s="314">
        <v>0.5</v>
      </c>
      <c r="H30" s="315">
        <v>2</v>
      </c>
      <c r="I30" s="315">
        <v>0</v>
      </c>
      <c r="J30" s="298">
        <f t="shared" si="0"/>
        <v>2</v>
      </c>
      <c r="K30" s="316">
        <v>0</v>
      </c>
      <c r="L30" s="317">
        <v>0</v>
      </c>
      <c r="M30" s="318">
        <v>0</v>
      </c>
      <c r="N30" s="302">
        <f t="shared" si="1"/>
        <v>0</v>
      </c>
      <c r="O30" s="319">
        <v>0</v>
      </c>
      <c r="P30" s="325">
        <v>0</v>
      </c>
      <c r="Q30" s="315">
        <v>0</v>
      </c>
      <c r="R30" s="306">
        <f t="shared" si="2"/>
        <v>0</v>
      </c>
      <c r="S30" s="326">
        <v>0</v>
      </c>
      <c r="T30" s="323">
        <f t="shared" si="10"/>
        <v>2.5</v>
      </c>
      <c r="U30" s="308">
        <f t="shared" si="9"/>
        <v>0</v>
      </c>
      <c r="V30" s="308">
        <f t="shared" si="5"/>
        <v>2.5</v>
      </c>
      <c r="W30" s="323">
        <f t="shared" si="6"/>
        <v>0.5</v>
      </c>
      <c r="X30" s="309">
        <f t="shared" si="8"/>
        <v>2.5</v>
      </c>
      <c r="Y30" s="324">
        <v>7.0000000000000007E-2</v>
      </c>
      <c r="Z30" s="324" t="s">
        <v>278</v>
      </c>
    </row>
    <row r="31" spans="1:26" ht="18" customHeight="1" thickBot="1" x14ac:dyDescent="0.3">
      <c r="A31" s="311" t="s">
        <v>269</v>
      </c>
      <c r="B31" s="312" t="s">
        <v>309</v>
      </c>
      <c r="C31" s="313" t="s">
        <v>32</v>
      </c>
      <c r="D31" s="314">
        <v>0.5</v>
      </c>
      <c r="E31" s="314">
        <v>0</v>
      </c>
      <c r="F31" s="296">
        <f t="shared" si="7"/>
        <v>0.5</v>
      </c>
      <c r="G31" s="314">
        <v>0.5</v>
      </c>
      <c r="H31" s="315">
        <v>1</v>
      </c>
      <c r="I31" s="315">
        <v>0</v>
      </c>
      <c r="J31" s="298">
        <f t="shared" si="0"/>
        <v>1</v>
      </c>
      <c r="K31" s="316">
        <v>0</v>
      </c>
      <c r="L31" s="317">
        <v>0</v>
      </c>
      <c r="M31" s="318">
        <v>0</v>
      </c>
      <c r="N31" s="302">
        <f t="shared" si="1"/>
        <v>0</v>
      </c>
      <c r="O31" s="319">
        <v>0</v>
      </c>
      <c r="P31" s="325">
        <v>0</v>
      </c>
      <c r="Q31" s="315">
        <v>0</v>
      </c>
      <c r="R31" s="306">
        <f t="shared" si="2"/>
        <v>0</v>
      </c>
      <c r="S31" s="326">
        <v>0</v>
      </c>
      <c r="T31" s="323">
        <f t="shared" si="10"/>
        <v>1.5</v>
      </c>
      <c r="U31" s="308">
        <f t="shared" si="9"/>
        <v>0</v>
      </c>
      <c r="V31" s="308">
        <f t="shared" si="5"/>
        <v>1.5</v>
      </c>
      <c r="W31" s="323">
        <f t="shared" si="6"/>
        <v>0.5</v>
      </c>
      <c r="X31" s="309">
        <f t="shared" si="8"/>
        <v>1.5</v>
      </c>
      <c r="Y31" s="324">
        <v>0.1</v>
      </c>
      <c r="Z31" s="324" t="s">
        <v>279</v>
      </c>
    </row>
    <row r="32" spans="1:26" ht="18" customHeight="1" thickBot="1" x14ac:dyDescent="0.3">
      <c r="A32" s="311" t="s">
        <v>267</v>
      </c>
      <c r="B32" s="312" t="s">
        <v>142</v>
      </c>
      <c r="C32" s="313" t="s">
        <v>33</v>
      </c>
      <c r="D32" s="314">
        <v>2</v>
      </c>
      <c r="E32" s="314">
        <v>0</v>
      </c>
      <c r="F32" s="296">
        <f t="shared" si="7"/>
        <v>2</v>
      </c>
      <c r="G32" s="314">
        <v>0</v>
      </c>
      <c r="H32" s="315">
        <v>14</v>
      </c>
      <c r="I32" s="315">
        <v>0</v>
      </c>
      <c r="J32" s="298">
        <f t="shared" si="0"/>
        <v>14</v>
      </c>
      <c r="K32" s="316">
        <v>1</v>
      </c>
      <c r="L32" s="317">
        <v>1</v>
      </c>
      <c r="M32" s="318">
        <v>0</v>
      </c>
      <c r="N32" s="302">
        <f t="shared" si="1"/>
        <v>1</v>
      </c>
      <c r="O32" s="319">
        <v>0</v>
      </c>
      <c r="P32" s="320">
        <v>1</v>
      </c>
      <c r="Q32" s="321">
        <v>0</v>
      </c>
      <c r="R32" s="306">
        <f t="shared" si="2"/>
        <v>1</v>
      </c>
      <c r="S32" s="322">
        <v>0</v>
      </c>
      <c r="T32" s="323">
        <f t="shared" si="10"/>
        <v>18</v>
      </c>
      <c r="U32" s="308">
        <f t="shared" si="9"/>
        <v>0</v>
      </c>
      <c r="V32" s="308">
        <f t="shared" si="5"/>
        <v>18</v>
      </c>
      <c r="W32" s="323">
        <f t="shared" si="6"/>
        <v>1</v>
      </c>
      <c r="X32" s="309">
        <f t="shared" si="8"/>
        <v>18</v>
      </c>
      <c r="Y32" s="324">
        <v>0</v>
      </c>
      <c r="Z32" s="324"/>
    </row>
    <row r="33" spans="1:26" ht="18" customHeight="1" thickBot="1" x14ac:dyDescent="0.3">
      <c r="A33" s="311" t="s">
        <v>267</v>
      </c>
      <c r="B33" s="312" t="s">
        <v>142</v>
      </c>
      <c r="C33" s="313" t="s">
        <v>34</v>
      </c>
      <c r="D33" s="314">
        <v>1</v>
      </c>
      <c r="E33" s="314">
        <v>0</v>
      </c>
      <c r="F33" s="296">
        <f t="shared" si="7"/>
        <v>1</v>
      </c>
      <c r="G33" s="314">
        <v>0</v>
      </c>
      <c r="H33" s="315">
        <v>3</v>
      </c>
      <c r="I33" s="315">
        <v>0</v>
      </c>
      <c r="J33" s="298">
        <f t="shared" si="0"/>
        <v>3</v>
      </c>
      <c r="K33" s="316">
        <v>0</v>
      </c>
      <c r="L33" s="317">
        <v>0</v>
      </c>
      <c r="M33" s="318">
        <v>0</v>
      </c>
      <c r="N33" s="302">
        <f t="shared" si="1"/>
        <v>0</v>
      </c>
      <c r="O33" s="319">
        <v>0</v>
      </c>
      <c r="P33" s="320">
        <v>0</v>
      </c>
      <c r="Q33" s="321">
        <v>0</v>
      </c>
      <c r="R33" s="306">
        <f t="shared" si="2"/>
        <v>0</v>
      </c>
      <c r="S33" s="322">
        <v>0</v>
      </c>
      <c r="T33" s="323">
        <f t="shared" si="10"/>
        <v>4</v>
      </c>
      <c r="U33" s="308">
        <f t="shared" si="9"/>
        <v>0</v>
      </c>
      <c r="V33" s="308">
        <f t="shared" si="5"/>
        <v>4</v>
      </c>
      <c r="W33" s="323">
        <f t="shared" si="6"/>
        <v>0</v>
      </c>
      <c r="X33" s="309">
        <f t="shared" si="8"/>
        <v>4</v>
      </c>
      <c r="Y33" s="324">
        <v>0</v>
      </c>
      <c r="Z33" s="324"/>
    </row>
    <row r="34" spans="1:26" ht="18" customHeight="1" thickBot="1" x14ac:dyDescent="0.3">
      <c r="A34" s="311" t="s">
        <v>267</v>
      </c>
      <c r="B34" s="312" t="s">
        <v>166</v>
      </c>
      <c r="C34" s="313" t="s">
        <v>35</v>
      </c>
      <c r="D34" s="314">
        <v>1</v>
      </c>
      <c r="E34" s="314">
        <v>0</v>
      </c>
      <c r="F34" s="296">
        <f t="shared" si="7"/>
        <v>1</v>
      </c>
      <c r="G34" s="314">
        <v>0</v>
      </c>
      <c r="H34" s="315">
        <v>9</v>
      </c>
      <c r="I34" s="315">
        <v>3</v>
      </c>
      <c r="J34" s="298">
        <f t="shared" si="0"/>
        <v>6</v>
      </c>
      <c r="K34" s="316">
        <v>0</v>
      </c>
      <c r="L34" s="317">
        <v>1</v>
      </c>
      <c r="M34" s="318">
        <v>1</v>
      </c>
      <c r="N34" s="302">
        <f t="shared" si="1"/>
        <v>0</v>
      </c>
      <c r="O34" s="319">
        <v>0</v>
      </c>
      <c r="P34" s="320">
        <v>0</v>
      </c>
      <c r="Q34" s="321">
        <v>0</v>
      </c>
      <c r="R34" s="306">
        <f t="shared" si="2"/>
        <v>0</v>
      </c>
      <c r="S34" s="322">
        <v>0</v>
      </c>
      <c r="T34" s="323">
        <f t="shared" si="10"/>
        <v>11</v>
      </c>
      <c r="U34" s="308">
        <f t="shared" si="9"/>
        <v>4</v>
      </c>
      <c r="V34" s="308">
        <f t="shared" si="5"/>
        <v>7</v>
      </c>
      <c r="W34" s="323">
        <f t="shared" si="6"/>
        <v>0</v>
      </c>
      <c r="X34" s="309">
        <f t="shared" si="8"/>
        <v>7</v>
      </c>
      <c r="Y34" s="324">
        <v>1.1000000000000001</v>
      </c>
      <c r="Z34" s="324" t="s">
        <v>280</v>
      </c>
    </row>
    <row r="35" spans="1:26" ht="18" customHeight="1" thickBot="1" x14ac:dyDescent="0.3">
      <c r="A35" s="311" t="s">
        <v>267</v>
      </c>
      <c r="B35" s="312" t="s">
        <v>142</v>
      </c>
      <c r="C35" s="313" t="s">
        <v>36</v>
      </c>
      <c r="D35" s="314">
        <v>6</v>
      </c>
      <c r="E35" s="314">
        <v>0</v>
      </c>
      <c r="F35" s="296">
        <f t="shared" si="7"/>
        <v>6</v>
      </c>
      <c r="G35" s="314">
        <v>1</v>
      </c>
      <c r="H35" s="315">
        <v>27</v>
      </c>
      <c r="I35" s="315">
        <v>0</v>
      </c>
      <c r="J35" s="298">
        <f t="shared" si="0"/>
        <v>27</v>
      </c>
      <c r="K35" s="316">
        <v>2</v>
      </c>
      <c r="L35" s="317">
        <v>3</v>
      </c>
      <c r="M35" s="318">
        <v>0</v>
      </c>
      <c r="N35" s="302">
        <f t="shared" si="1"/>
        <v>3</v>
      </c>
      <c r="O35" s="319">
        <v>2</v>
      </c>
      <c r="P35" s="320">
        <v>0</v>
      </c>
      <c r="Q35" s="321">
        <v>0</v>
      </c>
      <c r="R35" s="306">
        <f t="shared" si="2"/>
        <v>0</v>
      </c>
      <c r="S35" s="322">
        <v>0</v>
      </c>
      <c r="T35" s="323">
        <f t="shared" si="10"/>
        <v>36</v>
      </c>
      <c r="U35" s="308">
        <f t="shared" si="9"/>
        <v>0</v>
      </c>
      <c r="V35" s="308">
        <f t="shared" si="5"/>
        <v>36</v>
      </c>
      <c r="W35" s="323">
        <f t="shared" si="6"/>
        <v>5</v>
      </c>
      <c r="X35" s="309">
        <f t="shared" si="8"/>
        <v>36</v>
      </c>
      <c r="Y35" s="324">
        <v>0</v>
      </c>
      <c r="Z35" s="324"/>
    </row>
    <row r="36" spans="1:26" ht="18" customHeight="1" thickBot="1" x14ac:dyDescent="0.3">
      <c r="A36" s="327" t="s">
        <v>267</v>
      </c>
      <c r="B36" s="312" t="s">
        <v>238</v>
      </c>
      <c r="C36" s="328" t="s">
        <v>281</v>
      </c>
      <c r="D36" s="314">
        <v>1.5</v>
      </c>
      <c r="E36" s="314">
        <v>0</v>
      </c>
      <c r="F36" s="296">
        <f t="shared" si="7"/>
        <v>1.5</v>
      </c>
      <c r="G36" s="314">
        <v>0</v>
      </c>
      <c r="H36" s="329">
        <v>8.5</v>
      </c>
      <c r="I36" s="329">
        <v>0</v>
      </c>
      <c r="J36" s="298">
        <f t="shared" si="0"/>
        <v>8.5</v>
      </c>
      <c r="K36" s="329">
        <v>3</v>
      </c>
      <c r="L36" s="314">
        <v>1</v>
      </c>
      <c r="M36" s="314">
        <v>0</v>
      </c>
      <c r="N36" s="302">
        <f t="shared" ref="N36:N67" si="11">L36-M36</f>
        <v>1</v>
      </c>
      <c r="O36" s="314">
        <v>1</v>
      </c>
      <c r="P36" s="330">
        <v>0.5</v>
      </c>
      <c r="Q36" s="330">
        <v>0</v>
      </c>
      <c r="R36" s="306">
        <f t="shared" ref="R36:R67" si="12">P36-Q36</f>
        <v>0.5</v>
      </c>
      <c r="S36" s="322">
        <v>0</v>
      </c>
      <c r="T36" s="323">
        <f t="shared" si="10"/>
        <v>11.5</v>
      </c>
      <c r="U36" s="308">
        <f t="shared" si="9"/>
        <v>0</v>
      </c>
      <c r="V36" s="308">
        <f t="shared" ref="V36:V67" si="13">T36-U36</f>
        <v>11.5</v>
      </c>
      <c r="W36" s="323">
        <f t="shared" ref="W36:W67" si="14">SUM(S36,O36,K36,G36)</f>
        <v>4</v>
      </c>
      <c r="X36" s="309">
        <f t="shared" si="8"/>
        <v>11.5</v>
      </c>
      <c r="Y36" s="331">
        <v>1.5</v>
      </c>
      <c r="Z36" s="314" t="s">
        <v>310</v>
      </c>
    </row>
    <row r="37" spans="1:26" ht="18" customHeight="1" thickBot="1" x14ac:dyDescent="0.3">
      <c r="A37" s="327" t="s">
        <v>267</v>
      </c>
      <c r="B37" s="312" t="s">
        <v>238</v>
      </c>
      <c r="C37" s="328" t="s">
        <v>282</v>
      </c>
      <c r="D37" s="314">
        <v>1.5</v>
      </c>
      <c r="E37" s="314">
        <v>0</v>
      </c>
      <c r="F37" s="296">
        <f t="shared" si="7"/>
        <v>1.5</v>
      </c>
      <c r="G37" s="314">
        <v>0</v>
      </c>
      <c r="H37" s="329">
        <v>7.5</v>
      </c>
      <c r="I37" s="329">
        <v>0</v>
      </c>
      <c r="J37" s="298">
        <f t="shared" si="0"/>
        <v>7.5</v>
      </c>
      <c r="K37" s="326">
        <v>0</v>
      </c>
      <c r="L37" s="331">
        <v>1</v>
      </c>
      <c r="M37" s="314">
        <v>0</v>
      </c>
      <c r="N37" s="302">
        <f t="shared" si="11"/>
        <v>1</v>
      </c>
      <c r="O37" s="332">
        <v>0</v>
      </c>
      <c r="P37" s="333">
        <v>0.5</v>
      </c>
      <c r="Q37" s="330">
        <v>0</v>
      </c>
      <c r="R37" s="306">
        <f t="shared" si="12"/>
        <v>0.5</v>
      </c>
      <c r="S37" s="322">
        <v>0</v>
      </c>
      <c r="T37" s="323">
        <f t="shared" si="10"/>
        <v>10.5</v>
      </c>
      <c r="U37" s="308">
        <f t="shared" si="9"/>
        <v>0</v>
      </c>
      <c r="V37" s="308">
        <f t="shared" si="13"/>
        <v>10.5</v>
      </c>
      <c r="W37" s="323">
        <f t="shared" si="14"/>
        <v>0</v>
      </c>
      <c r="X37" s="309">
        <f t="shared" si="8"/>
        <v>10.5</v>
      </c>
      <c r="Y37" s="334">
        <v>1.5</v>
      </c>
      <c r="Z37" s="314" t="s">
        <v>310</v>
      </c>
    </row>
    <row r="38" spans="1:26" ht="18" customHeight="1" thickBot="1" x14ac:dyDescent="0.3">
      <c r="A38" s="311" t="s">
        <v>267</v>
      </c>
      <c r="B38" s="312" t="s">
        <v>142</v>
      </c>
      <c r="C38" s="313" t="s">
        <v>39</v>
      </c>
      <c r="D38" s="314">
        <v>5</v>
      </c>
      <c r="E38" s="314">
        <v>0</v>
      </c>
      <c r="F38" s="296">
        <f t="shared" si="7"/>
        <v>5</v>
      </c>
      <c r="G38" s="314">
        <v>0</v>
      </c>
      <c r="H38" s="315">
        <v>34</v>
      </c>
      <c r="I38" s="315">
        <v>0</v>
      </c>
      <c r="J38" s="298">
        <f t="shared" si="0"/>
        <v>34</v>
      </c>
      <c r="K38" s="316">
        <v>2</v>
      </c>
      <c r="L38" s="317">
        <v>9</v>
      </c>
      <c r="M38" s="318">
        <v>0</v>
      </c>
      <c r="N38" s="302">
        <f t="shared" si="11"/>
        <v>9</v>
      </c>
      <c r="O38" s="319">
        <v>3</v>
      </c>
      <c r="P38" s="320">
        <v>3.5</v>
      </c>
      <c r="Q38" s="321">
        <v>0</v>
      </c>
      <c r="R38" s="306">
        <f t="shared" si="12"/>
        <v>3.5</v>
      </c>
      <c r="S38" s="322">
        <v>0</v>
      </c>
      <c r="T38" s="323">
        <f t="shared" si="10"/>
        <v>51.5</v>
      </c>
      <c r="U38" s="308">
        <f t="shared" si="9"/>
        <v>0</v>
      </c>
      <c r="V38" s="308">
        <f t="shared" si="13"/>
        <v>51.5</v>
      </c>
      <c r="W38" s="323">
        <f t="shared" si="14"/>
        <v>5</v>
      </c>
      <c r="X38" s="309">
        <f t="shared" si="8"/>
        <v>51.5</v>
      </c>
      <c r="Y38" s="324">
        <v>0</v>
      </c>
      <c r="Z38" s="324"/>
    </row>
    <row r="39" spans="1:26" ht="18" customHeight="1" thickBot="1" x14ac:dyDescent="0.3">
      <c r="A39" s="311" t="s">
        <v>267</v>
      </c>
      <c r="B39" s="312" t="s">
        <v>238</v>
      </c>
      <c r="C39" s="313" t="s">
        <v>40</v>
      </c>
      <c r="D39" s="314">
        <v>1</v>
      </c>
      <c r="E39" s="314">
        <v>0</v>
      </c>
      <c r="F39" s="296">
        <f t="shared" si="7"/>
        <v>1</v>
      </c>
      <c r="G39" s="314">
        <v>0</v>
      </c>
      <c r="H39" s="315">
        <v>9</v>
      </c>
      <c r="I39" s="315">
        <v>0</v>
      </c>
      <c r="J39" s="298">
        <f t="shared" si="0"/>
        <v>9</v>
      </c>
      <c r="K39" s="316">
        <v>0</v>
      </c>
      <c r="L39" s="317">
        <v>0</v>
      </c>
      <c r="M39" s="318">
        <v>0</v>
      </c>
      <c r="N39" s="302">
        <f t="shared" si="11"/>
        <v>0</v>
      </c>
      <c r="O39" s="319">
        <v>0</v>
      </c>
      <c r="P39" s="320">
        <v>0</v>
      </c>
      <c r="Q39" s="321">
        <v>0</v>
      </c>
      <c r="R39" s="306">
        <f t="shared" si="12"/>
        <v>0</v>
      </c>
      <c r="S39" s="322">
        <v>0</v>
      </c>
      <c r="T39" s="323">
        <f t="shared" si="10"/>
        <v>10</v>
      </c>
      <c r="U39" s="308">
        <f t="shared" si="9"/>
        <v>0</v>
      </c>
      <c r="V39" s="308">
        <f t="shared" si="13"/>
        <v>10</v>
      </c>
      <c r="W39" s="323">
        <f t="shared" si="14"/>
        <v>0</v>
      </c>
      <c r="X39" s="309">
        <f t="shared" si="8"/>
        <v>10</v>
      </c>
      <c r="Y39" s="324">
        <v>2.5</v>
      </c>
      <c r="Z39" s="324" t="s">
        <v>313</v>
      </c>
    </row>
    <row r="40" spans="1:26" ht="18" customHeight="1" thickBot="1" x14ac:dyDescent="0.3">
      <c r="A40" s="311" t="s">
        <v>267</v>
      </c>
      <c r="B40" s="312" t="s">
        <v>152</v>
      </c>
      <c r="C40" s="313" t="s">
        <v>41</v>
      </c>
      <c r="D40" s="314">
        <v>6</v>
      </c>
      <c r="E40" s="314">
        <v>0</v>
      </c>
      <c r="F40" s="296">
        <f t="shared" si="7"/>
        <v>6</v>
      </c>
      <c r="G40" s="314">
        <v>0</v>
      </c>
      <c r="H40" s="315">
        <v>24</v>
      </c>
      <c r="I40" s="315">
        <v>0</v>
      </c>
      <c r="J40" s="298">
        <f t="shared" si="0"/>
        <v>24</v>
      </c>
      <c r="K40" s="316">
        <v>1</v>
      </c>
      <c r="L40" s="317">
        <v>3</v>
      </c>
      <c r="M40" s="318">
        <v>0</v>
      </c>
      <c r="N40" s="302">
        <f t="shared" si="11"/>
        <v>3</v>
      </c>
      <c r="O40" s="319">
        <v>0</v>
      </c>
      <c r="P40" s="320">
        <v>0</v>
      </c>
      <c r="Q40" s="321">
        <v>0</v>
      </c>
      <c r="R40" s="306">
        <f t="shared" si="12"/>
        <v>0</v>
      </c>
      <c r="S40" s="322">
        <v>0</v>
      </c>
      <c r="T40" s="323">
        <f t="shared" si="10"/>
        <v>33</v>
      </c>
      <c r="U40" s="308">
        <f t="shared" si="9"/>
        <v>0</v>
      </c>
      <c r="V40" s="308">
        <f t="shared" si="13"/>
        <v>33</v>
      </c>
      <c r="W40" s="323">
        <f t="shared" si="14"/>
        <v>1</v>
      </c>
      <c r="X40" s="309">
        <f t="shared" si="8"/>
        <v>33</v>
      </c>
      <c r="Y40" s="324">
        <v>2</v>
      </c>
      <c r="Z40" s="324" t="s">
        <v>283</v>
      </c>
    </row>
    <row r="41" spans="1:26" ht="18" customHeight="1" thickBot="1" x14ac:dyDescent="0.3">
      <c r="A41" s="311" t="s">
        <v>269</v>
      </c>
      <c r="B41" s="312" t="s">
        <v>309</v>
      </c>
      <c r="C41" s="313" t="s">
        <v>42</v>
      </c>
      <c r="D41" s="314">
        <v>0.5</v>
      </c>
      <c r="E41" s="314">
        <v>0</v>
      </c>
      <c r="F41" s="296">
        <f t="shared" si="7"/>
        <v>0.5</v>
      </c>
      <c r="G41" s="314">
        <v>0</v>
      </c>
      <c r="H41" s="315">
        <v>1</v>
      </c>
      <c r="I41" s="315">
        <v>0</v>
      </c>
      <c r="J41" s="298">
        <f t="shared" si="0"/>
        <v>1</v>
      </c>
      <c r="K41" s="316">
        <v>0</v>
      </c>
      <c r="L41" s="317">
        <v>0.5</v>
      </c>
      <c r="M41" s="318">
        <v>0</v>
      </c>
      <c r="N41" s="302">
        <f t="shared" si="11"/>
        <v>0.5</v>
      </c>
      <c r="O41" s="319">
        <v>0</v>
      </c>
      <c r="P41" s="325">
        <v>0</v>
      </c>
      <c r="Q41" s="315">
        <v>0</v>
      </c>
      <c r="R41" s="306">
        <f t="shared" si="12"/>
        <v>0</v>
      </c>
      <c r="S41" s="326">
        <v>0</v>
      </c>
      <c r="T41" s="323">
        <f t="shared" si="10"/>
        <v>2</v>
      </c>
      <c r="U41" s="308">
        <f t="shared" si="9"/>
        <v>0</v>
      </c>
      <c r="V41" s="308">
        <f t="shared" si="13"/>
        <v>2</v>
      </c>
      <c r="W41" s="323">
        <f t="shared" si="14"/>
        <v>0</v>
      </c>
      <c r="X41" s="309">
        <f t="shared" si="8"/>
        <v>2</v>
      </c>
      <c r="Y41" s="324">
        <v>0.04</v>
      </c>
      <c r="Z41" s="324" t="s">
        <v>284</v>
      </c>
    </row>
    <row r="42" spans="1:26" ht="18" customHeight="1" thickBot="1" x14ac:dyDescent="0.3">
      <c r="A42" s="311" t="s">
        <v>267</v>
      </c>
      <c r="B42" s="312" t="s">
        <v>251</v>
      </c>
      <c r="C42" s="313" t="s">
        <v>43</v>
      </c>
      <c r="D42" s="314">
        <v>0.25</v>
      </c>
      <c r="E42" s="314">
        <v>0</v>
      </c>
      <c r="F42" s="296">
        <f t="shared" si="7"/>
        <v>0.25</v>
      </c>
      <c r="G42" s="314">
        <v>0</v>
      </c>
      <c r="H42" s="315">
        <v>0.75</v>
      </c>
      <c r="I42" s="315">
        <v>0</v>
      </c>
      <c r="J42" s="298">
        <f t="shared" si="0"/>
        <v>0.75</v>
      </c>
      <c r="K42" s="316">
        <v>0</v>
      </c>
      <c r="L42" s="317">
        <v>0</v>
      </c>
      <c r="M42" s="318">
        <v>0</v>
      </c>
      <c r="N42" s="302">
        <f t="shared" si="11"/>
        <v>0</v>
      </c>
      <c r="O42" s="319">
        <v>0</v>
      </c>
      <c r="P42" s="320">
        <v>0.1</v>
      </c>
      <c r="Q42" s="321">
        <v>0</v>
      </c>
      <c r="R42" s="306">
        <f t="shared" si="12"/>
        <v>0.1</v>
      </c>
      <c r="S42" s="322">
        <v>0</v>
      </c>
      <c r="T42" s="323">
        <f t="shared" si="10"/>
        <v>1.1000000000000001</v>
      </c>
      <c r="U42" s="308">
        <f t="shared" si="9"/>
        <v>0</v>
      </c>
      <c r="V42" s="308">
        <f t="shared" si="13"/>
        <v>1.1000000000000001</v>
      </c>
      <c r="W42" s="323">
        <f t="shared" si="14"/>
        <v>0</v>
      </c>
      <c r="X42" s="309">
        <f t="shared" si="8"/>
        <v>1.1000000000000001</v>
      </c>
      <c r="Y42" s="324">
        <v>0.1</v>
      </c>
      <c r="Z42" s="324"/>
    </row>
    <row r="43" spans="1:26" ht="18" customHeight="1" thickBot="1" x14ac:dyDescent="0.3">
      <c r="A43" s="311" t="s">
        <v>267</v>
      </c>
      <c r="B43" s="312" t="s">
        <v>238</v>
      </c>
      <c r="C43" s="313" t="s">
        <v>44</v>
      </c>
      <c r="D43" s="314">
        <v>1.5</v>
      </c>
      <c r="E43" s="314">
        <v>0</v>
      </c>
      <c r="F43" s="296">
        <f t="shared" si="7"/>
        <v>1.5</v>
      </c>
      <c r="G43" s="314">
        <v>0</v>
      </c>
      <c r="H43" s="315">
        <v>9.5</v>
      </c>
      <c r="I43" s="315">
        <v>1</v>
      </c>
      <c r="J43" s="298">
        <f t="shared" si="0"/>
        <v>8.5</v>
      </c>
      <c r="K43" s="316">
        <v>0</v>
      </c>
      <c r="L43" s="317">
        <v>0</v>
      </c>
      <c r="M43" s="318">
        <v>0</v>
      </c>
      <c r="N43" s="302">
        <f t="shared" si="11"/>
        <v>0</v>
      </c>
      <c r="O43" s="319">
        <v>0</v>
      </c>
      <c r="P43" s="320">
        <v>0</v>
      </c>
      <c r="Q43" s="321">
        <v>0</v>
      </c>
      <c r="R43" s="306">
        <f t="shared" si="12"/>
        <v>0</v>
      </c>
      <c r="S43" s="322">
        <v>0</v>
      </c>
      <c r="T43" s="323">
        <f t="shared" si="10"/>
        <v>11</v>
      </c>
      <c r="U43" s="308">
        <f t="shared" si="9"/>
        <v>1</v>
      </c>
      <c r="V43" s="308">
        <f t="shared" si="13"/>
        <v>10</v>
      </c>
      <c r="W43" s="323">
        <f t="shared" si="14"/>
        <v>0</v>
      </c>
      <c r="X43" s="309">
        <f t="shared" si="8"/>
        <v>10</v>
      </c>
      <c r="Y43" s="324">
        <v>1</v>
      </c>
      <c r="Z43" s="324" t="s">
        <v>285</v>
      </c>
    </row>
    <row r="44" spans="1:26" ht="18" customHeight="1" thickBot="1" x14ac:dyDescent="0.3">
      <c r="A44" s="311" t="s">
        <v>267</v>
      </c>
      <c r="B44" s="312" t="s">
        <v>238</v>
      </c>
      <c r="C44" s="313" t="s">
        <v>45</v>
      </c>
      <c r="D44" s="314">
        <v>1</v>
      </c>
      <c r="E44" s="314">
        <v>0</v>
      </c>
      <c r="F44" s="296">
        <f t="shared" si="7"/>
        <v>1</v>
      </c>
      <c r="G44" s="314">
        <v>0</v>
      </c>
      <c r="H44" s="315">
        <v>3</v>
      </c>
      <c r="I44" s="315">
        <v>0</v>
      </c>
      <c r="J44" s="298">
        <f t="shared" si="0"/>
        <v>3</v>
      </c>
      <c r="K44" s="316">
        <v>0</v>
      </c>
      <c r="L44" s="317">
        <v>0.5</v>
      </c>
      <c r="M44" s="318">
        <v>0</v>
      </c>
      <c r="N44" s="302">
        <f t="shared" si="11"/>
        <v>0.5</v>
      </c>
      <c r="O44" s="319">
        <v>0</v>
      </c>
      <c r="P44" s="320">
        <v>0.05</v>
      </c>
      <c r="Q44" s="321">
        <v>0</v>
      </c>
      <c r="R44" s="306">
        <f t="shared" si="12"/>
        <v>0.05</v>
      </c>
      <c r="S44" s="322">
        <v>0</v>
      </c>
      <c r="T44" s="323">
        <f t="shared" si="10"/>
        <v>4.55</v>
      </c>
      <c r="U44" s="308">
        <f t="shared" si="9"/>
        <v>0</v>
      </c>
      <c r="V44" s="308">
        <f t="shared" si="13"/>
        <v>4.55</v>
      </c>
      <c r="W44" s="323">
        <f t="shared" si="14"/>
        <v>0</v>
      </c>
      <c r="X44" s="309">
        <f t="shared" si="8"/>
        <v>4.55</v>
      </c>
      <c r="Y44" s="324">
        <v>0</v>
      </c>
      <c r="Z44" s="324"/>
    </row>
    <row r="45" spans="1:26" ht="18" customHeight="1" thickBot="1" x14ac:dyDescent="0.3">
      <c r="A45" s="327" t="s">
        <v>277</v>
      </c>
      <c r="B45" s="312" t="s">
        <v>142</v>
      </c>
      <c r="C45" s="328" t="s">
        <v>286</v>
      </c>
      <c r="D45" s="314">
        <v>13</v>
      </c>
      <c r="E45" s="314">
        <v>0</v>
      </c>
      <c r="F45" s="296">
        <f t="shared" si="7"/>
        <v>13</v>
      </c>
      <c r="G45" s="314">
        <v>0</v>
      </c>
      <c r="H45" s="333">
        <v>32</v>
      </c>
      <c r="I45" s="330">
        <v>0</v>
      </c>
      <c r="J45" s="298">
        <f t="shared" si="0"/>
        <v>32</v>
      </c>
      <c r="K45" s="335">
        <v>0</v>
      </c>
      <c r="L45" s="331">
        <v>19</v>
      </c>
      <c r="M45" s="314">
        <v>0</v>
      </c>
      <c r="N45" s="302">
        <f t="shared" si="11"/>
        <v>19</v>
      </c>
      <c r="O45" s="319">
        <v>3</v>
      </c>
      <c r="P45" s="333">
        <v>1</v>
      </c>
      <c r="Q45" s="330">
        <v>0</v>
      </c>
      <c r="R45" s="306">
        <f t="shared" si="12"/>
        <v>1</v>
      </c>
      <c r="S45" s="322">
        <v>0</v>
      </c>
      <c r="T45" s="323">
        <f t="shared" si="10"/>
        <v>65</v>
      </c>
      <c r="U45" s="308">
        <f t="shared" ref="U45:U76" si="15">SUM(Q45,M45,I45,E45)</f>
        <v>0</v>
      </c>
      <c r="V45" s="308">
        <f t="shared" si="13"/>
        <v>65</v>
      </c>
      <c r="W45" s="323">
        <f t="shared" si="14"/>
        <v>3</v>
      </c>
      <c r="X45" s="309">
        <f t="shared" si="8"/>
        <v>65</v>
      </c>
      <c r="Y45" s="331">
        <v>0</v>
      </c>
      <c r="Z45" s="331" t="s">
        <v>233</v>
      </c>
    </row>
    <row r="46" spans="1:26" ht="18" customHeight="1" thickBot="1" x14ac:dyDescent="0.3">
      <c r="A46" s="327" t="s">
        <v>277</v>
      </c>
      <c r="B46" s="312" t="s">
        <v>142</v>
      </c>
      <c r="C46" s="328" t="s">
        <v>287</v>
      </c>
      <c r="D46" s="314">
        <v>5</v>
      </c>
      <c r="E46" s="314">
        <v>0</v>
      </c>
      <c r="F46" s="296">
        <f t="shared" si="7"/>
        <v>5</v>
      </c>
      <c r="G46" s="314">
        <v>0</v>
      </c>
      <c r="H46" s="333">
        <v>12</v>
      </c>
      <c r="I46" s="330">
        <v>0</v>
      </c>
      <c r="J46" s="298">
        <f t="shared" si="0"/>
        <v>12</v>
      </c>
      <c r="K46" s="335">
        <v>2</v>
      </c>
      <c r="L46" s="331">
        <v>11</v>
      </c>
      <c r="M46" s="314">
        <v>0</v>
      </c>
      <c r="N46" s="302">
        <f t="shared" si="11"/>
        <v>11</v>
      </c>
      <c r="O46" s="319">
        <v>1</v>
      </c>
      <c r="P46" s="333">
        <v>0</v>
      </c>
      <c r="Q46" s="330">
        <v>0</v>
      </c>
      <c r="R46" s="306">
        <f t="shared" si="12"/>
        <v>0</v>
      </c>
      <c r="S46" s="322">
        <v>0</v>
      </c>
      <c r="T46" s="323">
        <f t="shared" si="10"/>
        <v>28</v>
      </c>
      <c r="U46" s="308">
        <f t="shared" si="15"/>
        <v>0</v>
      </c>
      <c r="V46" s="308">
        <f t="shared" si="13"/>
        <v>28</v>
      </c>
      <c r="W46" s="323">
        <f t="shared" si="14"/>
        <v>3</v>
      </c>
      <c r="X46" s="309">
        <f t="shared" si="8"/>
        <v>28</v>
      </c>
      <c r="Y46" s="314">
        <v>0</v>
      </c>
      <c r="Z46" s="314"/>
    </row>
    <row r="47" spans="1:26" ht="18" customHeight="1" thickBot="1" x14ac:dyDescent="0.3">
      <c r="A47" s="311" t="s">
        <v>267</v>
      </c>
      <c r="B47" s="312" t="s">
        <v>238</v>
      </c>
      <c r="C47" s="313" t="s">
        <v>48</v>
      </c>
      <c r="D47" s="314">
        <v>3</v>
      </c>
      <c r="E47" s="314">
        <v>0</v>
      </c>
      <c r="F47" s="296">
        <f t="shared" si="7"/>
        <v>3</v>
      </c>
      <c r="G47" s="314">
        <v>0</v>
      </c>
      <c r="H47" s="315">
        <v>14</v>
      </c>
      <c r="I47" s="315">
        <v>0</v>
      </c>
      <c r="J47" s="298">
        <f t="shared" si="0"/>
        <v>14</v>
      </c>
      <c r="K47" s="316">
        <v>0</v>
      </c>
      <c r="L47" s="317">
        <v>0</v>
      </c>
      <c r="M47" s="318">
        <v>0</v>
      </c>
      <c r="N47" s="302">
        <f t="shared" si="11"/>
        <v>0</v>
      </c>
      <c r="O47" s="319">
        <v>0</v>
      </c>
      <c r="P47" s="320">
        <v>1.5</v>
      </c>
      <c r="Q47" s="321">
        <v>0</v>
      </c>
      <c r="R47" s="306">
        <f t="shared" si="12"/>
        <v>1.5</v>
      </c>
      <c r="S47" s="322">
        <v>0.5</v>
      </c>
      <c r="T47" s="323">
        <f t="shared" si="10"/>
        <v>18.5</v>
      </c>
      <c r="U47" s="308">
        <f t="shared" si="15"/>
        <v>0</v>
      </c>
      <c r="V47" s="308">
        <f t="shared" si="13"/>
        <v>18.5</v>
      </c>
      <c r="W47" s="323">
        <f t="shared" si="14"/>
        <v>0.5</v>
      </c>
      <c r="X47" s="309">
        <f t="shared" si="8"/>
        <v>18.5</v>
      </c>
      <c r="Y47" s="324">
        <v>2.5</v>
      </c>
      <c r="Z47" s="324" t="s">
        <v>324</v>
      </c>
    </row>
    <row r="48" spans="1:26" ht="18" customHeight="1" thickBot="1" x14ac:dyDescent="0.3">
      <c r="A48" s="311" t="s">
        <v>267</v>
      </c>
      <c r="B48" s="312" t="s">
        <v>153</v>
      </c>
      <c r="C48" s="313" t="s">
        <v>49</v>
      </c>
      <c r="D48" s="314">
        <v>2.5</v>
      </c>
      <c r="E48" s="314">
        <v>0</v>
      </c>
      <c r="F48" s="296">
        <f t="shared" si="7"/>
        <v>2.5</v>
      </c>
      <c r="G48" s="314">
        <v>0</v>
      </c>
      <c r="H48" s="315">
        <v>14</v>
      </c>
      <c r="I48" s="315">
        <v>0</v>
      </c>
      <c r="J48" s="298">
        <f t="shared" si="0"/>
        <v>14</v>
      </c>
      <c r="K48" s="316">
        <v>0</v>
      </c>
      <c r="L48" s="317">
        <v>2</v>
      </c>
      <c r="M48" s="318">
        <v>0</v>
      </c>
      <c r="N48" s="302">
        <f t="shared" si="11"/>
        <v>2</v>
      </c>
      <c r="O48" s="319">
        <v>0</v>
      </c>
      <c r="P48" s="325">
        <v>1</v>
      </c>
      <c r="Q48" s="321">
        <v>0</v>
      </c>
      <c r="R48" s="306">
        <f t="shared" si="12"/>
        <v>1</v>
      </c>
      <c r="S48" s="322">
        <v>0</v>
      </c>
      <c r="T48" s="323">
        <f t="shared" si="10"/>
        <v>19.5</v>
      </c>
      <c r="U48" s="308">
        <f t="shared" si="15"/>
        <v>0</v>
      </c>
      <c r="V48" s="308">
        <f t="shared" si="13"/>
        <v>19.5</v>
      </c>
      <c r="W48" s="323">
        <f t="shared" si="14"/>
        <v>0</v>
      </c>
      <c r="X48" s="309">
        <f t="shared" si="8"/>
        <v>19.5</v>
      </c>
      <c r="Y48" s="324">
        <v>1</v>
      </c>
      <c r="Z48" s="324" t="s">
        <v>288</v>
      </c>
    </row>
    <row r="49" spans="1:26" ht="18" customHeight="1" thickBot="1" x14ac:dyDescent="0.3">
      <c r="A49" s="311" t="s">
        <v>267</v>
      </c>
      <c r="B49" s="312" t="s">
        <v>251</v>
      </c>
      <c r="C49" s="313" t="s">
        <v>50</v>
      </c>
      <c r="D49" s="314">
        <v>1</v>
      </c>
      <c r="E49" s="314">
        <v>0</v>
      </c>
      <c r="F49" s="296">
        <f t="shared" si="7"/>
        <v>1</v>
      </c>
      <c r="G49" s="314">
        <v>0</v>
      </c>
      <c r="H49" s="315">
        <v>4</v>
      </c>
      <c r="I49" s="315">
        <v>0</v>
      </c>
      <c r="J49" s="298">
        <f t="shared" si="0"/>
        <v>4</v>
      </c>
      <c r="K49" s="316">
        <v>0</v>
      </c>
      <c r="L49" s="317">
        <v>1</v>
      </c>
      <c r="M49" s="318">
        <v>0</v>
      </c>
      <c r="N49" s="302">
        <f t="shared" si="11"/>
        <v>1</v>
      </c>
      <c r="O49" s="319">
        <v>0</v>
      </c>
      <c r="P49" s="320">
        <v>2</v>
      </c>
      <c r="Q49" s="321">
        <v>0</v>
      </c>
      <c r="R49" s="306">
        <f t="shared" si="12"/>
        <v>2</v>
      </c>
      <c r="S49" s="322">
        <v>0</v>
      </c>
      <c r="T49" s="323">
        <f t="shared" si="10"/>
        <v>8</v>
      </c>
      <c r="U49" s="308">
        <f t="shared" si="15"/>
        <v>0</v>
      </c>
      <c r="V49" s="308">
        <f t="shared" si="13"/>
        <v>8</v>
      </c>
      <c r="W49" s="323">
        <f t="shared" si="14"/>
        <v>0</v>
      </c>
      <c r="X49" s="309">
        <f t="shared" si="8"/>
        <v>8</v>
      </c>
      <c r="Y49" s="324">
        <v>0</v>
      </c>
      <c r="Z49" s="324"/>
    </row>
    <row r="50" spans="1:26" ht="18" customHeight="1" thickBot="1" x14ac:dyDescent="0.3">
      <c r="A50" s="311" t="s">
        <v>267</v>
      </c>
      <c r="B50" s="312" t="s">
        <v>251</v>
      </c>
      <c r="C50" s="313" t="s">
        <v>51</v>
      </c>
      <c r="D50" s="314">
        <v>1</v>
      </c>
      <c r="E50" s="314">
        <v>0</v>
      </c>
      <c r="F50" s="296">
        <f t="shared" si="7"/>
        <v>1</v>
      </c>
      <c r="G50" s="314">
        <v>0</v>
      </c>
      <c r="H50" s="315">
        <v>5</v>
      </c>
      <c r="I50" s="315">
        <v>0</v>
      </c>
      <c r="J50" s="298">
        <f t="shared" si="0"/>
        <v>5</v>
      </c>
      <c r="K50" s="316">
        <v>0</v>
      </c>
      <c r="L50" s="317">
        <v>0</v>
      </c>
      <c r="M50" s="318">
        <v>0</v>
      </c>
      <c r="N50" s="302">
        <f t="shared" si="11"/>
        <v>0</v>
      </c>
      <c r="O50" s="319">
        <v>0</v>
      </c>
      <c r="P50" s="320">
        <v>0.5</v>
      </c>
      <c r="Q50" s="321">
        <v>0</v>
      </c>
      <c r="R50" s="306">
        <f t="shared" si="12"/>
        <v>0.5</v>
      </c>
      <c r="S50" s="322">
        <v>0</v>
      </c>
      <c r="T50" s="323">
        <f t="shared" si="10"/>
        <v>6.5</v>
      </c>
      <c r="U50" s="308">
        <f t="shared" si="15"/>
        <v>0</v>
      </c>
      <c r="V50" s="308">
        <f t="shared" si="13"/>
        <v>6.5</v>
      </c>
      <c r="W50" s="323">
        <f t="shared" si="14"/>
        <v>0</v>
      </c>
      <c r="X50" s="309">
        <f t="shared" si="8"/>
        <v>6.5</v>
      </c>
      <c r="Y50" s="324">
        <v>0</v>
      </c>
      <c r="Z50" s="324"/>
    </row>
    <row r="51" spans="1:26" ht="18" customHeight="1" thickBot="1" x14ac:dyDescent="0.3">
      <c r="A51" s="311" t="s">
        <v>269</v>
      </c>
      <c r="B51" s="312" t="s">
        <v>309</v>
      </c>
      <c r="C51" s="313" t="s">
        <v>52</v>
      </c>
      <c r="D51" s="314">
        <v>0.5</v>
      </c>
      <c r="E51" s="314">
        <v>0</v>
      </c>
      <c r="F51" s="296">
        <f t="shared" si="7"/>
        <v>0.5</v>
      </c>
      <c r="G51" s="314">
        <v>0</v>
      </c>
      <c r="H51" s="315">
        <v>4</v>
      </c>
      <c r="I51" s="315">
        <v>0</v>
      </c>
      <c r="J51" s="298">
        <f t="shared" si="0"/>
        <v>4</v>
      </c>
      <c r="K51" s="316">
        <v>1</v>
      </c>
      <c r="L51" s="317">
        <v>0</v>
      </c>
      <c r="M51" s="318">
        <v>0</v>
      </c>
      <c r="N51" s="302">
        <f t="shared" si="11"/>
        <v>0</v>
      </c>
      <c r="O51" s="319">
        <v>0</v>
      </c>
      <c r="P51" s="325">
        <v>0</v>
      </c>
      <c r="Q51" s="315">
        <v>0</v>
      </c>
      <c r="R51" s="306">
        <f t="shared" si="12"/>
        <v>0</v>
      </c>
      <c r="S51" s="326">
        <v>0</v>
      </c>
      <c r="T51" s="323">
        <f t="shared" si="10"/>
        <v>4.5</v>
      </c>
      <c r="U51" s="308">
        <f t="shared" si="15"/>
        <v>0</v>
      </c>
      <c r="V51" s="308">
        <f t="shared" si="13"/>
        <v>4.5</v>
      </c>
      <c r="W51" s="323">
        <f t="shared" si="14"/>
        <v>1</v>
      </c>
      <c r="X51" s="309">
        <f t="shared" si="8"/>
        <v>4.5</v>
      </c>
      <c r="Y51" s="324">
        <v>0.11</v>
      </c>
      <c r="Z51" s="324" t="s">
        <v>289</v>
      </c>
    </row>
    <row r="52" spans="1:26" ht="18" customHeight="1" thickBot="1" x14ac:dyDescent="0.3">
      <c r="A52" s="311" t="s">
        <v>267</v>
      </c>
      <c r="B52" s="312" t="s">
        <v>153</v>
      </c>
      <c r="C52" s="313" t="s">
        <v>53</v>
      </c>
      <c r="D52" s="314">
        <v>1.25</v>
      </c>
      <c r="E52" s="314">
        <v>0</v>
      </c>
      <c r="F52" s="296">
        <f t="shared" si="7"/>
        <v>1.25</v>
      </c>
      <c r="G52" s="314">
        <v>0</v>
      </c>
      <c r="H52" s="315">
        <v>8.75</v>
      </c>
      <c r="I52" s="315">
        <v>0</v>
      </c>
      <c r="J52" s="298">
        <f t="shared" si="0"/>
        <v>8.75</v>
      </c>
      <c r="K52" s="316">
        <v>0</v>
      </c>
      <c r="L52" s="317">
        <v>2</v>
      </c>
      <c r="M52" s="318">
        <v>0</v>
      </c>
      <c r="N52" s="302">
        <f t="shared" si="11"/>
        <v>2</v>
      </c>
      <c r="O52" s="319">
        <v>0</v>
      </c>
      <c r="P52" s="320">
        <v>0</v>
      </c>
      <c r="Q52" s="321">
        <v>0</v>
      </c>
      <c r="R52" s="306">
        <f t="shared" si="12"/>
        <v>0</v>
      </c>
      <c r="S52" s="322">
        <v>0</v>
      </c>
      <c r="T52" s="323">
        <f t="shared" ref="T52:T83" si="16">SUM(P52,L52,H52,D52)</f>
        <v>12</v>
      </c>
      <c r="U52" s="308">
        <f t="shared" si="15"/>
        <v>0</v>
      </c>
      <c r="V52" s="308">
        <f t="shared" si="13"/>
        <v>12</v>
      </c>
      <c r="W52" s="323">
        <f t="shared" si="14"/>
        <v>0</v>
      </c>
      <c r="X52" s="309">
        <f t="shared" si="8"/>
        <v>12</v>
      </c>
      <c r="Y52" s="324">
        <v>0.93</v>
      </c>
      <c r="Z52" s="324" t="s">
        <v>290</v>
      </c>
    </row>
    <row r="53" spans="1:26" ht="18" customHeight="1" thickBot="1" x14ac:dyDescent="0.3">
      <c r="A53" s="311" t="s">
        <v>269</v>
      </c>
      <c r="B53" s="312" t="s">
        <v>309</v>
      </c>
      <c r="C53" s="313" t="s">
        <v>54</v>
      </c>
      <c r="D53" s="314">
        <v>0.25</v>
      </c>
      <c r="E53" s="314">
        <v>0</v>
      </c>
      <c r="F53" s="296">
        <f t="shared" si="7"/>
        <v>0.25</v>
      </c>
      <c r="G53" s="314">
        <v>0</v>
      </c>
      <c r="H53" s="315">
        <v>0.5</v>
      </c>
      <c r="I53" s="315">
        <v>0</v>
      </c>
      <c r="J53" s="298">
        <f t="shared" si="0"/>
        <v>0.5</v>
      </c>
      <c r="K53" s="316">
        <v>0</v>
      </c>
      <c r="L53" s="317">
        <v>0.15</v>
      </c>
      <c r="M53" s="318">
        <v>0</v>
      </c>
      <c r="N53" s="302">
        <f t="shared" si="11"/>
        <v>0.15</v>
      </c>
      <c r="O53" s="319">
        <v>0</v>
      </c>
      <c r="P53" s="325">
        <v>0</v>
      </c>
      <c r="Q53" s="315">
        <v>0</v>
      </c>
      <c r="R53" s="306">
        <f t="shared" si="12"/>
        <v>0</v>
      </c>
      <c r="S53" s="326">
        <v>0</v>
      </c>
      <c r="T53" s="323">
        <f t="shared" si="16"/>
        <v>0.9</v>
      </c>
      <c r="U53" s="308">
        <f t="shared" si="15"/>
        <v>0</v>
      </c>
      <c r="V53" s="308">
        <f t="shared" si="13"/>
        <v>0.9</v>
      </c>
      <c r="W53" s="323">
        <f t="shared" si="14"/>
        <v>0</v>
      </c>
      <c r="X53" s="309">
        <f t="shared" si="8"/>
        <v>0.9</v>
      </c>
      <c r="Y53" s="324">
        <v>0.01</v>
      </c>
      <c r="Z53" s="324" t="s">
        <v>291</v>
      </c>
    </row>
    <row r="54" spans="1:26" ht="18" customHeight="1" thickBot="1" x14ac:dyDescent="0.3">
      <c r="A54" s="311" t="s">
        <v>267</v>
      </c>
      <c r="B54" s="312" t="s">
        <v>152</v>
      </c>
      <c r="C54" s="313" t="s">
        <v>55</v>
      </c>
      <c r="D54" s="314">
        <v>2</v>
      </c>
      <c r="E54" s="314">
        <v>0</v>
      </c>
      <c r="F54" s="296">
        <f t="shared" si="7"/>
        <v>2</v>
      </c>
      <c r="G54" s="314">
        <v>0</v>
      </c>
      <c r="H54" s="315">
        <v>13</v>
      </c>
      <c r="I54" s="315">
        <v>1</v>
      </c>
      <c r="J54" s="298">
        <f t="shared" si="0"/>
        <v>12</v>
      </c>
      <c r="K54" s="316">
        <v>0</v>
      </c>
      <c r="L54" s="317">
        <v>2</v>
      </c>
      <c r="M54" s="318">
        <v>0</v>
      </c>
      <c r="N54" s="302">
        <f t="shared" si="11"/>
        <v>2</v>
      </c>
      <c r="O54" s="319">
        <v>0</v>
      </c>
      <c r="P54" s="320">
        <v>2</v>
      </c>
      <c r="Q54" s="321">
        <v>0</v>
      </c>
      <c r="R54" s="306">
        <f t="shared" si="12"/>
        <v>2</v>
      </c>
      <c r="S54" s="322">
        <v>0</v>
      </c>
      <c r="T54" s="323">
        <f t="shared" si="16"/>
        <v>19</v>
      </c>
      <c r="U54" s="308">
        <f t="shared" si="15"/>
        <v>1</v>
      </c>
      <c r="V54" s="308">
        <f t="shared" si="13"/>
        <v>18</v>
      </c>
      <c r="W54" s="323">
        <f t="shared" si="14"/>
        <v>0</v>
      </c>
      <c r="X54" s="309">
        <f t="shared" si="8"/>
        <v>18</v>
      </c>
      <c r="Y54" s="324">
        <v>2</v>
      </c>
      <c r="Z54" s="324" t="s">
        <v>292</v>
      </c>
    </row>
    <row r="55" spans="1:26" ht="18" customHeight="1" thickBot="1" x14ac:dyDescent="0.3">
      <c r="A55" s="311" t="s">
        <v>267</v>
      </c>
      <c r="B55" s="312" t="s">
        <v>251</v>
      </c>
      <c r="C55" s="313" t="s">
        <v>56</v>
      </c>
      <c r="D55" s="314">
        <v>1</v>
      </c>
      <c r="E55" s="314">
        <v>0</v>
      </c>
      <c r="F55" s="296">
        <f t="shared" si="7"/>
        <v>1</v>
      </c>
      <c r="G55" s="314">
        <v>0</v>
      </c>
      <c r="H55" s="315">
        <v>2</v>
      </c>
      <c r="I55" s="315">
        <v>0</v>
      </c>
      <c r="J55" s="298">
        <f t="shared" si="0"/>
        <v>2</v>
      </c>
      <c r="K55" s="316">
        <v>0</v>
      </c>
      <c r="L55" s="317">
        <v>1</v>
      </c>
      <c r="M55" s="318">
        <v>0</v>
      </c>
      <c r="N55" s="302">
        <f t="shared" si="11"/>
        <v>1</v>
      </c>
      <c r="O55" s="319">
        <v>0</v>
      </c>
      <c r="P55" s="320">
        <v>0.1</v>
      </c>
      <c r="Q55" s="321">
        <v>0</v>
      </c>
      <c r="R55" s="306">
        <f t="shared" si="12"/>
        <v>0.1</v>
      </c>
      <c r="S55" s="322">
        <v>0</v>
      </c>
      <c r="T55" s="323">
        <f t="shared" si="16"/>
        <v>4.0999999999999996</v>
      </c>
      <c r="U55" s="308">
        <f t="shared" si="15"/>
        <v>0</v>
      </c>
      <c r="V55" s="308">
        <f t="shared" si="13"/>
        <v>4.0999999999999996</v>
      </c>
      <c r="W55" s="323">
        <f t="shared" si="14"/>
        <v>0</v>
      </c>
      <c r="X55" s="309">
        <f t="shared" si="8"/>
        <v>4.0999999999999996</v>
      </c>
      <c r="Y55" s="324">
        <v>0</v>
      </c>
      <c r="Z55" s="324"/>
    </row>
    <row r="56" spans="1:26" ht="18" customHeight="1" thickBot="1" x14ac:dyDescent="0.3">
      <c r="A56" s="311" t="s">
        <v>277</v>
      </c>
      <c r="B56" s="312" t="s">
        <v>238</v>
      </c>
      <c r="C56" s="313" t="s">
        <v>57</v>
      </c>
      <c r="D56" s="314">
        <v>4</v>
      </c>
      <c r="E56" s="314">
        <v>0</v>
      </c>
      <c r="F56" s="296">
        <f t="shared" si="7"/>
        <v>4</v>
      </c>
      <c r="G56" s="314">
        <v>0</v>
      </c>
      <c r="H56" s="315">
        <v>14.25</v>
      </c>
      <c r="I56" s="315">
        <v>0</v>
      </c>
      <c r="J56" s="298">
        <f t="shared" si="0"/>
        <v>14.25</v>
      </c>
      <c r="K56" s="316">
        <v>0</v>
      </c>
      <c r="L56" s="317">
        <v>4.25</v>
      </c>
      <c r="M56" s="318">
        <v>0</v>
      </c>
      <c r="N56" s="302">
        <f t="shared" si="11"/>
        <v>4.25</v>
      </c>
      <c r="O56" s="319">
        <v>0</v>
      </c>
      <c r="P56" s="320">
        <v>0.5</v>
      </c>
      <c r="Q56" s="321">
        <v>0</v>
      </c>
      <c r="R56" s="306">
        <f t="shared" si="12"/>
        <v>0.5</v>
      </c>
      <c r="S56" s="322">
        <v>0</v>
      </c>
      <c r="T56" s="323">
        <v>24</v>
      </c>
      <c r="U56" s="308">
        <f t="shared" si="15"/>
        <v>0</v>
      </c>
      <c r="V56" s="308">
        <f t="shared" si="13"/>
        <v>24</v>
      </c>
      <c r="W56" s="323">
        <f t="shared" si="14"/>
        <v>0</v>
      </c>
      <c r="X56" s="309">
        <f t="shared" si="8"/>
        <v>24</v>
      </c>
      <c r="Y56" s="324">
        <v>1</v>
      </c>
      <c r="Z56" s="324" t="s">
        <v>293</v>
      </c>
    </row>
    <row r="57" spans="1:26" ht="18" customHeight="1" thickBot="1" x14ac:dyDescent="0.3">
      <c r="A57" s="311" t="s">
        <v>267</v>
      </c>
      <c r="B57" s="312" t="s">
        <v>166</v>
      </c>
      <c r="C57" s="313" t="s">
        <v>58</v>
      </c>
      <c r="D57" s="314">
        <v>1</v>
      </c>
      <c r="E57" s="314">
        <v>0</v>
      </c>
      <c r="F57" s="296">
        <f t="shared" si="7"/>
        <v>1</v>
      </c>
      <c r="G57" s="314">
        <v>0</v>
      </c>
      <c r="H57" s="315">
        <v>1</v>
      </c>
      <c r="I57" s="315">
        <v>0</v>
      </c>
      <c r="J57" s="298">
        <f t="shared" si="0"/>
        <v>1</v>
      </c>
      <c r="K57" s="316">
        <v>0</v>
      </c>
      <c r="L57" s="317">
        <v>0</v>
      </c>
      <c r="M57" s="318">
        <v>0</v>
      </c>
      <c r="N57" s="302">
        <f t="shared" si="11"/>
        <v>0</v>
      </c>
      <c r="O57" s="319">
        <v>0</v>
      </c>
      <c r="P57" s="320">
        <v>0</v>
      </c>
      <c r="Q57" s="321">
        <v>0</v>
      </c>
      <c r="R57" s="306">
        <f t="shared" si="12"/>
        <v>0</v>
      </c>
      <c r="S57" s="322">
        <v>0</v>
      </c>
      <c r="T57" s="323">
        <f t="shared" si="16"/>
        <v>2</v>
      </c>
      <c r="U57" s="308">
        <f t="shared" si="15"/>
        <v>0</v>
      </c>
      <c r="V57" s="308">
        <f t="shared" si="13"/>
        <v>2</v>
      </c>
      <c r="W57" s="323">
        <f t="shared" si="14"/>
        <v>0</v>
      </c>
      <c r="X57" s="309">
        <f t="shared" si="8"/>
        <v>2</v>
      </c>
      <c r="Y57" s="324">
        <v>0.1</v>
      </c>
      <c r="Z57" s="324" t="s">
        <v>233</v>
      </c>
    </row>
    <row r="58" spans="1:26" ht="18" customHeight="1" thickBot="1" x14ac:dyDescent="0.3">
      <c r="A58" s="311" t="s">
        <v>267</v>
      </c>
      <c r="B58" s="312" t="s">
        <v>153</v>
      </c>
      <c r="C58" s="313" t="s">
        <v>59</v>
      </c>
      <c r="D58" s="314">
        <v>1.25</v>
      </c>
      <c r="E58" s="314">
        <v>0</v>
      </c>
      <c r="F58" s="296">
        <f t="shared" si="7"/>
        <v>1.25</v>
      </c>
      <c r="G58" s="314">
        <v>0</v>
      </c>
      <c r="H58" s="315">
        <v>6.75</v>
      </c>
      <c r="I58" s="315">
        <v>0</v>
      </c>
      <c r="J58" s="298">
        <f t="shared" si="0"/>
        <v>6.75</v>
      </c>
      <c r="K58" s="316">
        <v>0</v>
      </c>
      <c r="L58" s="317">
        <v>1</v>
      </c>
      <c r="M58" s="318">
        <v>0</v>
      </c>
      <c r="N58" s="302">
        <f t="shared" si="11"/>
        <v>1</v>
      </c>
      <c r="O58" s="319">
        <v>0</v>
      </c>
      <c r="P58" s="320">
        <v>1</v>
      </c>
      <c r="Q58" s="321">
        <v>0</v>
      </c>
      <c r="R58" s="306">
        <f t="shared" si="12"/>
        <v>1</v>
      </c>
      <c r="S58" s="322">
        <v>0</v>
      </c>
      <c r="T58" s="323">
        <f t="shared" si="16"/>
        <v>10</v>
      </c>
      <c r="U58" s="308">
        <f t="shared" si="15"/>
        <v>0</v>
      </c>
      <c r="V58" s="308">
        <f t="shared" si="13"/>
        <v>10</v>
      </c>
      <c r="W58" s="323">
        <f t="shared" si="14"/>
        <v>0</v>
      </c>
      <c r="X58" s="309">
        <f t="shared" si="8"/>
        <v>10</v>
      </c>
      <c r="Y58" s="324">
        <v>0</v>
      </c>
      <c r="Z58" s="324"/>
    </row>
    <row r="59" spans="1:26" ht="18" customHeight="1" thickBot="1" x14ac:dyDescent="0.3">
      <c r="A59" s="311" t="s">
        <v>267</v>
      </c>
      <c r="B59" s="312" t="s">
        <v>166</v>
      </c>
      <c r="C59" s="313" t="s">
        <v>60</v>
      </c>
      <c r="D59" s="314">
        <v>3</v>
      </c>
      <c r="E59" s="314">
        <v>0</v>
      </c>
      <c r="F59" s="296">
        <f t="shared" si="7"/>
        <v>3</v>
      </c>
      <c r="G59" s="314">
        <v>0</v>
      </c>
      <c r="H59" s="315">
        <v>13</v>
      </c>
      <c r="I59" s="315">
        <v>0</v>
      </c>
      <c r="J59" s="298">
        <f t="shared" si="0"/>
        <v>13</v>
      </c>
      <c r="K59" s="316">
        <v>1</v>
      </c>
      <c r="L59" s="317">
        <v>2</v>
      </c>
      <c r="M59" s="318">
        <v>0</v>
      </c>
      <c r="N59" s="302">
        <f t="shared" si="11"/>
        <v>2</v>
      </c>
      <c r="O59" s="319">
        <v>0</v>
      </c>
      <c r="P59" s="325">
        <v>1</v>
      </c>
      <c r="Q59" s="321">
        <v>0</v>
      </c>
      <c r="R59" s="306">
        <f t="shared" si="12"/>
        <v>1</v>
      </c>
      <c r="S59" s="322">
        <v>0</v>
      </c>
      <c r="T59" s="323">
        <f t="shared" si="16"/>
        <v>19</v>
      </c>
      <c r="U59" s="308">
        <f t="shared" si="15"/>
        <v>0</v>
      </c>
      <c r="V59" s="308">
        <f t="shared" si="13"/>
        <v>19</v>
      </c>
      <c r="W59" s="323">
        <f t="shared" si="14"/>
        <v>1</v>
      </c>
      <c r="X59" s="309">
        <f t="shared" si="8"/>
        <v>19</v>
      </c>
      <c r="Y59" s="324">
        <v>1</v>
      </c>
      <c r="Z59" s="324" t="s">
        <v>233</v>
      </c>
    </row>
    <row r="60" spans="1:26" ht="18" customHeight="1" thickBot="1" x14ac:dyDescent="0.3">
      <c r="A60" s="311" t="s">
        <v>267</v>
      </c>
      <c r="B60" s="312" t="s">
        <v>152</v>
      </c>
      <c r="C60" s="313" t="s">
        <v>61</v>
      </c>
      <c r="D60" s="314">
        <v>1</v>
      </c>
      <c r="E60" s="314">
        <v>0</v>
      </c>
      <c r="F60" s="296">
        <f t="shared" si="7"/>
        <v>1</v>
      </c>
      <c r="G60" s="314">
        <v>0</v>
      </c>
      <c r="H60" s="315">
        <v>8</v>
      </c>
      <c r="I60" s="315">
        <v>0</v>
      </c>
      <c r="J60" s="298">
        <f t="shared" si="0"/>
        <v>8</v>
      </c>
      <c r="K60" s="316">
        <v>0</v>
      </c>
      <c r="L60" s="317">
        <v>1</v>
      </c>
      <c r="M60" s="318">
        <v>0</v>
      </c>
      <c r="N60" s="302">
        <f t="shared" si="11"/>
        <v>1</v>
      </c>
      <c r="O60" s="319">
        <v>0</v>
      </c>
      <c r="P60" s="325">
        <v>0</v>
      </c>
      <c r="Q60" s="321">
        <v>0</v>
      </c>
      <c r="R60" s="306">
        <f t="shared" si="12"/>
        <v>0</v>
      </c>
      <c r="S60" s="322">
        <v>0</v>
      </c>
      <c r="T60" s="323">
        <f t="shared" si="16"/>
        <v>10</v>
      </c>
      <c r="U60" s="308">
        <f t="shared" si="15"/>
        <v>0</v>
      </c>
      <c r="V60" s="308">
        <f t="shared" si="13"/>
        <v>10</v>
      </c>
      <c r="W60" s="323">
        <f t="shared" si="14"/>
        <v>0</v>
      </c>
      <c r="X60" s="309">
        <f t="shared" si="8"/>
        <v>10</v>
      </c>
      <c r="Y60" s="324">
        <v>0</v>
      </c>
      <c r="Z60" s="324"/>
    </row>
    <row r="61" spans="1:26" ht="18" customHeight="1" thickBot="1" x14ac:dyDescent="0.3">
      <c r="A61" s="311" t="s">
        <v>267</v>
      </c>
      <c r="B61" s="312" t="s">
        <v>251</v>
      </c>
      <c r="C61" s="313" t="s">
        <v>62</v>
      </c>
      <c r="D61" s="314">
        <v>0.25</v>
      </c>
      <c r="E61" s="314">
        <v>0</v>
      </c>
      <c r="F61" s="296">
        <f t="shared" si="7"/>
        <v>0.25</v>
      </c>
      <c r="G61" s="314">
        <v>0</v>
      </c>
      <c r="H61" s="315">
        <v>3</v>
      </c>
      <c r="I61" s="315">
        <v>0</v>
      </c>
      <c r="J61" s="298">
        <f t="shared" si="0"/>
        <v>3</v>
      </c>
      <c r="K61" s="316">
        <v>0</v>
      </c>
      <c r="L61" s="317">
        <v>0</v>
      </c>
      <c r="M61" s="318">
        <v>0</v>
      </c>
      <c r="N61" s="302">
        <f t="shared" si="11"/>
        <v>0</v>
      </c>
      <c r="O61" s="319">
        <v>0</v>
      </c>
      <c r="P61" s="320">
        <v>0.1</v>
      </c>
      <c r="Q61" s="321">
        <v>0</v>
      </c>
      <c r="R61" s="306">
        <f t="shared" si="12"/>
        <v>0.1</v>
      </c>
      <c r="S61" s="322">
        <v>0</v>
      </c>
      <c r="T61" s="323">
        <f t="shared" si="16"/>
        <v>3.35</v>
      </c>
      <c r="U61" s="308">
        <f t="shared" si="15"/>
        <v>0</v>
      </c>
      <c r="V61" s="308">
        <f t="shared" si="13"/>
        <v>3.35</v>
      </c>
      <c r="W61" s="323">
        <f t="shared" si="14"/>
        <v>0</v>
      </c>
      <c r="X61" s="309">
        <f t="shared" si="8"/>
        <v>3.35</v>
      </c>
      <c r="Y61" s="324">
        <v>0</v>
      </c>
      <c r="Z61" s="324"/>
    </row>
    <row r="62" spans="1:26" ht="18" customHeight="1" thickBot="1" x14ac:dyDescent="0.3">
      <c r="A62" s="311" t="s">
        <v>277</v>
      </c>
      <c r="B62" s="312" t="s">
        <v>251</v>
      </c>
      <c r="C62" s="313" t="s">
        <v>63</v>
      </c>
      <c r="D62" s="314">
        <v>0.25</v>
      </c>
      <c r="E62" s="314">
        <v>0</v>
      </c>
      <c r="F62" s="296">
        <f t="shared" si="7"/>
        <v>0.25</v>
      </c>
      <c r="G62" s="314">
        <v>0</v>
      </c>
      <c r="H62" s="315">
        <v>0.75</v>
      </c>
      <c r="I62" s="315">
        <v>0</v>
      </c>
      <c r="J62" s="298">
        <f t="shared" si="0"/>
        <v>0.75</v>
      </c>
      <c r="K62" s="316">
        <v>0</v>
      </c>
      <c r="L62" s="317">
        <v>0.25</v>
      </c>
      <c r="M62" s="318">
        <v>0</v>
      </c>
      <c r="N62" s="302">
        <f t="shared" si="11"/>
        <v>0.25</v>
      </c>
      <c r="O62" s="319">
        <v>0</v>
      </c>
      <c r="P62" s="320">
        <v>0.1</v>
      </c>
      <c r="Q62" s="321">
        <v>0</v>
      </c>
      <c r="R62" s="306">
        <f t="shared" si="12"/>
        <v>0.1</v>
      </c>
      <c r="S62" s="322">
        <v>0</v>
      </c>
      <c r="T62" s="323">
        <f t="shared" si="16"/>
        <v>1.35</v>
      </c>
      <c r="U62" s="308">
        <f t="shared" si="15"/>
        <v>0</v>
      </c>
      <c r="V62" s="308">
        <f t="shared" si="13"/>
        <v>1.35</v>
      </c>
      <c r="W62" s="323">
        <f t="shared" si="14"/>
        <v>0</v>
      </c>
      <c r="X62" s="309">
        <f t="shared" si="8"/>
        <v>1.35</v>
      </c>
      <c r="Y62" s="324">
        <v>0</v>
      </c>
      <c r="Z62" s="324"/>
    </row>
    <row r="63" spans="1:26" ht="18" customHeight="1" thickBot="1" x14ac:dyDescent="0.3">
      <c r="A63" s="311" t="s">
        <v>269</v>
      </c>
      <c r="B63" s="312" t="s">
        <v>309</v>
      </c>
      <c r="C63" s="313" t="s">
        <v>64</v>
      </c>
      <c r="D63" s="314">
        <v>1</v>
      </c>
      <c r="E63" s="314">
        <v>0</v>
      </c>
      <c r="F63" s="296">
        <f t="shared" si="7"/>
        <v>1</v>
      </c>
      <c r="G63" s="314">
        <v>1</v>
      </c>
      <c r="H63" s="315">
        <v>4</v>
      </c>
      <c r="I63" s="315">
        <v>0</v>
      </c>
      <c r="J63" s="298">
        <f t="shared" si="0"/>
        <v>4</v>
      </c>
      <c r="K63" s="316">
        <v>0</v>
      </c>
      <c r="L63" s="317">
        <v>0</v>
      </c>
      <c r="M63" s="318">
        <v>0</v>
      </c>
      <c r="N63" s="302">
        <f t="shared" si="11"/>
        <v>0</v>
      </c>
      <c r="O63" s="319">
        <v>0</v>
      </c>
      <c r="P63" s="325">
        <v>0</v>
      </c>
      <c r="Q63" s="315">
        <v>0</v>
      </c>
      <c r="R63" s="306">
        <f t="shared" si="12"/>
        <v>0</v>
      </c>
      <c r="S63" s="326">
        <v>0</v>
      </c>
      <c r="T63" s="323">
        <f t="shared" si="16"/>
        <v>5</v>
      </c>
      <c r="U63" s="308">
        <f t="shared" si="15"/>
        <v>0</v>
      </c>
      <c r="V63" s="308">
        <f t="shared" si="13"/>
        <v>5</v>
      </c>
      <c r="W63" s="323">
        <f t="shared" si="14"/>
        <v>1</v>
      </c>
      <c r="X63" s="309">
        <f t="shared" si="8"/>
        <v>5</v>
      </c>
      <c r="Y63" s="324">
        <v>0.08</v>
      </c>
      <c r="Z63" s="324" t="s">
        <v>294</v>
      </c>
    </row>
    <row r="64" spans="1:26" ht="18" customHeight="1" thickBot="1" x14ac:dyDescent="0.3">
      <c r="A64" s="311" t="s">
        <v>267</v>
      </c>
      <c r="B64" s="312" t="s">
        <v>152</v>
      </c>
      <c r="C64" s="313" t="s">
        <v>65</v>
      </c>
      <c r="D64" s="314">
        <v>1</v>
      </c>
      <c r="E64" s="314">
        <v>0</v>
      </c>
      <c r="F64" s="296">
        <f t="shared" si="7"/>
        <v>1</v>
      </c>
      <c r="G64" s="314">
        <v>0</v>
      </c>
      <c r="H64" s="315">
        <v>5</v>
      </c>
      <c r="I64" s="315">
        <v>0</v>
      </c>
      <c r="J64" s="298">
        <f t="shared" si="0"/>
        <v>5</v>
      </c>
      <c r="K64" s="316">
        <v>0</v>
      </c>
      <c r="L64" s="317">
        <v>1</v>
      </c>
      <c r="M64" s="318">
        <v>0</v>
      </c>
      <c r="N64" s="302">
        <f t="shared" si="11"/>
        <v>1</v>
      </c>
      <c r="O64" s="319">
        <v>0</v>
      </c>
      <c r="P64" s="325">
        <v>0</v>
      </c>
      <c r="Q64" s="321">
        <v>0</v>
      </c>
      <c r="R64" s="306">
        <f t="shared" si="12"/>
        <v>0</v>
      </c>
      <c r="S64" s="322">
        <v>0</v>
      </c>
      <c r="T64" s="323">
        <f t="shared" si="16"/>
        <v>7</v>
      </c>
      <c r="U64" s="308">
        <f t="shared" si="15"/>
        <v>0</v>
      </c>
      <c r="V64" s="308">
        <f t="shared" si="13"/>
        <v>7</v>
      </c>
      <c r="W64" s="323">
        <f t="shared" si="14"/>
        <v>0</v>
      </c>
      <c r="X64" s="309">
        <f t="shared" si="8"/>
        <v>7</v>
      </c>
      <c r="Y64" s="324">
        <v>0.1</v>
      </c>
      <c r="Z64" s="324" t="s">
        <v>235</v>
      </c>
    </row>
    <row r="65" spans="1:26" ht="18" customHeight="1" thickBot="1" x14ac:dyDescent="0.3">
      <c r="A65" s="311" t="s">
        <v>277</v>
      </c>
      <c r="B65" s="312" t="s">
        <v>153</v>
      </c>
      <c r="C65" s="313" t="s">
        <v>66</v>
      </c>
      <c r="D65" s="314">
        <v>27</v>
      </c>
      <c r="E65" s="314">
        <v>0</v>
      </c>
      <c r="F65" s="296">
        <f t="shared" si="7"/>
        <v>27</v>
      </c>
      <c r="G65" s="314">
        <v>0</v>
      </c>
      <c r="H65" s="315">
        <v>80</v>
      </c>
      <c r="I65" s="315">
        <v>0</v>
      </c>
      <c r="J65" s="298">
        <f t="shared" si="0"/>
        <v>80</v>
      </c>
      <c r="K65" s="316">
        <v>1</v>
      </c>
      <c r="L65" s="317">
        <v>16</v>
      </c>
      <c r="M65" s="318">
        <v>0</v>
      </c>
      <c r="N65" s="302">
        <f t="shared" si="11"/>
        <v>16</v>
      </c>
      <c r="O65" s="319">
        <v>2</v>
      </c>
      <c r="P65" s="325">
        <v>9</v>
      </c>
      <c r="Q65" s="321">
        <v>0</v>
      </c>
      <c r="R65" s="306">
        <f t="shared" si="12"/>
        <v>9</v>
      </c>
      <c r="S65" s="322">
        <v>0</v>
      </c>
      <c r="T65" s="323">
        <f t="shared" si="16"/>
        <v>132</v>
      </c>
      <c r="U65" s="308">
        <f t="shared" si="15"/>
        <v>0</v>
      </c>
      <c r="V65" s="308">
        <f t="shared" si="13"/>
        <v>132</v>
      </c>
      <c r="W65" s="323">
        <f t="shared" si="14"/>
        <v>3</v>
      </c>
      <c r="X65" s="309">
        <f t="shared" si="8"/>
        <v>132</v>
      </c>
      <c r="Y65" s="324">
        <v>6</v>
      </c>
      <c r="Z65" s="324" t="s">
        <v>295</v>
      </c>
    </row>
    <row r="66" spans="1:26" ht="18" customHeight="1" thickBot="1" x14ac:dyDescent="0.3">
      <c r="A66" s="311" t="s">
        <v>267</v>
      </c>
      <c r="B66" s="312" t="s">
        <v>251</v>
      </c>
      <c r="C66" s="313" t="s">
        <v>67</v>
      </c>
      <c r="D66" s="314">
        <v>0</v>
      </c>
      <c r="E66" s="314">
        <v>0</v>
      </c>
      <c r="F66" s="296">
        <f t="shared" si="7"/>
        <v>0</v>
      </c>
      <c r="G66" s="314">
        <v>0</v>
      </c>
      <c r="H66" s="315">
        <v>1</v>
      </c>
      <c r="I66" s="315">
        <v>0</v>
      </c>
      <c r="J66" s="298">
        <f t="shared" si="0"/>
        <v>1</v>
      </c>
      <c r="K66" s="316">
        <v>0</v>
      </c>
      <c r="L66" s="317">
        <v>0</v>
      </c>
      <c r="M66" s="318">
        <v>0</v>
      </c>
      <c r="N66" s="302">
        <f t="shared" si="11"/>
        <v>0</v>
      </c>
      <c r="O66" s="319">
        <v>0</v>
      </c>
      <c r="P66" s="320">
        <v>0.05</v>
      </c>
      <c r="Q66" s="321">
        <v>0</v>
      </c>
      <c r="R66" s="306">
        <f t="shared" si="12"/>
        <v>0.05</v>
      </c>
      <c r="S66" s="322">
        <v>0</v>
      </c>
      <c r="T66" s="323">
        <f t="shared" si="16"/>
        <v>1.05</v>
      </c>
      <c r="U66" s="308">
        <f t="shared" si="15"/>
        <v>0</v>
      </c>
      <c r="V66" s="308">
        <f t="shared" si="13"/>
        <v>1.05</v>
      </c>
      <c r="W66" s="323">
        <f t="shared" si="14"/>
        <v>0</v>
      </c>
      <c r="X66" s="309">
        <f t="shared" si="8"/>
        <v>1.05</v>
      </c>
      <c r="Y66" s="324">
        <v>0</v>
      </c>
      <c r="Z66" s="324"/>
    </row>
    <row r="67" spans="1:26" ht="18" customHeight="1" thickBot="1" x14ac:dyDescent="0.3">
      <c r="A67" s="311" t="s">
        <v>267</v>
      </c>
      <c r="B67" s="312" t="s">
        <v>153</v>
      </c>
      <c r="C67" s="313" t="s">
        <v>68</v>
      </c>
      <c r="D67" s="314">
        <v>1</v>
      </c>
      <c r="E67" s="314">
        <v>0</v>
      </c>
      <c r="F67" s="296">
        <f t="shared" si="7"/>
        <v>1</v>
      </c>
      <c r="G67" s="314">
        <v>0</v>
      </c>
      <c r="H67" s="315">
        <v>4</v>
      </c>
      <c r="I67" s="315">
        <v>0</v>
      </c>
      <c r="J67" s="298">
        <f t="shared" si="0"/>
        <v>4</v>
      </c>
      <c r="K67" s="316">
        <v>0</v>
      </c>
      <c r="L67" s="317">
        <v>1</v>
      </c>
      <c r="M67" s="318">
        <v>0</v>
      </c>
      <c r="N67" s="302">
        <f t="shared" si="11"/>
        <v>1</v>
      </c>
      <c r="O67" s="319">
        <v>1</v>
      </c>
      <c r="P67" s="320">
        <v>0</v>
      </c>
      <c r="Q67" s="321">
        <v>0</v>
      </c>
      <c r="R67" s="306">
        <f t="shared" si="12"/>
        <v>0</v>
      </c>
      <c r="S67" s="322">
        <v>0</v>
      </c>
      <c r="T67" s="323">
        <f t="shared" si="16"/>
        <v>6</v>
      </c>
      <c r="U67" s="308">
        <f t="shared" si="15"/>
        <v>0</v>
      </c>
      <c r="V67" s="308">
        <f t="shared" si="13"/>
        <v>6</v>
      </c>
      <c r="W67" s="323">
        <f t="shared" si="14"/>
        <v>1</v>
      </c>
      <c r="X67" s="309">
        <f t="shared" si="8"/>
        <v>6</v>
      </c>
      <c r="Y67" s="324">
        <v>0.5</v>
      </c>
      <c r="Z67" s="324" t="s">
        <v>296</v>
      </c>
    </row>
    <row r="68" spans="1:26" ht="18" customHeight="1" thickBot="1" x14ac:dyDescent="0.3">
      <c r="A68" s="311" t="s">
        <v>277</v>
      </c>
      <c r="B68" s="312" t="s">
        <v>153</v>
      </c>
      <c r="C68" s="313" t="s">
        <v>69</v>
      </c>
      <c r="D68" s="314">
        <v>2</v>
      </c>
      <c r="E68" s="314">
        <v>0</v>
      </c>
      <c r="F68" s="296">
        <f t="shared" si="7"/>
        <v>2</v>
      </c>
      <c r="G68" s="314">
        <v>0</v>
      </c>
      <c r="H68" s="315">
        <v>7</v>
      </c>
      <c r="I68" s="315">
        <v>0</v>
      </c>
      <c r="J68" s="298">
        <f t="shared" ref="J68:J105" si="17">H68-I68</f>
        <v>7</v>
      </c>
      <c r="K68" s="316">
        <v>1</v>
      </c>
      <c r="L68" s="317">
        <v>2</v>
      </c>
      <c r="M68" s="318">
        <v>0</v>
      </c>
      <c r="N68" s="302">
        <f t="shared" ref="N68:N99" si="18">L68-M68</f>
        <v>2</v>
      </c>
      <c r="O68" s="319">
        <v>0</v>
      </c>
      <c r="P68" s="320">
        <v>1</v>
      </c>
      <c r="Q68" s="321">
        <v>0</v>
      </c>
      <c r="R68" s="306">
        <f t="shared" ref="R68:R99" si="19">P68-Q68</f>
        <v>1</v>
      </c>
      <c r="S68" s="322">
        <v>0</v>
      </c>
      <c r="T68" s="323">
        <f t="shared" si="16"/>
        <v>12</v>
      </c>
      <c r="U68" s="308">
        <f t="shared" si="15"/>
        <v>0</v>
      </c>
      <c r="V68" s="308">
        <f t="shared" ref="V68:V99" si="20">T68-U68</f>
        <v>12</v>
      </c>
      <c r="W68" s="323">
        <f t="shared" ref="W68:W99" si="21">SUM(S68,O68,K68,G68)</f>
        <v>1</v>
      </c>
      <c r="X68" s="309">
        <f t="shared" si="8"/>
        <v>12</v>
      </c>
      <c r="Y68" s="324">
        <v>0</v>
      </c>
      <c r="Z68" s="324"/>
    </row>
    <row r="69" spans="1:26" ht="18" customHeight="1" thickBot="1" x14ac:dyDescent="0.3">
      <c r="A69" s="311" t="s">
        <v>267</v>
      </c>
      <c r="B69" s="312" t="s">
        <v>238</v>
      </c>
      <c r="C69" s="313" t="s">
        <v>70</v>
      </c>
      <c r="D69" s="314">
        <v>3</v>
      </c>
      <c r="E69" s="314">
        <v>0</v>
      </c>
      <c r="F69" s="296">
        <f t="shared" ref="F69:F105" si="22">D69-E69</f>
        <v>3</v>
      </c>
      <c r="G69" s="314">
        <v>0</v>
      </c>
      <c r="H69" s="315">
        <v>14</v>
      </c>
      <c r="I69" s="315">
        <v>0</v>
      </c>
      <c r="J69" s="298">
        <f t="shared" si="17"/>
        <v>14</v>
      </c>
      <c r="K69" s="316">
        <v>0</v>
      </c>
      <c r="L69" s="317">
        <v>2</v>
      </c>
      <c r="M69" s="318">
        <v>0</v>
      </c>
      <c r="N69" s="302">
        <f t="shared" si="18"/>
        <v>2</v>
      </c>
      <c r="O69" s="319">
        <v>0</v>
      </c>
      <c r="P69" s="320">
        <v>1.5</v>
      </c>
      <c r="Q69" s="321">
        <v>0</v>
      </c>
      <c r="R69" s="306">
        <f t="shared" si="19"/>
        <v>1.5</v>
      </c>
      <c r="S69" s="322">
        <v>0</v>
      </c>
      <c r="T69" s="323">
        <f t="shared" si="16"/>
        <v>20.5</v>
      </c>
      <c r="U69" s="308">
        <f t="shared" si="15"/>
        <v>0</v>
      </c>
      <c r="V69" s="308">
        <f t="shared" si="20"/>
        <v>20.5</v>
      </c>
      <c r="W69" s="323">
        <f t="shared" si="21"/>
        <v>0</v>
      </c>
      <c r="X69" s="309">
        <f t="shared" si="8"/>
        <v>20.5</v>
      </c>
      <c r="Y69" s="324">
        <v>0</v>
      </c>
      <c r="Z69" s="324"/>
    </row>
    <row r="70" spans="1:26" ht="18" customHeight="1" thickBot="1" x14ac:dyDescent="0.3">
      <c r="A70" s="311" t="s">
        <v>269</v>
      </c>
      <c r="B70" s="312" t="s">
        <v>166</v>
      </c>
      <c r="C70" s="313" t="s">
        <v>71</v>
      </c>
      <c r="D70" s="314">
        <v>1</v>
      </c>
      <c r="E70" s="314">
        <v>0</v>
      </c>
      <c r="F70" s="296">
        <f t="shared" si="22"/>
        <v>1</v>
      </c>
      <c r="G70" s="314">
        <v>0</v>
      </c>
      <c r="H70" s="315">
        <v>11</v>
      </c>
      <c r="I70" s="315">
        <v>0</v>
      </c>
      <c r="J70" s="298">
        <f t="shared" si="17"/>
        <v>11</v>
      </c>
      <c r="K70" s="316">
        <v>1</v>
      </c>
      <c r="L70" s="317">
        <v>4</v>
      </c>
      <c r="M70" s="318">
        <v>0</v>
      </c>
      <c r="N70" s="302">
        <f t="shared" si="18"/>
        <v>4</v>
      </c>
      <c r="O70" s="319">
        <v>0</v>
      </c>
      <c r="P70" s="320">
        <v>0</v>
      </c>
      <c r="Q70" s="321">
        <v>0</v>
      </c>
      <c r="R70" s="306">
        <f t="shared" si="19"/>
        <v>0</v>
      </c>
      <c r="S70" s="322">
        <v>0</v>
      </c>
      <c r="T70" s="323">
        <f t="shared" si="16"/>
        <v>16</v>
      </c>
      <c r="U70" s="308">
        <f t="shared" si="15"/>
        <v>0</v>
      </c>
      <c r="V70" s="308">
        <f t="shared" si="20"/>
        <v>16</v>
      </c>
      <c r="W70" s="323">
        <f t="shared" si="21"/>
        <v>1</v>
      </c>
      <c r="X70" s="309">
        <f t="shared" ref="X70:X105" si="23">V70</f>
        <v>16</v>
      </c>
      <c r="Y70" s="324">
        <v>1</v>
      </c>
      <c r="Z70" s="324" t="s">
        <v>233</v>
      </c>
    </row>
    <row r="71" spans="1:26" ht="18" customHeight="1" thickBot="1" x14ac:dyDescent="0.3">
      <c r="A71" s="311" t="s">
        <v>267</v>
      </c>
      <c r="B71" s="312" t="s">
        <v>238</v>
      </c>
      <c r="C71" s="313" t="s">
        <v>72</v>
      </c>
      <c r="D71" s="314">
        <v>1</v>
      </c>
      <c r="E71" s="314">
        <v>0</v>
      </c>
      <c r="F71" s="296">
        <f t="shared" si="22"/>
        <v>1</v>
      </c>
      <c r="G71" s="314">
        <v>0</v>
      </c>
      <c r="H71" s="315">
        <v>6</v>
      </c>
      <c r="I71" s="315">
        <v>0</v>
      </c>
      <c r="J71" s="298">
        <f t="shared" si="17"/>
        <v>6</v>
      </c>
      <c r="K71" s="316">
        <v>1</v>
      </c>
      <c r="L71" s="317">
        <v>1</v>
      </c>
      <c r="M71" s="318">
        <v>0</v>
      </c>
      <c r="N71" s="302">
        <f t="shared" si="18"/>
        <v>1</v>
      </c>
      <c r="O71" s="319">
        <v>0</v>
      </c>
      <c r="P71" s="320">
        <v>0</v>
      </c>
      <c r="Q71" s="321">
        <v>0</v>
      </c>
      <c r="R71" s="306">
        <f t="shared" si="19"/>
        <v>0</v>
      </c>
      <c r="S71" s="322">
        <v>0</v>
      </c>
      <c r="T71" s="323">
        <f t="shared" si="16"/>
        <v>8</v>
      </c>
      <c r="U71" s="308">
        <f t="shared" si="15"/>
        <v>0</v>
      </c>
      <c r="V71" s="308">
        <f t="shared" si="20"/>
        <v>8</v>
      </c>
      <c r="W71" s="323">
        <f t="shared" si="21"/>
        <v>1</v>
      </c>
      <c r="X71" s="309">
        <f t="shared" si="23"/>
        <v>8</v>
      </c>
      <c r="Y71" s="324">
        <v>0.05</v>
      </c>
      <c r="Z71" s="324" t="s">
        <v>314</v>
      </c>
    </row>
    <row r="72" spans="1:26" ht="18" customHeight="1" thickBot="1" x14ac:dyDescent="0.3">
      <c r="A72" s="311" t="s">
        <v>269</v>
      </c>
      <c r="B72" s="312" t="s">
        <v>166</v>
      </c>
      <c r="C72" s="313" t="s">
        <v>74</v>
      </c>
      <c r="D72" s="314">
        <v>3</v>
      </c>
      <c r="E72" s="314">
        <v>0</v>
      </c>
      <c r="F72" s="296">
        <f t="shared" si="22"/>
        <v>3</v>
      </c>
      <c r="G72" s="314">
        <v>1</v>
      </c>
      <c r="H72" s="315">
        <v>13</v>
      </c>
      <c r="I72" s="315">
        <v>0</v>
      </c>
      <c r="J72" s="298">
        <f t="shared" si="17"/>
        <v>13</v>
      </c>
      <c r="K72" s="316">
        <v>2</v>
      </c>
      <c r="L72" s="317">
        <v>2</v>
      </c>
      <c r="M72" s="318">
        <v>0</v>
      </c>
      <c r="N72" s="302">
        <f t="shared" si="18"/>
        <v>2</v>
      </c>
      <c r="O72" s="319">
        <v>0</v>
      </c>
      <c r="P72" s="320">
        <v>0</v>
      </c>
      <c r="Q72" s="321">
        <v>0</v>
      </c>
      <c r="R72" s="306">
        <f t="shared" si="19"/>
        <v>0</v>
      </c>
      <c r="S72" s="322">
        <v>0</v>
      </c>
      <c r="T72" s="323">
        <f t="shared" si="16"/>
        <v>18</v>
      </c>
      <c r="U72" s="308">
        <f t="shared" si="15"/>
        <v>0</v>
      </c>
      <c r="V72" s="308">
        <f t="shared" si="20"/>
        <v>18</v>
      </c>
      <c r="W72" s="323">
        <f t="shared" si="21"/>
        <v>3</v>
      </c>
      <c r="X72" s="309">
        <f t="shared" si="23"/>
        <v>18</v>
      </c>
      <c r="Y72" s="324">
        <v>1</v>
      </c>
      <c r="Z72" s="324" t="s">
        <v>233</v>
      </c>
    </row>
    <row r="73" spans="1:26" ht="18" customHeight="1" thickBot="1" x14ac:dyDescent="0.3">
      <c r="A73" s="311" t="s">
        <v>277</v>
      </c>
      <c r="B73" s="312" t="s">
        <v>142</v>
      </c>
      <c r="C73" s="313" t="s">
        <v>75</v>
      </c>
      <c r="D73" s="314">
        <v>3</v>
      </c>
      <c r="E73" s="314">
        <v>0</v>
      </c>
      <c r="F73" s="296">
        <f t="shared" si="22"/>
        <v>3</v>
      </c>
      <c r="G73" s="314">
        <v>1</v>
      </c>
      <c r="H73" s="315">
        <v>8</v>
      </c>
      <c r="I73" s="315">
        <v>0</v>
      </c>
      <c r="J73" s="298">
        <f t="shared" si="17"/>
        <v>8</v>
      </c>
      <c r="K73" s="316">
        <v>3</v>
      </c>
      <c r="L73" s="317">
        <v>2</v>
      </c>
      <c r="M73" s="318">
        <v>0</v>
      </c>
      <c r="N73" s="302">
        <f t="shared" si="18"/>
        <v>2</v>
      </c>
      <c r="O73" s="319">
        <v>0</v>
      </c>
      <c r="P73" s="320">
        <v>0</v>
      </c>
      <c r="Q73" s="321">
        <v>0</v>
      </c>
      <c r="R73" s="306">
        <f t="shared" si="19"/>
        <v>0</v>
      </c>
      <c r="S73" s="322">
        <v>0</v>
      </c>
      <c r="T73" s="323">
        <f t="shared" si="16"/>
        <v>13</v>
      </c>
      <c r="U73" s="308">
        <f t="shared" si="15"/>
        <v>0</v>
      </c>
      <c r="V73" s="308">
        <f t="shared" si="20"/>
        <v>13</v>
      </c>
      <c r="W73" s="323">
        <f t="shared" si="21"/>
        <v>4</v>
      </c>
      <c r="X73" s="309">
        <f t="shared" si="23"/>
        <v>13</v>
      </c>
      <c r="Y73" s="324">
        <v>0.2</v>
      </c>
      <c r="Z73" s="324" t="s">
        <v>234</v>
      </c>
    </row>
    <row r="74" spans="1:26" ht="18" customHeight="1" thickBot="1" x14ac:dyDescent="0.3">
      <c r="A74" s="311" t="s">
        <v>267</v>
      </c>
      <c r="B74" s="312" t="s">
        <v>166</v>
      </c>
      <c r="C74" s="313" t="s">
        <v>76</v>
      </c>
      <c r="D74" s="314">
        <v>0.33</v>
      </c>
      <c r="E74" s="314">
        <v>0</v>
      </c>
      <c r="F74" s="296">
        <f t="shared" si="22"/>
        <v>0.33</v>
      </c>
      <c r="G74" s="314">
        <v>0</v>
      </c>
      <c r="H74" s="315">
        <v>1</v>
      </c>
      <c r="I74" s="315">
        <v>0</v>
      </c>
      <c r="J74" s="298">
        <f t="shared" si="17"/>
        <v>1</v>
      </c>
      <c r="K74" s="316">
        <v>0</v>
      </c>
      <c r="L74" s="317">
        <v>0</v>
      </c>
      <c r="M74" s="318">
        <v>0</v>
      </c>
      <c r="N74" s="302">
        <f t="shared" si="18"/>
        <v>0</v>
      </c>
      <c r="O74" s="319">
        <v>0</v>
      </c>
      <c r="P74" s="320">
        <v>0</v>
      </c>
      <c r="Q74" s="321">
        <v>0</v>
      </c>
      <c r="R74" s="306">
        <f t="shared" si="19"/>
        <v>0</v>
      </c>
      <c r="S74" s="322">
        <v>0</v>
      </c>
      <c r="T74" s="323">
        <f t="shared" si="16"/>
        <v>1.33</v>
      </c>
      <c r="U74" s="308">
        <f t="shared" si="15"/>
        <v>0</v>
      </c>
      <c r="V74" s="308">
        <f t="shared" si="20"/>
        <v>1.33</v>
      </c>
      <c r="W74" s="323">
        <f t="shared" si="21"/>
        <v>0</v>
      </c>
      <c r="X74" s="309">
        <f t="shared" si="23"/>
        <v>1.33</v>
      </c>
      <c r="Y74" s="324">
        <v>0.25</v>
      </c>
      <c r="Z74" s="324" t="s">
        <v>233</v>
      </c>
    </row>
    <row r="75" spans="1:26" ht="18" customHeight="1" thickBot="1" x14ac:dyDescent="0.3">
      <c r="A75" s="311" t="s">
        <v>269</v>
      </c>
      <c r="B75" s="312" t="s">
        <v>309</v>
      </c>
      <c r="C75" s="313" t="s">
        <v>77</v>
      </c>
      <c r="D75" s="314">
        <v>0.5</v>
      </c>
      <c r="E75" s="314">
        <v>0</v>
      </c>
      <c r="F75" s="296">
        <f t="shared" si="22"/>
        <v>0.5</v>
      </c>
      <c r="G75" s="314">
        <v>0</v>
      </c>
      <c r="H75" s="315">
        <v>5</v>
      </c>
      <c r="I75" s="315">
        <v>0</v>
      </c>
      <c r="J75" s="298">
        <f t="shared" si="17"/>
        <v>5</v>
      </c>
      <c r="K75" s="316">
        <v>0</v>
      </c>
      <c r="L75" s="317">
        <v>0.5</v>
      </c>
      <c r="M75" s="318">
        <v>0</v>
      </c>
      <c r="N75" s="302">
        <f t="shared" si="18"/>
        <v>0.5</v>
      </c>
      <c r="O75" s="319">
        <v>0</v>
      </c>
      <c r="P75" s="325">
        <v>0</v>
      </c>
      <c r="Q75" s="315">
        <v>0</v>
      </c>
      <c r="R75" s="306">
        <f t="shared" si="19"/>
        <v>0</v>
      </c>
      <c r="S75" s="326">
        <v>0</v>
      </c>
      <c r="T75" s="323">
        <f t="shared" si="16"/>
        <v>6</v>
      </c>
      <c r="U75" s="308">
        <f t="shared" si="15"/>
        <v>0</v>
      </c>
      <c r="V75" s="308">
        <f t="shared" si="20"/>
        <v>6</v>
      </c>
      <c r="W75" s="323">
        <f t="shared" si="21"/>
        <v>0</v>
      </c>
      <c r="X75" s="309">
        <f t="shared" si="23"/>
        <v>6</v>
      </c>
      <c r="Y75" s="324">
        <v>0.55000000000000004</v>
      </c>
      <c r="Z75" s="324" t="s">
        <v>297</v>
      </c>
    </row>
    <row r="76" spans="1:26" ht="18" customHeight="1" thickBot="1" x14ac:dyDescent="0.3">
      <c r="A76" s="311" t="s">
        <v>267</v>
      </c>
      <c r="B76" s="312" t="s">
        <v>166</v>
      </c>
      <c r="C76" s="313" t="s">
        <v>78</v>
      </c>
      <c r="D76" s="314">
        <v>1</v>
      </c>
      <c r="E76" s="314">
        <v>0</v>
      </c>
      <c r="F76" s="296">
        <f t="shared" si="22"/>
        <v>1</v>
      </c>
      <c r="G76" s="314">
        <v>0</v>
      </c>
      <c r="H76" s="315">
        <v>3</v>
      </c>
      <c r="I76" s="315">
        <v>0</v>
      </c>
      <c r="J76" s="298">
        <f t="shared" si="17"/>
        <v>3</v>
      </c>
      <c r="K76" s="316">
        <v>0</v>
      </c>
      <c r="L76" s="317">
        <v>1</v>
      </c>
      <c r="M76" s="318">
        <v>0</v>
      </c>
      <c r="N76" s="302">
        <f t="shared" si="18"/>
        <v>1</v>
      </c>
      <c r="O76" s="319">
        <v>0</v>
      </c>
      <c r="P76" s="320">
        <v>0.75</v>
      </c>
      <c r="Q76" s="321">
        <v>0</v>
      </c>
      <c r="R76" s="306">
        <f t="shared" si="19"/>
        <v>0.75</v>
      </c>
      <c r="S76" s="322">
        <v>0</v>
      </c>
      <c r="T76" s="323">
        <f t="shared" si="16"/>
        <v>5.75</v>
      </c>
      <c r="U76" s="308">
        <f t="shared" si="15"/>
        <v>0</v>
      </c>
      <c r="V76" s="308">
        <f t="shared" si="20"/>
        <v>5.75</v>
      </c>
      <c r="W76" s="323">
        <f t="shared" si="21"/>
        <v>0</v>
      </c>
      <c r="X76" s="309">
        <f t="shared" si="23"/>
        <v>5.75</v>
      </c>
      <c r="Y76" s="324">
        <v>0</v>
      </c>
      <c r="Z76" s="324"/>
    </row>
    <row r="77" spans="1:26" ht="18" customHeight="1" thickBot="1" x14ac:dyDescent="0.3">
      <c r="A77" s="311" t="s">
        <v>269</v>
      </c>
      <c r="B77" s="312" t="s">
        <v>309</v>
      </c>
      <c r="C77" s="313" t="s">
        <v>79</v>
      </c>
      <c r="D77" s="314">
        <v>0.5</v>
      </c>
      <c r="E77" s="314">
        <v>0</v>
      </c>
      <c r="F77" s="296">
        <f t="shared" si="22"/>
        <v>0.5</v>
      </c>
      <c r="G77" s="314">
        <v>0</v>
      </c>
      <c r="H77" s="315">
        <v>0.5</v>
      </c>
      <c r="I77" s="315">
        <v>0</v>
      </c>
      <c r="J77" s="298">
        <f t="shared" si="17"/>
        <v>0.5</v>
      </c>
      <c r="K77" s="316">
        <v>1</v>
      </c>
      <c r="L77" s="317">
        <v>0.5</v>
      </c>
      <c r="M77" s="318">
        <v>0</v>
      </c>
      <c r="N77" s="302">
        <f t="shared" si="18"/>
        <v>0.5</v>
      </c>
      <c r="O77" s="319">
        <v>0</v>
      </c>
      <c r="P77" s="325">
        <v>0</v>
      </c>
      <c r="Q77" s="315">
        <v>0</v>
      </c>
      <c r="R77" s="306">
        <f t="shared" si="19"/>
        <v>0</v>
      </c>
      <c r="S77" s="326">
        <v>0</v>
      </c>
      <c r="T77" s="323">
        <f t="shared" si="16"/>
        <v>1.5</v>
      </c>
      <c r="U77" s="308">
        <f t="shared" ref="U77:U105" si="24">SUM(Q77,M77,I77,E77)</f>
        <v>0</v>
      </c>
      <c r="V77" s="308">
        <f t="shared" si="20"/>
        <v>1.5</v>
      </c>
      <c r="W77" s="323">
        <f t="shared" si="21"/>
        <v>1</v>
      </c>
      <c r="X77" s="309">
        <f t="shared" si="23"/>
        <v>1.5</v>
      </c>
      <c r="Y77" s="324">
        <v>0.05</v>
      </c>
      <c r="Z77" s="324" t="s">
        <v>298</v>
      </c>
    </row>
    <row r="78" spans="1:26" ht="18" customHeight="1" thickBot="1" x14ac:dyDescent="0.3">
      <c r="A78" s="311" t="s">
        <v>267</v>
      </c>
      <c r="B78" s="312" t="s">
        <v>142</v>
      </c>
      <c r="C78" s="313" t="s">
        <v>80</v>
      </c>
      <c r="D78" s="314">
        <v>1</v>
      </c>
      <c r="E78" s="314">
        <v>0</v>
      </c>
      <c r="F78" s="296">
        <f t="shared" si="22"/>
        <v>1</v>
      </c>
      <c r="G78" s="314">
        <v>0</v>
      </c>
      <c r="H78" s="315">
        <v>7</v>
      </c>
      <c r="I78" s="315">
        <v>0</v>
      </c>
      <c r="J78" s="298">
        <f t="shared" si="17"/>
        <v>7</v>
      </c>
      <c r="K78" s="316">
        <v>0</v>
      </c>
      <c r="L78" s="317">
        <v>1</v>
      </c>
      <c r="M78" s="318">
        <v>0</v>
      </c>
      <c r="N78" s="302">
        <f t="shared" si="18"/>
        <v>1</v>
      </c>
      <c r="O78" s="319">
        <v>0</v>
      </c>
      <c r="P78" s="320">
        <v>1</v>
      </c>
      <c r="Q78" s="321">
        <v>0</v>
      </c>
      <c r="R78" s="306">
        <f t="shared" si="19"/>
        <v>1</v>
      </c>
      <c r="S78" s="322">
        <v>0</v>
      </c>
      <c r="T78" s="323">
        <f t="shared" si="16"/>
        <v>10</v>
      </c>
      <c r="U78" s="308">
        <f t="shared" si="24"/>
        <v>0</v>
      </c>
      <c r="V78" s="308">
        <f t="shared" si="20"/>
        <v>10</v>
      </c>
      <c r="W78" s="323">
        <f t="shared" si="21"/>
        <v>0</v>
      </c>
      <c r="X78" s="309">
        <f t="shared" si="23"/>
        <v>10</v>
      </c>
      <c r="Y78" s="324">
        <v>1</v>
      </c>
      <c r="Z78" s="324" t="s">
        <v>233</v>
      </c>
    </row>
    <row r="79" spans="1:26" ht="18" customHeight="1" thickBot="1" x14ac:dyDescent="0.3">
      <c r="A79" s="311" t="s">
        <v>267</v>
      </c>
      <c r="B79" s="312" t="s">
        <v>238</v>
      </c>
      <c r="C79" s="313" t="s">
        <v>81</v>
      </c>
      <c r="D79" s="314">
        <v>3</v>
      </c>
      <c r="E79" s="314">
        <v>0</v>
      </c>
      <c r="F79" s="296">
        <f t="shared" si="22"/>
        <v>3</v>
      </c>
      <c r="G79" s="314">
        <v>0</v>
      </c>
      <c r="H79" s="315">
        <v>22</v>
      </c>
      <c r="I79" s="315">
        <v>0</v>
      </c>
      <c r="J79" s="298">
        <f t="shared" si="17"/>
        <v>22</v>
      </c>
      <c r="K79" s="316">
        <v>0</v>
      </c>
      <c r="L79" s="317">
        <v>3</v>
      </c>
      <c r="M79" s="318">
        <v>0</v>
      </c>
      <c r="N79" s="302">
        <f t="shared" si="18"/>
        <v>3</v>
      </c>
      <c r="O79" s="319">
        <v>1</v>
      </c>
      <c r="P79" s="320">
        <v>3.8</v>
      </c>
      <c r="Q79" s="321">
        <v>0</v>
      </c>
      <c r="R79" s="306">
        <f t="shared" si="19"/>
        <v>3.8</v>
      </c>
      <c r="S79" s="322">
        <v>0</v>
      </c>
      <c r="T79" s="323">
        <f t="shared" si="16"/>
        <v>31.8</v>
      </c>
      <c r="U79" s="308">
        <f t="shared" si="24"/>
        <v>0</v>
      </c>
      <c r="V79" s="308">
        <f t="shared" si="20"/>
        <v>31.8</v>
      </c>
      <c r="W79" s="323">
        <f t="shared" si="21"/>
        <v>1</v>
      </c>
      <c r="X79" s="309">
        <f t="shared" si="23"/>
        <v>31.8</v>
      </c>
      <c r="Y79" s="324">
        <v>0</v>
      </c>
      <c r="Z79" s="324"/>
    </row>
    <row r="80" spans="1:26" ht="18" customHeight="1" thickBot="1" x14ac:dyDescent="0.3">
      <c r="A80" s="311" t="s">
        <v>269</v>
      </c>
      <c r="B80" s="312" t="s">
        <v>251</v>
      </c>
      <c r="C80" s="313" t="s">
        <v>82</v>
      </c>
      <c r="D80" s="314">
        <v>0</v>
      </c>
      <c r="E80" s="314">
        <v>0</v>
      </c>
      <c r="F80" s="296">
        <f t="shared" si="22"/>
        <v>0</v>
      </c>
      <c r="G80" s="314">
        <v>0</v>
      </c>
      <c r="H80" s="315">
        <v>1</v>
      </c>
      <c r="I80" s="315">
        <v>0</v>
      </c>
      <c r="J80" s="298">
        <f t="shared" si="17"/>
        <v>1</v>
      </c>
      <c r="K80" s="316">
        <v>0</v>
      </c>
      <c r="L80" s="317">
        <v>0</v>
      </c>
      <c r="M80" s="318">
        <v>0</v>
      </c>
      <c r="N80" s="302">
        <f t="shared" si="18"/>
        <v>0</v>
      </c>
      <c r="O80" s="319">
        <v>0</v>
      </c>
      <c r="P80" s="320">
        <v>0.1</v>
      </c>
      <c r="Q80" s="321">
        <v>0</v>
      </c>
      <c r="R80" s="306">
        <f t="shared" si="19"/>
        <v>0.1</v>
      </c>
      <c r="S80" s="322">
        <v>0</v>
      </c>
      <c r="T80" s="323">
        <f t="shared" si="16"/>
        <v>1.1000000000000001</v>
      </c>
      <c r="U80" s="308">
        <f t="shared" si="24"/>
        <v>0</v>
      </c>
      <c r="V80" s="308">
        <f t="shared" si="20"/>
        <v>1.1000000000000001</v>
      </c>
      <c r="W80" s="323">
        <f t="shared" si="21"/>
        <v>0</v>
      </c>
      <c r="X80" s="309">
        <f t="shared" si="23"/>
        <v>1.1000000000000001</v>
      </c>
      <c r="Y80" s="324">
        <v>0</v>
      </c>
      <c r="Z80" s="324"/>
    </row>
    <row r="81" spans="1:26" ht="18" customHeight="1" thickBot="1" x14ac:dyDescent="0.3">
      <c r="A81" s="311" t="s">
        <v>277</v>
      </c>
      <c r="B81" s="312" t="s">
        <v>142</v>
      </c>
      <c r="C81" s="313" t="s">
        <v>83</v>
      </c>
      <c r="D81" s="314">
        <v>1</v>
      </c>
      <c r="E81" s="314">
        <v>0</v>
      </c>
      <c r="F81" s="296">
        <f t="shared" si="22"/>
        <v>1</v>
      </c>
      <c r="G81" s="314">
        <v>0</v>
      </c>
      <c r="H81" s="315">
        <v>12</v>
      </c>
      <c r="I81" s="315">
        <v>0</v>
      </c>
      <c r="J81" s="298">
        <f t="shared" si="17"/>
        <v>12</v>
      </c>
      <c r="K81" s="316">
        <v>1</v>
      </c>
      <c r="L81" s="317">
        <v>3.5</v>
      </c>
      <c r="M81" s="318">
        <v>0</v>
      </c>
      <c r="N81" s="302">
        <f t="shared" si="18"/>
        <v>3.5</v>
      </c>
      <c r="O81" s="319">
        <v>0</v>
      </c>
      <c r="P81" s="320">
        <v>0</v>
      </c>
      <c r="Q81" s="321">
        <v>0</v>
      </c>
      <c r="R81" s="306">
        <f t="shared" si="19"/>
        <v>0</v>
      </c>
      <c r="S81" s="322">
        <v>0</v>
      </c>
      <c r="T81" s="323">
        <f t="shared" si="16"/>
        <v>16.5</v>
      </c>
      <c r="U81" s="308">
        <f t="shared" si="24"/>
        <v>0</v>
      </c>
      <c r="V81" s="308">
        <f t="shared" si="20"/>
        <v>16.5</v>
      </c>
      <c r="W81" s="323">
        <f t="shared" si="21"/>
        <v>1</v>
      </c>
      <c r="X81" s="309">
        <f t="shared" si="23"/>
        <v>16.5</v>
      </c>
      <c r="Y81" s="324">
        <v>2</v>
      </c>
      <c r="Z81" s="324" t="s">
        <v>233</v>
      </c>
    </row>
    <row r="82" spans="1:26" ht="18" customHeight="1" thickBot="1" x14ac:dyDescent="0.3">
      <c r="A82" s="311" t="s">
        <v>316</v>
      </c>
      <c r="B82" s="312" t="s">
        <v>153</v>
      </c>
      <c r="C82" s="313" t="s">
        <v>84</v>
      </c>
      <c r="D82" s="314">
        <v>1.25</v>
      </c>
      <c r="E82" s="314">
        <v>0</v>
      </c>
      <c r="F82" s="296">
        <f t="shared" si="22"/>
        <v>1.25</v>
      </c>
      <c r="G82" s="314">
        <v>0</v>
      </c>
      <c r="H82" s="315">
        <v>8.75</v>
      </c>
      <c r="I82" s="315">
        <v>0</v>
      </c>
      <c r="J82" s="298">
        <f t="shared" si="17"/>
        <v>8.75</v>
      </c>
      <c r="K82" s="316">
        <v>0</v>
      </c>
      <c r="L82" s="317">
        <v>3</v>
      </c>
      <c r="M82" s="318">
        <v>0</v>
      </c>
      <c r="N82" s="302">
        <f t="shared" si="18"/>
        <v>3</v>
      </c>
      <c r="O82" s="319">
        <v>0</v>
      </c>
      <c r="P82" s="320">
        <v>0</v>
      </c>
      <c r="Q82" s="321">
        <v>0</v>
      </c>
      <c r="R82" s="306">
        <f t="shared" si="19"/>
        <v>0</v>
      </c>
      <c r="S82" s="322">
        <v>0</v>
      </c>
      <c r="T82" s="323">
        <f t="shared" si="16"/>
        <v>13</v>
      </c>
      <c r="U82" s="308">
        <f t="shared" si="24"/>
        <v>0</v>
      </c>
      <c r="V82" s="308">
        <f t="shared" si="20"/>
        <v>13</v>
      </c>
      <c r="W82" s="323">
        <f t="shared" si="21"/>
        <v>0</v>
      </c>
      <c r="X82" s="309">
        <f t="shared" si="23"/>
        <v>13</v>
      </c>
      <c r="Y82" s="324">
        <v>0.4</v>
      </c>
      <c r="Z82" s="324" t="s">
        <v>296</v>
      </c>
    </row>
    <row r="83" spans="1:26" ht="18" customHeight="1" thickBot="1" x14ac:dyDescent="0.3">
      <c r="A83" s="311" t="s">
        <v>267</v>
      </c>
      <c r="B83" s="312" t="s">
        <v>153</v>
      </c>
      <c r="C83" s="313" t="s">
        <v>85</v>
      </c>
      <c r="D83" s="314">
        <v>4</v>
      </c>
      <c r="E83" s="314">
        <v>0</v>
      </c>
      <c r="F83" s="296">
        <f t="shared" si="22"/>
        <v>4</v>
      </c>
      <c r="G83" s="314">
        <v>0</v>
      </c>
      <c r="H83" s="315">
        <v>25</v>
      </c>
      <c r="I83" s="315">
        <v>0</v>
      </c>
      <c r="J83" s="298">
        <f t="shared" si="17"/>
        <v>25</v>
      </c>
      <c r="K83" s="316">
        <v>1</v>
      </c>
      <c r="L83" s="317">
        <v>1</v>
      </c>
      <c r="M83" s="318">
        <v>0</v>
      </c>
      <c r="N83" s="302">
        <f t="shared" si="18"/>
        <v>1</v>
      </c>
      <c r="O83" s="319">
        <v>0</v>
      </c>
      <c r="P83" s="320">
        <v>0</v>
      </c>
      <c r="Q83" s="321">
        <v>0</v>
      </c>
      <c r="R83" s="306">
        <f t="shared" si="19"/>
        <v>0</v>
      </c>
      <c r="S83" s="322">
        <v>0</v>
      </c>
      <c r="T83" s="323">
        <f t="shared" si="16"/>
        <v>30</v>
      </c>
      <c r="U83" s="308">
        <f t="shared" si="24"/>
        <v>0</v>
      </c>
      <c r="V83" s="308">
        <f t="shared" si="20"/>
        <v>30</v>
      </c>
      <c r="W83" s="323">
        <f t="shared" si="21"/>
        <v>1</v>
      </c>
      <c r="X83" s="309">
        <f t="shared" si="23"/>
        <v>30</v>
      </c>
      <c r="Y83" s="324">
        <v>6</v>
      </c>
      <c r="Z83" s="324" t="s">
        <v>299</v>
      </c>
    </row>
    <row r="84" spans="1:26" ht="18" customHeight="1" thickBot="1" x14ac:dyDescent="0.3">
      <c r="A84" s="311" t="s">
        <v>267</v>
      </c>
      <c r="B84" s="312" t="s">
        <v>142</v>
      </c>
      <c r="C84" s="313" t="s">
        <v>86</v>
      </c>
      <c r="D84" s="314">
        <v>1</v>
      </c>
      <c r="E84" s="314">
        <v>0</v>
      </c>
      <c r="F84" s="296">
        <f t="shared" si="22"/>
        <v>1</v>
      </c>
      <c r="G84" s="331">
        <v>0</v>
      </c>
      <c r="H84" s="325">
        <v>8</v>
      </c>
      <c r="I84" s="315">
        <v>0</v>
      </c>
      <c r="J84" s="298">
        <f t="shared" si="17"/>
        <v>8</v>
      </c>
      <c r="K84" s="316">
        <v>0</v>
      </c>
      <c r="L84" s="317">
        <v>2</v>
      </c>
      <c r="M84" s="318">
        <v>0</v>
      </c>
      <c r="N84" s="302">
        <f t="shared" si="18"/>
        <v>2</v>
      </c>
      <c r="O84" s="319">
        <v>0</v>
      </c>
      <c r="P84" s="320">
        <v>0</v>
      </c>
      <c r="Q84" s="321">
        <v>0</v>
      </c>
      <c r="R84" s="306">
        <f t="shared" si="19"/>
        <v>0</v>
      </c>
      <c r="S84" s="322">
        <v>0</v>
      </c>
      <c r="T84" s="323">
        <f t="shared" ref="T84:T105" si="25">SUM(P84,L84,H84,D84)</f>
        <v>11</v>
      </c>
      <c r="U84" s="308">
        <f t="shared" si="24"/>
        <v>0</v>
      </c>
      <c r="V84" s="308">
        <f t="shared" si="20"/>
        <v>11</v>
      </c>
      <c r="W84" s="323">
        <f t="shared" si="21"/>
        <v>0</v>
      </c>
      <c r="X84" s="309">
        <f t="shared" si="23"/>
        <v>11</v>
      </c>
      <c r="Y84" s="324">
        <v>1</v>
      </c>
      <c r="Z84" s="324" t="s">
        <v>233</v>
      </c>
    </row>
    <row r="85" spans="1:26" ht="18" customHeight="1" thickBot="1" x14ac:dyDescent="0.3">
      <c r="A85" s="311" t="s">
        <v>267</v>
      </c>
      <c r="B85" s="312" t="s">
        <v>153</v>
      </c>
      <c r="C85" s="313" t="s">
        <v>87</v>
      </c>
      <c r="D85" s="314">
        <v>2.25</v>
      </c>
      <c r="E85" s="314">
        <v>0</v>
      </c>
      <c r="F85" s="296">
        <f t="shared" si="22"/>
        <v>2.25</v>
      </c>
      <c r="G85" s="331">
        <v>0</v>
      </c>
      <c r="H85" s="325">
        <v>12.75</v>
      </c>
      <c r="I85" s="315">
        <v>0</v>
      </c>
      <c r="J85" s="298">
        <f t="shared" si="17"/>
        <v>12.75</v>
      </c>
      <c r="K85" s="316">
        <v>1</v>
      </c>
      <c r="L85" s="317">
        <v>2</v>
      </c>
      <c r="M85" s="318">
        <v>0</v>
      </c>
      <c r="N85" s="302">
        <f t="shared" si="18"/>
        <v>2</v>
      </c>
      <c r="O85" s="319">
        <v>1</v>
      </c>
      <c r="P85" s="320">
        <v>1</v>
      </c>
      <c r="Q85" s="321">
        <v>0</v>
      </c>
      <c r="R85" s="306">
        <f t="shared" si="19"/>
        <v>1</v>
      </c>
      <c r="S85" s="322">
        <v>0</v>
      </c>
      <c r="T85" s="323">
        <f t="shared" si="25"/>
        <v>18</v>
      </c>
      <c r="U85" s="308">
        <f t="shared" si="24"/>
        <v>0</v>
      </c>
      <c r="V85" s="308">
        <f t="shared" si="20"/>
        <v>18</v>
      </c>
      <c r="W85" s="323">
        <f t="shared" si="21"/>
        <v>2</v>
      </c>
      <c r="X85" s="309">
        <f t="shared" si="23"/>
        <v>18</v>
      </c>
      <c r="Y85" s="324">
        <v>0</v>
      </c>
      <c r="Z85" s="345" t="s">
        <v>327</v>
      </c>
    </row>
    <row r="86" spans="1:26" ht="18" customHeight="1" thickBot="1" x14ac:dyDescent="0.3">
      <c r="A86" s="311" t="s">
        <v>267</v>
      </c>
      <c r="B86" s="312" t="s">
        <v>152</v>
      </c>
      <c r="C86" s="313" t="s">
        <v>88</v>
      </c>
      <c r="D86" s="314">
        <v>1</v>
      </c>
      <c r="E86" s="314">
        <v>0</v>
      </c>
      <c r="F86" s="296">
        <f t="shared" si="22"/>
        <v>1</v>
      </c>
      <c r="G86" s="331">
        <v>1</v>
      </c>
      <c r="H86" s="325">
        <v>8</v>
      </c>
      <c r="I86" s="315">
        <v>0</v>
      </c>
      <c r="J86" s="298">
        <f t="shared" si="17"/>
        <v>8</v>
      </c>
      <c r="K86" s="316">
        <v>0</v>
      </c>
      <c r="L86" s="317">
        <v>0</v>
      </c>
      <c r="M86" s="318">
        <v>0</v>
      </c>
      <c r="N86" s="302">
        <f t="shared" si="18"/>
        <v>0</v>
      </c>
      <c r="O86" s="319">
        <v>0</v>
      </c>
      <c r="P86" s="325">
        <v>0</v>
      </c>
      <c r="Q86" s="321">
        <v>0</v>
      </c>
      <c r="R86" s="306">
        <f t="shared" si="19"/>
        <v>0</v>
      </c>
      <c r="S86" s="322">
        <v>0</v>
      </c>
      <c r="T86" s="323">
        <f t="shared" si="25"/>
        <v>9</v>
      </c>
      <c r="U86" s="308">
        <f t="shared" si="24"/>
        <v>0</v>
      </c>
      <c r="V86" s="308">
        <f t="shared" si="20"/>
        <v>9</v>
      </c>
      <c r="W86" s="323">
        <f t="shared" si="21"/>
        <v>1</v>
      </c>
      <c r="X86" s="309">
        <f t="shared" si="23"/>
        <v>9</v>
      </c>
      <c r="Y86" s="324">
        <v>2</v>
      </c>
      <c r="Z86" s="324" t="s">
        <v>312</v>
      </c>
    </row>
    <row r="87" spans="1:26" ht="18" customHeight="1" thickBot="1" x14ac:dyDescent="0.3">
      <c r="A87" s="311" t="s">
        <v>267</v>
      </c>
      <c r="B87" s="312" t="s">
        <v>166</v>
      </c>
      <c r="C87" s="313" t="s">
        <v>89</v>
      </c>
      <c r="D87" s="314">
        <v>2</v>
      </c>
      <c r="E87" s="314">
        <v>0</v>
      </c>
      <c r="F87" s="296">
        <f t="shared" si="22"/>
        <v>2</v>
      </c>
      <c r="G87" s="331">
        <v>0</v>
      </c>
      <c r="H87" s="325">
        <v>10</v>
      </c>
      <c r="I87" s="315">
        <v>0</v>
      </c>
      <c r="J87" s="298">
        <f t="shared" si="17"/>
        <v>10</v>
      </c>
      <c r="K87" s="316">
        <v>0</v>
      </c>
      <c r="L87" s="317">
        <v>1</v>
      </c>
      <c r="M87" s="318">
        <v>0</v>
      </c>
      <c r="N87" s="302">
        <f t="shared" si="18"/>
        <v>1</v>
      </c>
      <c r="O87" s="319">
        <v>0</v>
      </c>
      <c r="P87" s="320">
        <v>0</v>
      </c>
      <c r="Q87" s="321">
        <v>0</v>
      </c>
      <c r="R87" s="306">
        <f t="shared" si="19"/>
        <v>0</v>
      </c>
      <c r="S87" s="322">
        <v>0</v>
      </c>
      <c r="T87" s="323">
        <f t="shared" si="25"/>
        <v>13</v>
      </c>
      <c r="U87" s="308">
        <f t="shared" si="24"/>
        <v>0</v>
      </c>
      <c r="V87" s="308">
        <f t="shared" si="20"/>
        <v>13</v>
      </c>
      <c r="W87" s="323">
        <f t="shared" si="21"/>
        <v>0</v>
      </c>
      <c r="X87" s="309">
        <f t="shared" si="23"/>
        <v>13</v>
      </c>
      <c r="Y87" s="324">
        <v>2.4</v>
      </c>
      <c r="Z87" s="324" t="s">
        <v>300</v>
      </c>
    </row>
    <row r="88" spans="1:26" ht="18" customHeight="1" thickBot="1" x14ac:dyDescent="0.3">
      <c r="A88" s="311" t="s">
        <v>267</v>
      </c>
      <c r="B88" s="312" t="s">
        <v>153</v>
      </c>
      <c r="C88" s="313" t="s">
        <v>90</v>
      </c>
      <c r="D88" s="314">
        <v>1.75</v>
      </c>
      <c r="E88" s="314">
        <v>0.75</v>
      </c>
      <c r="F88" s="296">
        <f t="shared" si="22"/>
        <v>1</v>
      </c>
      <c r="G88" s="331">
        <v>0</v>
      </c>
      <c r="H88" s="325">
        <v>12</v>
      </c>
      <c r="I88" s="315">
        <v>0</v>
      </c>
      <c r="J88" s="298">
        <f t="shared" si="17"/>
        <v>12</v>
      </c>
      <c r="K88" s="316">
        <v>1</v>
      </c>
      <c r="L88" s="317">
        <v>0</v>
      </c>
      <c r="M88" s="318">
        <v>0</v>
      </c>
      <c r="N88" s="302">
        <f t="shared" si="18"/>
        <v>0</v>
      </c>
      <c r="O88" s="319">
        <v>0</v>
      </c>
      <c r="P88" s="320">
        <v>0</v>
      </c>
      <c r="Q88" s="321">
        <v>0</v>
      </c>
      <c r="R88" s="306">
        <f t="shared" si="19"/>
        <v>0</v>
      </c>
      <c r="S88" s="322">
        <v>0</v>
      </c>
      <c r="T88" s="323">
        <f t="shared" si="25"/>
        <v>13.75</v>
      </c>
      <c r="U88" s="308">
        <f t="shared" si="24"/>
        <v>0.75</v>
      </c>
      <c r="V88" s="308">
        <f t="shared" si="20"/>
        <v>13</v>
      </c>
      <c r="W88" s="323">
        <f t="shared" si="21"/>
        <v>1</v>
      </c>
      <c r="X88" s="309">
        <f t="shared" si="23"/>
        <v>13</v>
      </c>
      <c r="Y88" s="324">
        <v>0.4</v>
      </c>
      <c r="Z88" s="324" t="s">
        <v>296</v>
      </c>
    </row>
    <row r="89" spans="1:26" ht="18" customHeight="1" thickBot="1" x14ac:dyDescent="0.3">
      <c r="A89" s="311" t="s">
        <v>267</v>
      </c>
      <c r="B89" s="312" t="s">
        <v>153</v>
      </c>
      <c r="C89" s="313" t="s">
        <v>91</v>
      </c>
      <c r="D89" s="314">
        <v>1</v>
      </c>
      <c r="E89" s="314">
        <v>0</v>
      </c>
      <c r="F89" s="296">
        <f t="shared" si="22"/>
        <v>1</v>
      </c>
      <c r="G89" s="331">
        <v>0</v>
      </c>
      <c r="H89" s="325">
        <v>6.63</v>
      </c>
      <c r="I89" s="315">
        <v>0</v>
      </c>
      <c r="J89" s="298">
        <f t="shared" si="17"/>
        <v>6.63</v>
      </c>
      <c r="K89" s="316">
        <v>0</v>
      </c>
      <c r="L89" s="317">
        <v>2</v>
      </c>
      <c r="M89" s="318">
        <v>0</v>
      </c>
      <c r="N89" s="302">
        <f t="shared" si="18"/>
        <v>2</v>
      </c>
      <c r="O89" s="319">
        <v>0</v>
      </c>
      <c r="P89" s="320">
        <v>1</v>
      </c>
      <c r="Q89" s="321">
        <v>0</v>
      </c>
      <c r="R89" s="306">
        <f t="shared" si="19"/>
        <v>1</v>
      </c>
      <c r="S89" s="322">
        <v>0</v>
      </c>
      <c r="T89" s="323">
        <f t="shared" si="25"/>
        <v>10.629999999999999</v>
      </c>
      <c r="U89" s="308">
        <f t="shared" si="24"/>
        <v>0</v>
      </c>
      <c r="V89" s="308">
        <f t="shared" si="20"/>
        <v>10.629999999999999</v>
      </c>
      <c r="W89" s="323">
        <f t="shared" si="21"/>
        <v>0</v>
      </c>
      <c r="X89" s="309">
        <f t="shared" si="23"/>
        <v>10.629999999999999</v>
      </c>
      <c r="Y89" s="324">
        <v>0</v>
      </c>
      <c r="Z89" s="324"/>
    </row>
    <row r="90" spans="1:26" ht="18" customHeight="1" thickBot="1" x14ac:dyDescent="0.3">
      <c r="A90" s="311" t="s">
        <v>267</v>
      </c>
      <c r="B90" s="312" t="s">
        <v>142</v>
      </c>
      <c r="C90" s="313" t="s">
        <v>92</v>
      </c>
      <c r="D90" s="314">
        <v>1</v>
      </c>
      <c r="E90" s="314">
        <v>0</v>
      </c>
      <c r="F90" s="296">
        <f t="shared" si="22"/>
        <v>1</v>
      </c>
      <c r="G90" s="331">
        <v>0</v>
      </c>
      <c r="H90" s="325">
        <v>4</v>
      </c>
      <c r="I90" s="315">
        <v>0</v>
      </c>
      <c r="J90" s="298">
        <f t="shared" si="17"/>
        <v>4</v>
      </c>
      <c r="K90" s="316">
        <v>0</v>
      </c>
      <c r="L90" s="317">
        <v>1</v>
      </c>
      <c r="M90" s="318">
        <v>0</v>
      </c>
      <c r="N90" s="302">
        <f t="shared" si="18"/>
        <v>1</v>
      </c>
      <c r="O90" s="319">
        <v>0</v>
      </c>
      <c r="P90" s="320">
        <v>0</v>
      </c>
      <c r="Q90" s="321">
        <v>0</v>
      </c>
      <c r="R90" s="306">
        <f t="shared" si="19"/>
        <v>0</v>
      </c>
      <c r="S90" s="322">
        <v>0</v>
      </c>
      <c r="T90" s="323">
        <f t="shared" si="25"/>
        <v>6</v>
      </c>
      <c r="U90" s="308">
        <f t="shared" si="24"/>
        <v>0</v>
      </c>
      <c r="V90" s="308">
        <f t="shared" si="20"/>
        <v>6</v>
      </c>
      <c r="W90" s="323">
        <f t="shared" si="21"/>
        <v>0</v>
      </c>
      <c r="X90" s="309">
        <f t="shared" si="23"/>
        <v>6</v>
      </c>
      <c r="Y90" s="324">
        <v>3</v>
      </c>
      <c r="Z90" s="324" t="s">
        <v>301</v>
      </c>
    </row>
    <row r="91" spans="1:26" ht="18" customHeight="1" thickBot="1" x14ac:dyDescent="0.3">
      <c r="A91" s="311" t="s">
        <v>267</v>
      </c>
      <c r="B91" s="312" t="s">
        <v>142</v>
      </c>
      <c r="C91" s="313" t="s">
        <v>93</v>
      </c>
      <c r="D91" s="314">
        <v>1</v>
      </c>
      <c r="E91" s="314">
        <v>0</v>
      </c>
      <c r="F91" s="296">
        <f t="shared" si="22"/>
        <v>1</v>
      </c>
      <c r="G91" s="331">
        <v>0</v>
      </c>
      <c r="H91" s="325">
        <v>7</v>
      </c>
      <c r="I91" s="315">
        <v>0</v>
      </c>
      <c r="J91" s="298">
        <f t="shared" si="17"/>
        <v>7</v>
      </c>
      <c r="K91" s="316">
        <v>1</v>
      </c>
      <c r="L91" s="317">
        <v>2</v>
      </c>
      <c r="M91" s="318">
        <v>0</v>
      </c>
      <c r="N91" s="302">
        <f t="shared" si="18"/>
        <v>2</v>
      </c>
      <c r="O91" s="319">
        <v>0</v>
      </c>
      <c r="P91" s="320">
        <v>0</v>
      </c>
      <c r="Q91" s="321">
        <v>0</v>
      </c>
      <c r="R91" s="306">
        <f t="shared" si="19"/>
        <v>0</v>
      </c>
      <c r="S91" s="322">
        <v>0</v>
      </c>
      <c r="T91" s="323">
        <f t="shared" si="25"/>
        <v>10</v>
      </c>
      <c r="U91" s="308">
        <f t="shared" si="24"/>
        <v>0</v>
      </c>
      <c r="V91" s="308">
        <f t="shared" si="20"/>
        <v>10</v>
      </c>
      <c r="W91" s="323">
        <f t="shared" si="21"/>
        <v>1</v>
      </c>
      <c r="X91" s="309">
        <f t="shared" si="23"/>
        <v>10</v>
      </c>
      <c r="Y91" s="324">
        <v>0</v>
      </c>
      <c r="Z91" s="324"/>
    </row>
    <row r="92" spans="1:26" ht="18" customHeight="1" thickBot="1" x14ac:dyDescent="0.3">
      <c r="A92" s="311" t="s">
        <v>267</v>
      </c>
      <c r="B92" s="312" t="s">
        <v>251</v>
      </c>
      <c r="C92" s="313" t="s">
        <v>94</v>
      </c>
      <c r="D92" s="314">
        <v>0.25</v>
      </c>
      <c r="E92" s="314">
        <v>0</v>
      </c>
      <c r="F92" s="296">
        <f t="shared" si="22"/>
        <v>0.25</v>
      </c>
      <c r="G92" s="331">
        <v>0</v>
      </c>
      <c r="H92" s="325">
        <v>1</v>
      </c>
      <c r="I92" s="315">
        <v>0</v>
      </c>
      <c r="J92" s="298">
        <f t="shared" si="17"/>
        <v>1</v>
      </c>
      <c r="K92" s="316">
        <v>0</v>
      </c>
      <c r="L92" s="317">
        <v>0</v>
      </c>
      <c r="M92" s="318">
        <v>0</v>
      </c>
      <c r="N92" s="302">
        <f t="shared" si="18"/>
        <v>0</v>
      </c>
      <c r="O92" s="319">
        <v>0</v>
      </c>
      <c r="P92" s="320">
        <v>0.1</v>
      </c>
      <c r="Q92" s="321">
        <v>0</v>
      </c>
      <c r="R92" s="306">
        <v>0.1</v>
      </c>
      <c r="S92" s="322">
        <v>0</v>
      </c>
      <c r="T92" s="323">
        <f t="shared" si="25"/>
        <v>1.35</v>
      </c>
      <c r="U92" s="308">
        <f t="shared" si="24"/>
        <v>0</v>
      </c>
      <c r="V92" s="308">
        <f t="shared" si="20"/>
        <v>1.35</v>
      </c>
      <c r="W92" s="323">
        <f t="shared" si="21"/>
        <v>0</v>
      </c>
      <c r="X92" s="309">
        <f t="shared" si="23"/>
        <v>1.35</v>
      </c>
      <c r="Y92" s="324">
        <v>0</v>
      </c>
      <c r="Z92" s="324"/>
    </row>
    <row r="93" spans="1:26" ht="18" customHeight="1" thickBot="1" x14ac:dyDescent="0.3">
      <c r="A93" s="311" t="s">
        <v>269</v>
      </c>
      <c r="B93" s="312" t="s">
        <v>251</v>
      </c>
      <c r="C93" s="313" t="s">
        <v>95</v>
      </c>
      <c r="D93" s="314">
        <v>0</v>
      </c>
      <c r="E93" s="314">
        <v>0</v>
      </c>
      <c r="F93" s="296">
        <f t="shared" si="22"/>
        <v>0</v>
      </c>
      <c r="G93" s="331">
        <v>0</v>
      </c>
      <c r="H93" s="325">
        <v>2</v>
      </c>
      <c r="I93" s="315">
        <v>0</v>
      </c>
      <c r="J93" s="298">
        <f t="shared" si="17"/>
        <v>2</v>
      </c>
      <c r="K93" s="316">
        <v>0</v>
      </c>
      <c r="L93" s="317">
        <v>0</v>
      </c>
      <c r="M93" s="318">
        <v>0</v>
      </c>
      <c r="N93" s="302">
        <f t="shared" si="18"/>
        <v>0</v>
      </c>
      <c r="O93" s="319">
        <v>0</v>
      </c>
      <c r="P93" s="320">
        <v>0.1</v>
      </c>
      <c r="Q93" s="321">
        <v>0</v>
      </c>
      <c r="R93" s="306">
        <f t="shared" si="19"/>
        <v>0.1</v>
      </c>
      <c r="S93" s="322">
        <v>0</v>
      </c>
      <c r="T93" s="323">
        <f t="shared" si="25"/>
        <v>2.1</v>
      </c>
      <c r="U93" s="308">
        <f t="shared" si="24"/>
        <v>0</v>
      </c>
      <c r="V93" s="308">
        <f t="shared" si="20"/>
        <v>2.1</v>
      </c>
      <c r="W93" s="323">
        <f t="shared" si="21"/>
        <v>0</v>
      </c>
      <c r="X93" s="309">
        <f t="shared" si="23"/>
        <v>2.1</v>
      </c>
      <c r="Y93" s="324">
        <v>0</v>
      </c>
      <c r="Z93" s="324"/>
    </row>
    <row r="94" spans="1:26" ht="18" customHeight="1" thickBot="1" x14ac:dyDescent="0.3">
      <c r="A94" s="311" t="s">
        <v>269</v>
      </c>
      <c r="B94" s="312" t="s">
        <v>309</v>
      </c>
      <c r="C94" s="313" t="s">
        <v>97</v>
      </c>
      <c r="D94" s="314">
        <v>0.25</v>
      </c>
      <c r="E94" s="314">
        <v>0</v>
      </c>
      <c r="F94" s="296">
        <f t="shared" si="22"/>
        <v>0.25</v>
      </c>
      <c r="G94" s="331">
        <v>0</v>
      </c>
      <c r="H94" s="325">
        <v>0.5</v>
      </c>
      <c r="I94" s="315">
        <v>0</v>
      </c>
      <c r="J94" s="298">
        <f t="shared" si="17"/>
        <v>0.5</v>
      </c>
      <c r="K94" s="316">
        <v>0</v>
      </c>
      <c r="L94" s="317">
        <v>0.15</v>
      </c>
      <c r="M94" s="318">
        <v>0</v>
      </c>
      <c r="N94" s="302">
        <f t="shared" si="18"/>
        <v>0.15</v>
      </c>
      <c r="O94" s="319">
        <v>0</v>
      </c>
      <c r="P94" s="325">
        <v>0</v>
      </c>
      <c r="Q94" s="315">
        <v>0</v>
      </c>
      <c r="R94" s="306">
        <f t="shared" si="19"/>
        <v>0</v>
      </c>
      <c r="S94" s="326">
        <v>0</v>
      </c>
      <c r="T94" s="323">
        <f t="shared" si="25"/>
        <v>0.9</v>
      </c>
      <c r="U94" s="308">
        <f t="shared" si="24"/>
        <v>0</v>
      </c>
      <c r="V94" s="308">
        <f t="shared" si="20"/>
        <v>0.9</v>
      </c>
      <c r="W94" s="323">
        <f t="shared" si="21"/>
        <v>0</v>
      </c>
      <c r="X94" s="309">
        <f t="shared" si="23"/>
        <v>0.9</v>
      </c>
      <c r="Y94" s="324">
        <v>0.01</v>
      </c>
      <c r="Z94" s="324" t="s">
        <v>291</v>
      </c>
    </row>
    <row r="95" spans="1:26" ht="18" customHeight="1" thickBot="1" x14ac:dyDescent="0.3">
      <c r="A95" s="311" t="s">
        <v>269</v>
      </c>
      <c r="B95" s="312" t="s">
        <v>153</v>
      </c>
      <c r="C95" s="313" t="s">
        <v>98</v>
      </c>
      <c r="D95" s="314">
        <v>2</v>
      </c>
      <c r="E95" s="314">
        <v>0</v>
      </c>
      <c r="F95" s="296">
        <f t="shared" si="22"/>
        <v>2</v>
      </c>
      <c r="G95" s="331">
        <v>0</v>
      </c>
      <c r="H95" s="325">
        <v>9</v>
      </c>
      <c r="I95" s="315">
        <v>0</v>
      </c>
      <c r="J95" s="298">
        <f t="shared" si="17"/>
        <v>9</v>
      </c>
      <c r="K95" s="316">
        <v>1</v>
      </c>
      <c r="L95" s="317">
        <v>2</v>
      </c>
      <c r="M95" s="318">
        <v>0</v>
      </c>
      <c r="N95" s="302">
        <f t="shared" si="18"/>
        <v>2</v>
      </c>
      <c r="O95" s="319">
        <v>0</v>
      </c>
      <c r="P95" s="320">
        <v>1</v>
      </c>
      <c r="Q95" s="321">
        <v>0</v>
      </c>
      <c r="R95" s="306">
        <f t="shared" si="19"/>
        <v>1</v>
      </c>
      <c r="S95" s="322">
        <v>0</v>
      </c>
      <c r="T95" s="323">
        <f t="shared" si="25"/>
        <v>14</v>
      </c>
      <c r="U95" s="308">
        <f t="shared" si="24"/>
        <v>0</v>
      </c>
      <c r="V95" s="308">
        <f t="shared" si="20"/>
        <v>14</v>
      </c>
      <c r="W95" s="323">
        <f t="shared" si="21"/>
        <v>1</v>
      </c>
      <c r="X95" s="309">
        <f t="shared" si="23"/>
        <v>14</v>
      </c>
      <c r="Y95" s="324">
        <v>0</v>
      </c>
      <c r="Z95" s="324"/>
    </row>
    <row r="96" spans="1:26" ht="18" customHeight="1" thickBot="1" x14ac:dyDescent="0.3">
      <c r="A96" s="311" t="s">
        <v>267</v>
      </c>
      <c r="B96" s="312" t="s">
        <v>238</v>
      </c>
      <c r="C96" s="313" t="s">
        <v>99</v>
      </c>
      <c r="D96" s="314">
        <v>1.5</v>
      </c>
      <c r="E96" s="314">
        <v>0</v>
      </c>
      <c r="F96" s="296">
        <f t="shared" si="22"/>
        <v>1.5</v>
      </c>
      <c r="G96" s="331">
        <v>0</v>
      </c>
      <c r="H96" s="325">
        <v>10</v>
      </c>
      <c r="I96" s="315">
        <v>0</v>
      </c>
      <c r="J96" s="298">
        <f t="shared" si="17"/>
        <v>10</v>
      </c>
      <c r="K96" s="316">
        <v>0</v>
      </c>
      <c r="L96" s="317">
        <v>0</v>
      </c>
      <c r="M96" s="318">
        <v>0</v>
      </c>
      <c r="N96" s="302">
        <f t="shared" si="18"/>
        <v>0</v>
      </c>
      <c r="O96" s="319">
        <v>0</v>
      </c>
      <c r="P96" s="320">
        <v>0</v>
      </c>
      <c r="Q96" s="321">
        <v>0</v>
      </c>
      <c r="R96" s="306">
        <f t="shared" si="19"/>
        <v>0</v>
      </c>
      <c r="S96" s="322">
        <v>0</v>
      </c>
      <c r="T96" s="323">
        <f t="shared" si="25"/>
        <v>11.5</v>
      </c>
      <c r="U96" s="308">
        <f t="shared" si="24"/>
        <v>0</v>
      </c>
      <c r="V96" s="308">
        <f t="shared" si="20"/>
        <v>11.5</v>
      </c>
      <c r="W96" s="323">
        <f t="shared" si="21"/>
        <v>0</v>
      </c>
      <c r="X96" s="309">
        <f t="shared" si="23"/>
        <v>11.5</v>
      </c>
      <c r="Y96" s="324">
        <v>1.23</v>
      </c>
      <c r="Z96" s="324" t="s">
        <v>302</v>
      </c>
    </row>
    <row r="97" spans="1:27" ht="18" customHeight="1" thickBot="1" x14ac:dyDescent="0.3">
      <c r="A97" s="311" t="s">
        <v>267</v>
      </c>
      <c r="B97" s="312" t="s">
        <v>238</v>
      </c>
      <c r="C97" s="313" t="s">
        <v>100</v>
      </c>
      <c r="D97" s="314">
        <v>11</v>
      </c>
      <c r="E97" s="314">
        <v>0</v>
      </c>
      <c r="F97" s="296">
        <f t="shared" si="22"/>
        <v>11</v>
      </c>
      <c r="G97" s="331">
        <v>0</v>
      </c>
      <c r="H97" s="325">
        <v>45</v>
      </c>
      <c r="I97" s="315">
        <v>0</v>
      </c>
      <c r="J97" s="298">
        <f t="shared" si="17"/>
        <v>45</v>
      </c>
      <c r="K97" s="316">
        <v>5</v>
      </c>
      <c r="L97" s="317">
        <v>12</v>
      </c>
      <c r="M97" s="318">
        <v>0</v>
      </c>
      <c r="N97" s="302">
        <f t="shared" si="18"/>
        <v>12</v>
      </c>
      <c r="O97" s="319">
        <v>3</v>
      </c>
      <c r="P97" s="320">
        <v>10</v>
      </c>
      <c r="Q97" s="321">
        <v>0</v>
      </c>
      <c r="R97" s="306">
        <f t="shared" si="19"/>
        <v>10</v>
      </c>
      <c r="S97" s="322">
        <v>1</v>
      </c>
      <c r="T97" s="323">
        <f t="shared" si="25"/>
        <v>78</v>
      </c>
      <c r="U97" s="308">
        <f t="shared" si="24"/>
        <v>0</v>
      </c>
      <c r="V97" s="308">
        <f t="shared" si="20"/>
        <v>78</v>
      </c>
      <c r="W97" s="323">
        <f t="shared" si="21"/>
        <v>9</v>
      </c>
      <c r="X97" s="309">
        <f t="shared" si="23"/>
        <v>78</v>
      </c>
      <c r="Y97" s="324">
        <v>5.5</v>
      </c>
      <c r="Z97" s="324" t="s">
        <v>303</v>
      </c>
    </row>
    <row r="98" spans="1:27" ht="18" customHeight="1" thickBot="1" x14ac:dyDescent="0.3">
      <c r="A98" s="311" t="s">
        <v>267</v>
      </c>
      <c r="B98" s="312" t="s">
        <v>238</v>
      </c>
      <c r="C98" s="313" t="s">
        <v>101</v>
      </c>
      <c r="D98" s="314">
        <v>1</v>
      </c>
      <c r="E98" s="314">
        <v>0</v>
      </c>
      <c r="F98" s="296">
        <f t="shared" si="22"/>
        <v>1</v>
      </c>
      <c r="G98" s="331">
        <v>0</v>
      </c>
      <c r="H98" s="325">
        <v>4</v>
      </c>
      <c r="I98" s="315">
        <v>0</v>
      </c>
      <c r="J98" s="298">
        <f t="shared" si="17"/>
        <v>4</v>
      </c>
      <c r="K98" s="316">
        <v>0</v>
      </c>
      <c r="L98" s="317">
        <v>1</v>
      </c>
      <c r="M98" s="318">
        <v>0</v>
      </c>
      <c r="N98" s="302">
        <f t="shared" si="18"/>
        <v>1</v>
      </c>
      <c r="O98" s="319">
        <v>1</v>
      </c>
      <c r="P98" s="320">
        <v>0</v>
      </c>
      <c r="Q98" s="321">
        <v>0</v>
      </c>
      <c r="R98" s="306">
        <f t="shared" si="19"/>
        <v>0</v>
      </c>
      <c r="S98" s="322">
        <v>0</v>
      </c>
      <c r="T98" s="323">
        <f t="shared" si="25"/>
        <v>6</v>
      </c>
      <c r="U98" s="308">
        <f t="shared" si="24"/>
        <v>0</v>
      </c>
      <c r="V98" s="308">
        <f t="shared" si="20"/>
        <v>6</v>
      </c>
      <c r="W98" s="323">
        <f t="shared" si="21"/>
        <v>1</v>
      </c>
      <c r="X98" s="309">
        <f t="shared" si="23"/>
        <v>6</v>
      </c>
      <c r="Y98" s="324">
        <v>1.25</v>
      </c>
      <c r="Z98" s="324" t="s">
        <v>304</v>
      </c>
    </row>
    <row r="99" spans="1:27" ht="18" customHeight="1" thickBot="1" x14ac:dyDescent="0.3">
      <c r="A99" s="311" t="s">
        <v>269</v>
      </c>
      <c r="B99" s="312" t="s">
        <v>309</v>
      </c>
      <c r="C99" s="313" t="s">
        <v>102</v>
      </c>
      <c r="D99" s="314">
        <v>0.5</v>
      </c>
      <c r="E99" s="314">
        <v>0</v>
      </c>
      <c r="F99" s="296">
        <f t="shared" si="22"/>
        <v>0.5</v>
      </c>
      <c r="G99" s="331">
        <v>0</v>
      </c>
      <c r="H99" s="325">
        <v>1</v>
      </c>
      <c r="I99" s="315">
        <v>0</v>
      </c>
      <c r="J99" s="298">
        <f t="shared" si="17"/>
        <v>1</v>
      </c>
      <c r="K99" s="316">
        <v>0</v>
      </c>
      <c r="L99" s="317">
        <v>0.2</v>
      </c>
      <c r="M99" s="318">
        <v>0</v>
      </c>
      <c r="N99" s="302">
        <f t="shared" si="18"/>
        <v>0.2</v>
      </c>
      <c r="O99" s="319">
        <v>0</v>
      </c>
      <c r="P99" s="325">
        <v>0</v>
      </c>
      <c r="Q99" s="315">
        <v>0</v>
      </c>
      <c r="R99" s="306">
        <f t="shared" si="19"/>
        <v>0</v>
      </c>
      <c r="S99" s="326">
        <v>0</v>
      </c>
      <c r="T99" s="323">
        <f t="shared" si="25"/>
        <v>1.7</v>
      </c>
      <c r="U99" s="308">
        <f t="shared" si="24"/>
        <v>0</v>
      </c>
      <c r="V99" s="308">
        <f t="shared" si="20"/>
        <v>1.7</v>
      </c>
      <c r="W99" s="323">
        <f t="shared" si="21"/>
        <v>0</v>
      </c>
      <c r="X99" s="309">
        <f t="shared" si="23"/>
        <v>1.7</v>
      </c>
      <c r="Y99" s="324">
        <v>0.04</v>
      </c>
      <c r="Z99" s="324" t="s">
        <v>305</v>
      </c>
    </row>
    <row r="100" spans="1:27" ht="18" customHeight="1" thickBot="1" x14ac:dyDescent="0.3">
      <c r="A100" s="311" t="s">
        <v>267</v>
      </c>
      <c r="B100" s="312" t="s">
        <v>152</v>
      </c>
      <c r="C100" s="313" t="s">
        <v>103</v>
      </c>
      <c r="D100" s="314">
        <v>1</v>
      </c>
      <c r="E100" s="314">
        <v>0</v>
      </c>
      <c r="F100" s="296">
        <f t="shared" si="22"/>
        <v>1</v>
      </c>
      <c r="G100" s="331">
        <v>0</v>
      </c>
      <c r="H100" s="325">
        <v>1</v>
      </c>
      <c r="I100" s="315">
        <v>0</v>
      </c>
      <c r="J100" s="298">
        <f t="shared" si="17"/>
        <v>1</v>
      </c>
      <c r="K100" s="316">
        <v>0</v>
      </c>
      <c r="L100" s="317">
        <v>0</v>
      </c>
      <c r="M100" s="318">
        <v>0</v>
      </c>
      <c r="N100" s="302">
        <f t="shared" ref="N100:N105" si="26">L100-M100</f>
        <v>0</v>
      </c>
      <c r="O100" s="319">
        <v>0</v>
      </c>
      <c r="P100" s="320">
        <v>0</v>
      </c>
      <c r="Q100" s="321">
        <v>0</v>
      </c>
      <c r="R100" s="306">
        <f t="shared" ref="R100:R105" si="27">P100-Q100</f>
        <v>0</v>
      </c>
      <c r="S100" s="322">
        <v>0</v>
      </c>
      <c r="T100" s="323">
        <f t="shared" si="25"/>
        <v>2</v>
      </c>
      <c r="U100" s="308">
        <f t="shared" si="24"/>
        <v>0</v>
      </c>
      <c r="V100" s="308">
        <f t="shared" ref="V100:V105" si="28">T100-U100</f>
        <v>2</v>
      </c>
      <c r="W100" s="323">
        <f t="shared" ref="W100:W105" si="29">SUM(S100,O100,K100,G100)</f>
        <v>0</v>
      </c>
      <c r="X100" s="309">
        <f t="shared" si="23"/>
        <v>2</v>
      </c>
      <c r="Y100" s="324">
        <v>0.11</v>
      </c>
      <c r="Z100" s="324" t="s">
        <v>233</v>
      </c>
    </row>
    <row r="101" spans="1:27" ht="18" customHeight="1" thickBot="1" x14ac:dyDescent="0.3">
      <c r="A101" s="311" t="s">
        <v>269</v>
      </c>
      <c r="B101" s="312" t="s">
        <v>238</v>
      </c>
      <c r="C101" s="313" t="s">
        <v>104</v>
      </c>
      <c r="D101" s="314">
        <v>3</v>
      </c>
      <c r="E101" s="314">
        <v>0</v>
      </c>
      <c r="F101" s="296">
        <f t="shared" si="22"/>
        <v>3</v>
      </c>
      <c r="G101" s="331">
        <v>0</v>
      </c>
      <c r="H101" s="325">
        <v>9</v>
      </c>
      <c r="I101" s="315">
        <v>0</v>
      </c>
      <c r="J101" s="298">
        <f t="shared" si="17"/>
        <v>9</v>
      </c>
      <c r="K101" s="316">
        <v>2</v>
      </c>
      <c r="L101" s="317">
        <v>4</v>
      </c>
      <c r="M101" s="318">
        <v>0</v>
      </c>
      <c r="N101" s="302">
        <f t="shared" si="26"/>
        <v>4</v>
      </c>
      <c r="O101" s="319">
        <v>0</v>
      </c>
      <c r="P101" s="320">
        <v>1</v>
      </c>
      <c r="Q101" s="321">
        <v>0</v>
      </c>
      <c r="R101" s="306">
        <f t="shared" si="27"/>
        <v>1</v>
      </c>
      <c r="S101" s="322">
        <v>0</v>
      </c>
      <c r="T101" s="323">
        <f t="shared" si="25"/>
        <v>17</v>
      </c>
      <c r="U101" s="308">
        <f t="shared" si="24"/>
        <v>0</v>
      </c>
      <c r="V101" s="308">
        <f t="shared" si="28"/>
        <v>17</v>
      </c>
      <c r="W101" s="323">
        <f t="shared" si="29"/>
        <v>2</v>
      </c>
      <c r="X101" s="309">
        <f t="shared" si="23"/>
        <v>17</v>
      </c>
      <c r="Y101" s="324">
        <v>0.4</v>
      </c>
      <c r="Z101" s="324" t="s">
        <v>306</v>
      </c>
    </row>
    <row r="102" spans="1:27" ht="18" customHeight="1" thickBot="1" x14ac:dyDescent="0.3">
      <c r="A102" s="311" t="s">
        <v>267</v>
      </c>
      <c r="B102" s="312" t="s">
        <v>152</v>
      </c>
      <c r="C102" s="313" t="s">
        <v>105</v>
      </c>
      <c r="D102" s="314">
        <v>1</v>
      </c>
      <c r="E102" s="314">
        <v>0</v>
      </c>
      <c r="F102" s="296">
        <f t="shared" si="22"/>
        <v>1</v>
      </c>
      <c r="G102" s="331">
        <v>0</v>
      </c>
      <c r="H102" s="325">
        <v>6</v>
      </c>
      <c r="I102" s="315">
        <v>0</v>
      </c>
      <c r="J102" s="298">
        <f t="shared" si="17"/>
        <v>6</v>
      </c>
      <c r="K102" s="316">
        <v>0</v>
      </c>
      <c r="L102" s="317">
        <v>1</v>
      </c>
      <c r="M102" s="318">
        <v>0</v>
      </c>
      <c r="N102" s="302">
        <f t="shared" si="26"/>
        <v>1</v>
      </c>
      <c r="O102" s="319">
        <v>1</v>
      </c>
      <c r="P102" s="320">
        <v>0</v>
      </c>
      <c r="Q102" s="321">
        <v>0</v>
      </c>
      <c r="R102" s="306">
        <f t="shared" si="27"/>
        <v>0</v>
      </c>
      <c r="S102" s="322">
        <v>0</v>
      </c>
      <c r="T102" s="323">
        <f t="shared" si="25"/>
        <v>8</v>
      </c>
      <c r="U102" s="308">
        <f t="shared" si="24"/>
        <v>0</v>
      </c>
      <c r="V102" s="308">
        <f t="shared" si="28"/>
        <v>8</v>
      </c>
      <c r="W102" s="323">
        <f t="shared" si="29"/>
        <v>1</v>
      </c>
      <c r="X102" s="309">
        <f t="shared" si="23"/>
        <v>8</v>
      </c>
      <c r="Y102" s="324">
        <v>0.91</v>
      </c>
      <c r="Z102" s="324" t="s">
        <v>273</v>
      </c>
    </row>
    <row r="103" spans="1:27" ht="18" customHeight="1" thickBot="1" x14ac:dyDescent="0.3">
      <c r="A103" s="311" t="s">
        <v>267</v>
      </c>
      <c r="B103" s="312" t="s">
        <v>238</v>
      </c>
      <c r="C103" s="313" t="s">
        <v>106</v>
      </c>
      <c r="D103" s="314">
        <v>5</v>
      </c>
      <c r="E103" s="314">
        <v>1</v>
      </c>
      <c r="F103" s="296">
        <f t="shared" si="22"/>
        <v>4</v>
      </c>
      <c r="G103" s="331">
        <v>1</v>
      </c>
      <c r="H103" s="325">
        <v>14</v>
      </c>
      <c r="I103" s="315">
        <v>1</v>
      </c>
      <c r="J103" s="298">
        <f t="shared" si="17"/>
        <v>13</v>
      </c>
      <c r="K103" s="316">
        <v>1</v>
      </c>
      <c r="L103" s="317">
        <v>3</v>
      </c>
      <c r="M103" s="318">
        <v>1</v>
      </c>
      <c r="N103" s="302">
        <f t="shared" si="26"/>
        <v>2</v>
      </c>
      <c r="O103" s="319">
        <v>1</v>
      </c>
      <c r="P103" s="320">
        <v>0</v>
      </c>
      <c r="Q103" s="321">
        <v>0</v>
      </c>
      <c r="R103" s="306">
        <f t="shared" si="27"/>
        <v>0</v>
      </c>
      <c r="S103" s="322">
        <v>0</v>
      </c>
      <c r="T103" s="323">
        <f t="shared" si="25"/>
        <v>22</v>
      </c>
      <c r="U103" s="308">
        <f t="shared" si="24"/>
        <v>3</v>
      </c>
      <c r="V103" s="308">
        <f t="shared" si="28"/>
        <v>19</v>
      </c>
      <c r="W103" s="323">
        <f t="shared" si="29"/>
        <v>3</v>
      </c>
      <c r="X103" s="309">
        <f t="shared" si="23"/>
        <v>19</v>
      </c>
      <c r="Y103" s="324">
        <v>1.5</v>
      </c>
      <c r="Z103" s="324" t="s">
        <v>311</v>
      </c>
    </row>
    <row r="104" spans="1:27" ht="18" customHeight="1" thickBot="1" x14ac:dyDescent="0.3">
      <c r="A104" s="311" t="s">
        <v>267</v>
      </c>
      <c r="B104" s="312" t="s">
        <v>142</v>
      </c>
      <c r="C104" s="313" t="s">
        <v>107</v>
      </c>
      <c r="D104" s="314">
        <v>0.5</v>
      </c>
      <c r="E104" s="314">
        <v>0</v>
      </c>
      <c r="F104" s="296">
        <f t="shared" si="22"/>
        <v>0.5</v>
      </c>
      <c r="G104" s="331">
        <v>0</v>
      </c>
      <c r="H104" s="325">
        <v>3.5</v>
      </c>
      <c r="I104" s="315">
        <v>0</v>
      </c>
      <c r="J104" s="298">
        <f t="shared" si="17"/>
        <v>3.5</v>
      </c>
      <c r="K104" s="316">
        <v>0</v>
      </c>
      <c r="L104" s="317">
        <v>0</v>
      </c>
      <c r="M104" s="318">
        <v>0</v>
      </c>
      <c r="N104" s="302">
        <f t="shared" si="26"/>
        <v>0</v>
      </c>
      <c r="O104" s="319">
        <v>0</v>
      </c>
      <c r="P104" s="320">
        <v>1</v>
      </c>
      <c r="Q104" s="321">
        <v>0</v>
      </c>
      <c r="R104" s="306">
        <f t="shared" si="27"/>
        <v>1</v>
      </c>
      <c r="S104" s="322">
        <v>0</v>
      </c>
      <c r="T104" s="323">
        <f t="shared" si="25"/>
        <v>5</v>
      </c>
      <c r="U104" s="308">
        <f t="shared" si="24"/>
        <v>0</v>
      </c>
      <c r="V104" s="308">
        <f t="shared" si="28"/>
        <v>5</v>
      </c>
      <c r="W104" s="323">
        <f t="shared" si="29"/>
        <v>0</v>
      </c>
      <c r="X104" s="309">
        <f t="shared" si="23"/>
        <v>5</v>
      </c>
      <c r="Y104" s="324">
        <v>0</v>
      </c>
      <c r="Z104" s="324"/>
    </row>
    <row r="105" spans="1:27" ht="18" customHeight="1" x14ac:dyDescent="0.25">
      <c r="A105" s="311" t="s">
        <v>267</v>
      </c>
      <c r="B105" s="312" t="s">
        <v>251</v>
      </c>
      <c r="C105" s="313" t="s">
        <v>108</v>
      </c>
      <c r="D105" s="314">
        <v>0.25</v>
      </c>
      <c r="E105" s="314">
        <v>0</v>
      </c>
      <c r="F105" s="296">
        <f t="shared" si="22"/>
        <v>0.25</v>
      </c>
      <c r="G105" s="331">
        <v>0</v>
      </c>
      <c r="H105" s="325">
        <v>0.75</v>
      </c>
      <c r="I105" s="315">
        <v>0</v>
      </c>
      <c r="J105" s="298">
        <f t="shared" si="17"/>
        <v>0.75</v>
      </c>
      <c r="K105" s="316">
        <v>0</v>
      </c>
      <c r="L105" s="317">
        <v>0</v>
      </c>
      <c r="M105" s="318">
        <v>0</v>
      </c>
      <c r="N105" s="302">
        <f t="shared" si="26"/>
        <v>0</v>
      </c>
      <c r="O105" s="319">
        <v>0</v>
      </c>
      <c r="P105" s="320">
        <v>0.05</v>
      </c>
      <c r="Q105" s="321">
        <v>0</v>
      </c>
      <c r="R105" s="306">
        <f t="shared" si="27"/>
        <v>0.05</v>
      </c>
      <c r="S105" s="322">
        <v>0</v>
      </c>
      <c r="T105" s="323">
        <f t="shared" si="25"/>
        <v>1.05</v>
      </c>
      <c r="U105" s="308">
        <f t="shared" si="24"/>
        <v>0</v>
      </c>
      <c r="V105" s="308">
        <f t="shared" si="28"/>
        <v>1.05</v>
      </c>
      <c r="W105" s="323">
        <f t="shared" si="29"/>
        <v>0</v>
      </c>
      <c r="X105" s="309">
        <f t="shared" si="23"/>
        <v>1.05</v>
      </c>
      <c r="Y105" s="324">
        <v>0</v>
      </c>
      <c r="Z105" s="324"/>
      <c r="AA105" s="157"/>
    </row>
    <row r="106" spans="1:27" ht="18" customHeight="1" x14ac:dyDescent="0.25">
      <c r="A106" s="336"/>
      <c r="B106" s="336"/>
      <c r="C106" s="337" t="s">
        <v>147</v>
      </c>
      <c r="D106" s="338">
        <f t="shared" ref="D106:W106" si="30">SUM(D4:D105)</f>
        <v>209.01000000000002</v>
      </c>
      <c r="E106" s="338">
        <f t="shared" si="30"/>
        <v>1.75</v>
      </c>
      <c r="F106" s="338">
        <f>SUM(F4:F105)</f>
        <v>207.26000000000002</v>
      </c>
      <c r="G106" s="338">
        <f t="shared" si="30"/>
        <v>7</v>
      </c>
      <c r="H106" s="338">
        <f t="shared" si="30"/>
        <v>928.38</v>
      </c>
      <c r="I106" s="338">
        <f t="shared" si="30"/>
        <v>9</v>
      </c>
      <c r="J106" s="338">
        <f t="shared" si="30"/>
        <v>919.38</v>
      </c>
      <c r="K106" s="338">
        <f t="shared" si="30"/>
        <v>41</v>
      </c>
      <c r="L106" s="338">
        <f t="shared" si="30"/>
        <v>186.5</v>
      </c>
      <c r="M106" s="338">
        <f t="shared" si="30"/>
        <v>2</v>
      </c>
      <c r="N106" s="338">
        <f t="shared" si="30"/>
        <v>184.5</v>
      </c>
      <c r="O106" s="338">
        <f>SUM(O4:O105)</f>
        <v>24</v>
      </c>
      <c r="P106" s="338">
        <f t="shared" si="30"/>
        <v>62.1</v>
      </c>
      <c r="Q106" s="338">
        <f t="shared" si="30"/>
        <v>0</v>
      </c>
      <c r="R106" s="338">
        <f t="shared" si="30"/>
        <v>62.1</v>
      </c>
      <c r="S106" s="338">
        <f t="shared" si="30"/>
        <v>2.5</v>
      </c>
      <c r="T106" s="338">
        <f t="shared" si="30"/>
        <v>1386.99</v>
      </c>
      <c r="U106" s="338">
        <f t="shared" si="30"/>
        <v>12.75</v>
      </c>
      <c r="V106" s="338">
        <f t="shared" si="30"/>
        <v>1374.24</v>
      </c>
      <c r="W106" s="338">
        <f t="shared" si="30"/>
        <v>74.5</v>
      </c>
      <c r="X106" s="338">
        <f>SUM(X4:X105)</f>
        <v>1374.24</v>
      </c>
      <c r="Y106" s="338">
        <f>SUM(Y4:Y105)</f>
        <v>77.37</v>
      </c>
      <c r="Z106" s="338"/>
    </row>
    <row r="107" spans="1:27" ht="12" customHeight="1" x14ac:dyDescent="0.25">
      <c r="A107" s="341"/>
      <c r="B107" s="341"/>
      <c r="C107" s="342"/>
    </row>
    <row r="109" spans="1:27" ht="12" customHeight="1" x14ac:dyDescent="0.25">
      <c r="A109" s="341"/>
    </row>
  </sheetData>
  <sheetProtection selectLockedCells="1" sort="0" autoFilter="0"/>
  <autoFilter ref="A3:C107" xr:uid="{00000000-0009-0000-0000-000005000000}"/>
  <mergeCells count="9">
    <mergeCell ref="A1:C1"/>
    <mergeCell ref="Y1:Y3"/>
    <mergeCell ref="Z1:Z3"/>
    <mergeCell ref="D2:G2"/>
    <mergeCell ref="H2:K2"/>
    <mergeCell ref="L2:O2"/>
    <mergeCell ref="P2:S2"/>
    <mergeCell ref="T2:W2"/>
    <mergeCell ref="X2:X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23" min="3" max="114" man="1"/>
  </colBreaks>
  <ignoredErrors>
    <ignoredError sqref="T19 V4:V105 W4:W10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3"/>
  <sheetViews>
    <sheetView zoomScale="110" zoomScaleNormal="110" workbookViewId="0">
      <selection sqref="A1:B1"/>
    </sheetView>
  </sheetViews>
  <sheetFormatPr defaultColWidth="8.6640625" defaultRowHeight="13.2" x14ac:dyDescent="0.25"/>
  <cols>
    <col min="1" max="1" width="14.6640625" style="2" bestFit="1" customWidth="1"/>
    <col min="2" max="2" width="25.44140625" style="2" customWidth="1"/>
    <col min="3" max="3" width="16" style="2" customWidth="1"/>
    <col min="4" max="4" width="15.6640625" style="2" customWidth="1"/>
    <col min="5" max="11" width="16" style="2" customWidth="1"/>
    <col min="12" max="12" width="4.6640625" style="2" customWidth="1"/>
    <col min="13" max="16384" width="8.6640625" style="2"/>
  </cols>
  <sheetData>
    <row r="1" spans="1:11" s="1" customFormat="1" ht="38.25" customHeight="1" x14ac:dyDescent="0.25">
      <c r="A1" s="434" t="s">
        <v>322</v>
      </c>
      <c r="B1" s="435"/>
      <c r="C1" s="41" t="s">
        <v>239</v>
      </c>
      <c r="D1" s="42" t="s">
        <v>240</v>
      </c>
      <c r="E1" s="42" t="s">
        <v>241</v>
      </c>
      <c r="F1" s="42" t="s">
        <v>242</v>
      </c>
      <c r="G1" s="42" t="s">
        <v>243</v>
      </c>
      <c r="H1" s="42" t="s">
        <v>244</v>
      </c>
      <c r="I1" s="42" t="s">
        <v>161</v>
      </c>
      <c r="J1" s="42" t="s">
        <v>245</v>
      </c>
      <c r="K1" s="42" t="s">
        <v>246</v>
      </c>
    </row>
    <row r="2" spans="1:11" s="1" customFormat="1" ht="38.25" customHeight="1" x14ac:dyDescent="0.25">
      <c r="A2" s="244"/>
      <c r="B2" s="247"/>
      <c r="C2" s="41" t="s">
        <v>247</v>
      </c>
      <c r="D2" s="245" t="s">
        <v>247</v>
      </c>
      <c r="E2" s="245" t="s">
        <v>247</v>
      </c>
      <c r="F2" s="245" t="s">
        <v>247</v>
      </c>
      <c r="G2" s="245" t="s">
        <v>247</v>
      </c>
      <c r="H2" s="245" t="s">
        <v>247</v>
      </c>
      <c r="I2" s="245" t="s">
        <v>247</v>
      </c>
      <c r="J2" s="42" t="s">
        <v>247</v>
      </c>
      <c r="K2" s="246" t="s">
        <v>247</v>
      </c>
    </row>
    <row r="3" spans="1:11" s="1" customFormat="1" ht="15.6" x14ac:dyDescent="0.25">
      <c r="A3" s="216"/>
      <c r="B3" s="217" t="s">
        <v>0</v>
      </c>
      <c r="C3" s="249">
        <v>90</v>
      </c>
      <c r="D3" s="252">
        <v>75</v>
      </c>
      <c r="E3" s="252">
        <v>75</v>
      </c>
      <c r="F3" s="252">
        <v>90</v>
      </c>
      <c r="G3" s="252">
        <v>75</v>
      </c>
      <c r="H3" s="252">
        <v>75</v>
      </c>
      <c r="I3" s="252">
        <v>75</v>
      </c>
      <c r="J3" s="253">
        <v>75</v>
      </c>
      <c r="K3" s="254">
        <v>75</v>
      </c>
    </row>
    <row r="4" spans="1:11" s="1" customFormat="1" ht="17.25" customHeight="1" x14ac:dyDescent="0.25">
      <c r="A4" s="34" t="s">
        <v>162</v>
      </c>
      <c r="B4" s="35" t="s">
        <v>4</v>
      </c>
      <c r="C4" s="36">
        <v>98.914416413477596</v>
      </c>
      <c r="D4" s="36">
        <v>89.015107396115297</v>
      </c>
      <c r="E4" s="36">
        <v>74.137267479153294</v>
      </c>
      <c r="F4" s="36">
        <v>94.627363737486107</v>
      </c>
      <c r="G4" s="36">
        <v>83.195831524099006</v>
      </c>
      <c r="H4" s="36">
        <v>81.555423122765205</v>
      </c>
      <c r="I4" s="36">
        <v>88.646891145555003</v>
      </c>
      <c r="J4" s="36">
        <v>99.045010364228602</v>
      </c>
      <c r="K4" s="36">
        <v>90.979020979021001</v>
      </c>
    </row>
    <row r="5" spans="1:11" s="1" customFormat="1" ht="17.25" customHeight="1" x14ac:dyDescent="0.3">
      <c r="A5" s="37" t="s">
        <v>142</v>
      </c>
      <c r="B5" s="38" t="s">
        <v>5</v>
      </c>
      <c r="C5" s="250">
        <v>97.941888619854694</v>
      </c>
      <c r="D5" s="248">
        <v>88.347529812606496</v>
      </c>
      <c r="E5" s="255">
        <v>72.507552870090606</v>
      </c>
      <c r="F5" s="248">
        <v>91.228070175438603</v>
      </c>
      <c r="G5" s="255">
        <v>85.714285714285694</v>
      </c>
      <c r="H5" s="248">
        <v>79.518072289156606</v>
      </c>
      <c r="I5" s="255">
        <v>86.936731907146097</v>
      </c>
      <c r="J5" s="248">
        <v>98.755186721991706</v>
      </c>
      <c r="K5" s="255">
        <v>85.483870967741893</v>
      </c>
    </row>
    <row r="6" spans="1:11" s="1" customFormat="1" ht="17.25" customHeight="1" x14ac:dyDescent="0.3">
      <c r="A6" s="43" t="s">
        <v>152</v>
      </c>
      <c r="B6" s="44" t="s">
        <v>6</v>
      </c>
      <c r="C6" s="251">
        <v>97.1264367816092</v>
      </c>
      <c r="D6" s="239">
        <v>86.868686868686893</v>
      </c>
      <c r="E6" s="256">
        <v>41.6666666666667</v>
      </c>
      <c r="F6" s="239">
        <v>87.5</v>
      </c>
      <c r="G6" s="256">
        <v>77.7777777777778</v>
      </c>
      <c r="H6" s="239">
        <v>68.181818181818201</v>
      </c>
      <c r="I6" s="256">
        <v>88.205128205128204</v>
      </c>
      <c r="J6" s="239">
        <v>96.899224806201602</v>
      </c>
      <c r="K6" s="256">
        <v>50</v>
      </c>
    </row>
    <row r="7" spans="1:11" s="1" customFormat="1" ht="17.25" customHeight="1" x14ac:dyDescent="0.3">
      <c r="A7" s="43" t="s">
        <v>152</v>
      </c>
      <c r="B7" s="44" t="s">
        <v>7</v>
      </c>
      <c r="C7" s="251">
        <v>100</v>
      </c>
      <c r="D7" s="239">
        <v>85.606060606060595</v>
      </c>
      <c r="E7" s="256">
        <v>45</v>
      </c>
      <c r="F7" s="239" t="s">
        <v>155</v>
      </c>
      <c r="G7" s="256" t="s">
        <v>155</v>
      </c>
      <c r="H7" s="239">
        <v>60</v>
      </c>
      <c r="I7" s="256">
        <v>93.3333333333333</v>
      </c>
      <c r="J7" s="239">
        <v>92</v>
      </c>
      <c r="K7" s="256">
        <v>33.3333333333333</v>
      </c>
    </row>
    <row r="8" spans="1:11" s="1" customFormat="1" ht="17.25" customHeight="1" x14ac:dyDescent="0.3">
      <c r="A8" s="43" t="s">
        <v>153</v>
      </c>
      <c r="B8" s="44" t="s">
        <v>8</v>
      </c>
      <c r="C8" s="251">
        <v>98.095238095238102</v>
      </c>
      <c r="D8" s="239">
        <v>88.182831661092493</v>
      </c>
      <c r="E8" s="256">
        <v>49.438202247191001</v>
      </c>
      <c r="F8" s="239">
        <v>72.727272727272705</v>
      </c>
      <c r="G8" s="256">
        <v>50</v>
      </c>
      <c r="H8" s="239">
        <v>69.230769230769198</v>
      </c>
      <c r="I8" s="256">
        <v>84.705882352941202</v>
      </c>
      <c r="J8" s="239">
        <v>96.568627450980401</v>
      </c>
      <c r="K8" s="256">
        <v>68.181818181818201</v>
      </c>
    </row>
    <row r="9" spans="1:11" s="1" customFormat="1" ht="17.25" customHeight="1" x14ac:dyDescent="0.3">
      <c r="A9" s="43" t="s">
        <v>152</v>
      </c>
      <c r="B9" s="44" t="s">
        <v>9</v>
      </c>
      <c r="C9" s="251">
        <v>99.038461538461604</v>
      </c>
      <c r="D9" s="239">
        <v>89.667896678966798</v>
      </c>
      <c r="E9" s="256">
        <v>96.491228070175396</v>
      </c>
      <c r="F9" s="239">
        <v>100</v>
      </c>
      <c r="G9" s="256">
        <v>92.857142857142904</v>
      </c>
      <c r="H9" s="239">
        <v>95.652173913043498</v>
      </c>
      <c r="I9" s="256">
        <v>89.939024390243901</v>
      </c>
      <c r="J9" s="239">
        <v>100</v>
      </c>
      <c r="K9" s="256">
        <v>100</v>
      </c>
    </row>
    <row r="10" spans="1:11" s="1" customFormat="1" ht="17.25" customHeight="1" x14ac:dyDescent="0.3">
      <c r="A10" s="43" t="s">
        <v>152</v>
      </c>
      <c r="B10" s="44" t="s">
        <v>10</v>
      </c>
      <c r="C10" s="251">
        <v>96.6666666666667</v>
      </c>
      <c r="D10" s="239">
        <v>86</v>
      </c>
      <c r="E10" s="256">
        <v>75</v>
      </c>
      <c r="F10" s="239">
        <v>100</v>
      </c>
      <c r="G10" s="256">
        <v>100</v>
      </c>
      <c r="H10" s="239">
        <v>71.428571428571402</v>
      </c>
      <c r="I10" s="256">
        <v>80.898876404494402</v>
      </c>
      <c r="J10" s="239">
        <v>100</v>
      </c>
      <c r="K10" s="256">
        <v>100</v>
      </c>
    </row>
    <row r="11" spans="1:11" s="1" customFormat="1" ht="17.25" customHeight="1" x14ac:dyDescent="0.3">
      <c r="A11" s="43" t="s">
        <v>309</v>
      </c>
      <c r="B11" s="44" t="s">
        <v>11</v>
      </c>
      <c r="C11" s="251">
        <v>99.372056514913695</v>
      </c>
      <c r="D11" s="239">
        <v>90.180675569520801</v>
      </c>
      <c r="E11" s="256">
        <v>86.134453781512605</v>
      </c>
      <c r="F11" s="239">
        <v>100</v>
      </c>
      <c r="G11" s="256">
        <v>98.630136986301395</v>
      </c>
      <c r="H11" s="239">
        <v>74.074074074074105</v>
      </c>
      <c r="I11" s="256">
        <v>83.903420523138806</v>
      </c>
      <c r="J11" s="239">
        <v>99.0322580645161</v>
      </c>
      <c r="K11" s="256">
        <v>90</v>
      </c>
    </row>
    <row r="12" spans="1:11" s="1" customFormat="1" ht="17.25" customHeight="1" x14ac:dyDescent="0.3">
      <c r="A12" s="43" t="s">
        <v>309</v>
      </c>
      <c r="B12" s="44" t="s">
        <v>12</v>
      </c>
      <c r="C12" s="251">
        <v>100</v>
      </c>
      <c r="D12" s="239">
        <v>91.6666666666667</v>
      </c>
      <c r="E12" s="256">
        <v>84.615384615384599</v>
      </c>
      <c r="F12" s="239">
        <v>100</v>
      </c>
      <c r="G12" s="256">
        <v>84.615384615384599</v>
      </c>
      <c r="H12" s="239">
        <v>95.238095238095198</v>
      </c>
      <c r="I12" s="256">
        <v>87.892376681614394</v>
      </c>
      <c r="J12" s="239">
        <v>100</v>
      </c>
      <c r="K12" s="256">
        <v>100</v>
      </c>
    </row>
    <row r="13" spans="1:11" s="1" customFormat="1" ht="17.25" customHeight="1" x14ac:dyDescent="0.3">
      <c r="A13" s="43" t="s">
        <v>166</v>
      </c>
      <c r="B13" s="44" t="s">
        <v>13</v>
      </c>
      <c r="C13" s="251">
        <v>99.581589958159</v>
      </c>
      <c r="D13" s="239">
        <v>92.633928571428598</v>
      </c>
      <c r="E13" s="256">
        <v>77.551020408163296</v>
      </c>
      <c r="F13" s="239">
        <v>88.3333333333333</v>
      </c>
      <c r="G13" s="256">
        <v>69.230769230769198</v>
      </c>
      <c r="H13" s="239">
        <v>89.473684210526301</v>
      </c>
      <c r="I13" s="256">
        <v>91.428571428571402</v>
      </c>
      <c r="J13" s="239">
        <v>97.039473684210506</v>
      </c>
      <c r="K13" s="256">
        <v>75</v>
      </c>
    </row>
    <row r="14" spans="1:11" s="1" customFormat="1" ht="17.25" customHeight="1" x14ac:dyDescent="0.3">
      <c r="A14" s="43" t="s">
        <v>166</v>
      </c>
      <c r="B14" s="44" t="s">
        <v>14</v>
      </c>
      <c r="C14" s="251">
        <v>98.4509466437177</v>
      </c>
      <c r="D14" s="239">
        <v>90.916463909164605</v>
      </c>
      <c r="E14" s="256">
        <v>93.932038834951499</v>
      </c>
      <c r="F14" s="239">
        <v>99.285714285714306</v>
      </c>
      <c r="G14" s="256">
        <v>94.326241134751797</v>
      </c>
      <c r="H14" s="239">
        <v>83.3333333333333</v>
      </c>
      <c r="I14" s="256">
        <v>96.045576407506701</v>
      </c>
      <c r="J14" s="239">
        <v>98.024691358024697</v>
      </c>
      <c r="K14" s="256">
        <v>78.3783783783784</v>
      </c>
    </row>
    <row r="15" spans="1:11" s="1" customFormat="1" ht="17.25" customHeight="1" x14ac:dyDescent="0.3">
      <c r="A15" s="43" t="s">
        <v>251</v>
      </c>
      <c r="B15" s="44" t="s">
        <v>15</v>
      </c>
      <c r="C15" s="251">
        <v>99.890470974808295</v>
      </c>
      <c r="D15" s="239">
        <v>90.391908975979803</v>
      </c>
      <c r="E15" s="256">
        <v>95.735607675906195</v>
      </c>
      <c r="F15" s="239">
        <v>97.005988023952099</v>
      </c>
      <c r="G15" s="256">
        <v>85.093167701863393</v>
      </c>
      <c r="H15" s="239">
        <v>77.952755905511793</v>
      </c>
      <c r="I15" s="256">
        <v>92.748735244519395</v>
      </c>
      <c r="J15" s="239">
        <v>98.857142857142904</v>
      </c>
      <c r="K15" s="256">
        <v>91.489361702127695</v>
      </c>
    </row>
    <row r="16" spans="1:11" s="1" customFormat="1" ht="17.25" customHeight="1" x14ac:dyDescent="0.3">
      <c r="A16" s="43" t="s">
        <v>152</v>
      </c>
      <c r="B16" s="44" t="s">
        <v>16</v>
      </c>
      <c r="C16" s="251">
        <v>99.426934097421196</v>
      </c>
      <c r="D16" s="239">
        <v>91.023166023165999</v>
      </c>
      <c r="E16" s="256">
        <v>97.230769230769198</v>
      </c>
      <c r="F16" s="239">
        <v>95.714285714285694</v>
      </c>
      <c r="G16" s="256">
        <v>95.652173913043498</v>
      </c>
      <c r="H16" s="239">
        <v>87.037037037036995</v>
      </c>
      <c r="I16" s="256">
        <v>95.479603087100301</v>
      </c>
      <c r="J16" s="239">
        <v>98.064516129032299</v>
      </c>
      <c r="K16" s="256">
        <v>90.163934426229503</v>
      </c>
    </row>
    <row r="17" spans="1:11" s="1" customFormat="1" ht="17.25" customHeight="1" x14ac:dyDescent="0.3">
      <c r="A17" s="43" t="s">
        <v>153</v>
      </c>
      <c r="B17" s="44" t="s">
        <v>17</v>
      </c>
      <c r="C17" s="251">
        <v>99.330143540669894</v>
      </c>
      <c r="D17" s="239">
        <v>93.136626042334797</v>
      </c>
      <c r="E17" s="256">
        <v>88.118811881188094</v>
      </c>
      <c r="F17" s="239">
        <v>96.815286624203793</v>
      </c>
      <c r="G17" s="256">
        <v>93.589743589743605</v>
      </c>
      <c r="H17" s="239">
        <v>87.878787878787904</v>
      </c>
      <c r="I17" s="256">
        <v>99.761194029850699</v>
      </c>
      <c r="J17" s="239">
        <v>99.856527977044493</v>
      </c>
      <c r="K17" s="256">
        <v>99.346405228758201</v>
      </c>
    </row>
    <row r="18" spans="1:11" s="1" customFormat="1" ht="17.25" customHeight="1" x14ac:dyDescent="0.3">
      <c r="A18" s="43" t="s">
        <v>152</v>
      </c>
      <c r="B18" s="44" t="s">
        <v>18</v>
      </c>
      <c r="C18" s="251">
        <v>98.780487804878007</v>
      </c>
      <c r="D18" s="239">
        <v>90.892364305427805</v>
      </c>
      <c r="E18" s="256">
        <v>94.385964912280699</v>
      </c>
      <c r="F18" s="239">
        <v>96.969696969696997</v>
      </c>
      <c r="G18" s="256">
        <v>95.238095238095198</v>
      </c>
      <c r="H18" s="239">
        <v>97.674418604651194</v>
      </c>
      <c r="I18" s="256">
        <v>94.206773618538307</v>
      </c>
      <c r="J18" s="239">
        <v>98.347107438016494</v>
      </c>
      <c r="K18" s="256">
        <v>86.956521739130395</v>
      </c>
    </row>
    <row r="19" spans="1:11" s="1" customFormat="1" ht="17.25" customHeight="1" x14ac:dyDescent="0.3">
      <c r="A19" s="43" t="s">
        <v>309</v>
      </c>
      <c r="B19" s="44" t="s">
        <v>19</v>
      </c>
      <c r="C19" s="251">
        <v>100</v>
      </c>
      <c r="D19" s="239">
        <v>94.505494505494497</v>
      </c>
      <c r="E19" s="256">
        <v>85.714285714285694</v>
      </c>
      <c r="F19" s="239">
        <v>50</v>
      </c>
      <c r="G19" s="256">
        <v>50</v>
      </c>
      <c r="H19" s="239">
        <v>100</v>
      </c>
      <c r="I19" s="256">
        <v>82.758620689655203</v>
      </c>
      <c r="J19" s="239">
        <v>100</v>
      </c>
      <c r="K19" s="256">
        <v>100</v>
      </c>
    </row>
    <row r="20" spans="1:11" s="1" customFormat="1" ht="17.25" customHeight="1" x14ac:dyDescent="0.3">
      <c r="A20" s="43" t="s">
        <v>166</v>
      </c>
      <c r="B20" s="44" t="s">
        <v>20</v>
      </c>
      <c r="C20" s="251">
        <v>98.219584569732902</v>
      </c>
      <c r="D20" s="239">
        <v>80.840543881334995</v>
      </c>
      <c r="E20" s="256">
        <v>28.421052631578899</v>
      </c>
      <c r="F20" s="239">
        <v>90</v>
      </c>
      <c r="G20" s="256">
        <v>77.272727272727295</v>
      </c>
      <c r="H20" s="239">
        <v>81.481481481481495</v>
      </c>
      <c r="I20" s="256">
        <v>74.841437632135296</v>
      </c>
      <c r="J20" s="239">
        <v>98.790322580645196</v>
      </c>
      <c r="K20" s="256">
        <v>70</v>
      </c>
    </row>
    <row r="21" spans="1:11" s="1" customFormat="1" ht="17.25" customHeight="1" x14ac:dyDescent="0.3">
      <c r="A21" s="45" t="s">
        <v>142</v>
      </c>
      <c r="B21" s="44" t="s">
        <v>21</v>
      </c>
      <c r="C21" s="251">
        <v>99.130434782608702</v>
      </c>
      <c r="D21" s="239">
        <v>88.652482269503494</v>
      </c>
      <c r="E21" s="256">
        <v>87.323943661971796</v>
      </c>
      <c r="F21" s="239">
        <v>100</v>
      </c>
      <c r="G21" s="256">
        <v>100</v>
      </c>
      <c r="H21" s="239">
        <v>76.6666666666667</v>
      </c>
      <c r="I21" s="256">
        <v>87.179487179487197</v>
      </c>
      <c r="J21" s="239">
        <v>100</v>
      </c>
      <c r="K21" s="256">
        <v>100</v>
      </c>
    </row>
    <row r="22" spans="1:11" s="1" customFormat="1" ht="17.25" customHeight="1" x14ac:dyDescent="0.3">
      <c r="A22" s="45" t="s">
        <v>152</v>
      </c>
      <c r="B22" s="44" t="s">
        <v>22</v>
      </c>
      <c r="C22" s="251">
        <v>99.744245524296701</v>
      </c>
      <c r="D22" s="239">
        <v>90.424076607387093</v>
      </c>
      <c r="E22" s="256">
        <v>94.751381215469607</v>
      </c>
      <c r="F22" s="239">
        <v>95.5555555555556</v>
      </c>
      <c r="G22" s="256">
        <v>90.395480225988706</v>
      </c>
      <c r="H22" s="239">
        <v>78.947368421052602</v>
      </c>
      <c r="I22" s="256">
        <v>92.330978809283593</v>
      </c>
      <c r="J22" s="239">
        <v>99.849170437405704</v>
      </c>
      <c r="K22" s="256">
        <v>98.113207547169793</v>
      </c>
    </row>
    <row r="23" spans="1:11" s="1" customFormat="1" ht="17.25" customHeight="1" x14ac:dyDescent="0.3">
      <c r="A23" s="43" t="s">
        <v>142</v>
      </c>
      <c r="B23" s="44" t="s">
        <v>23</v>
      </c>
      <c r="C23" s="251">
        <v>99.130434782608702</v>
      </c>
      <c r="D23" s="239">
        <v>88.8888888888889</v>
      </c>
      <c r="E23" s="256">
        <v>84.939759036144594</v>
      </c>
      <c r="F23" s="239">
        <v>95.121951219512198</v>
      </c>
      <c r="G23" s="256">
        <v>87.804878048780495</v>
      </c>
      <c r="H23" s="239">
        <v>91.176470588235304</v>
      </c>
      <c r="I23" s="256">
        <v>91.395793499044004</v>
      </c>
      <c r="J23" s="239">
        <v>97.633136094674597</v>
      </c>
      <c r="K23" s="256">
        <v>76.470588235294102</v>
      </c>
    </row>
    <row r="24" spans="1:11" s="1" customFormat="1" ht="17.25" customHeight="1" x14ac:dyDescent="0.3">
      <c r="A24" s="43" t="s">
        <v>251</v>
      </c>
      <c r="B24" s="44" t="s">
        <v>24</v>
      </c>
      <c r="C24" s="251">
        <v>100</v>
      </c>
      <c r="D24" s="239">
        <v>93.488372093023301</v>
      </c>
      <c r="E24" s="256">
        <v>85.483870967741893</v>
      </c>
      <c r="F24" s="239">
        <v>100</v>
      </c>
      <c r="G24" s="256">
        <v>86.956521739130395</v>
      </c>
      <c r="H24" s="239">
        <v>78.846153846153797</v>
      </c>
      <c r="I24" s="256">
        <v>86.2068965517241</v>
      </c>
      <c r="J24" s="239">
        <v>97.560975609756099</v>
      </c>
      <c r="K24" s="256">
        <v>86.6666666666667</v>
      </c>
    </row>
    <row r="25" spans="1:11" s="1" customFormat="1" ht="17.25" customHeight="1" x14ac:dyDescent="0.3">
      <c r="A25" s="43" t="s">
        <v>309</v>
      </c>
      <c r="B25" s="44" t="s">
        <v>25</v>
      </c>
      <c r="C25" s="251">
        <v>100</v>
      </c>
      <c r="D25" s="239">
        <v>87.558685446009406</v>
      </c>
      <c r="E25" s="256">
        <v>85.185185185185205</v>
      </c>
      <c r="F25" s="239">
        <v>100</v>
      </c>
      <c r="G25" s="256">
        <v>100</v>
      </c>
      <c r="H25" s="239">
        <v>83.3333333333333</v>
      </c>
      <c r="I25" s="256">
        <v>81.349206349206398</v>
      </c>
      <c r="J25" s="239">
        <v>92.233009708737896</v>
      </c>
      <c r="K25" s="256">
        <v>61.904761904761898</v>
      </c>
    </row>
    <row r="26" spans="1:11" s="1" customFormat="1" ht="17.25" customHeight="1" x14ac:dyDescent="0.3">
      <c r="A26" s="43" t="s">
        <v>251</v>
      </c>
      <c r="B26" s="44" t="s">
        <v>26</v>
      </c>
      <c r="C26" s="251">
        <v>97.142857142857096</v>
      </c>
      <c r="D26" s="239">
        <v>96</v>
      </c>
      <c r="E26" s="256">
        <v>81.25</v>
      </c>
      <c r="F26" s="239" t="s">
        <v>155</v>
      </c>
      <c r="G26" s="256" t="s">
        <v>155</v>
      </c>
      <c r="H26" s="239">
        <v>81.818181818181799</v>
      </c>
      <c r="I26" s="256">
        <v>100</v>
      </c>
      <c r="J26" s="239">
        <v>100</v>
      </c>
      <c r="K26" s="256">
        <v>100</v>
      </c>
    </row>
    <row r="27" spans="1:11" s="1" customFormat="1" ht="17.25" customHeight="1" x14ac:dyDescent="0.3">
      <c r="A27" s="43" t="s">
        <v>152</v>
      </c>
      <c r="B27" s="44" t="s">
        <v>27</v>
      </c>
      <c r="C27" s="251">
        <v>98.373101952277693</v>
      </c>
      <c r="D27" s="239">
        <v>84.310189359783607</v>
      </c>
      <c r="E27" s="256">
        <v>87.037037037036995</v>
      </c>
      <c r="F27" s="239">
        <v>98.305084745762699</v>
      </c>
      <c r="G27" s="256">
        <v>93.3333333333333</v>
      </c>
      <c r="H27" s="239">
        <v>87.5</v>
      </c>
      <c r="I27" s="256">
        <v>80.259067357513004</v>
      </c>
      <c r="J27" s="239">
        <v>99.4082840236686</v>
      </c>
      <c r="K27" s="256">
        <v>91.489361702127695</v>
      </c>
    </row>
    <row r="28" spans="1:11" s="1" customFormat="1" ht="17.25" customHeight="1" x14ac:dyDescent="0.3">
      <c r="A28" s="43" t="s">
        <v>166</v>
      </c>
      <c r="B28" s="44" t="s">
        <v>28</v>
      </c>
      <c r="C28" s="251">
        <v>99.788135593220403</v>
      </c>
      <c r="D28" s="239">
        <v>91.687657430730496</v>
      </c>
      <c r="E28" s="256">
        <v>81.570996978851994</v>
      </c>
      <c r="F28" s="239">
        <v>87.837837837837796</v>
      </c>
      <c r="G28" s="256">
        <v>65.384615384615401</v>
      </c>
      <c r="H28" s="239">
        <v>72.2222222222222</v>
      </c>
      <c r="I28" s="256">
        <v>87.753303964757706</v>
      </c>
      <c r="J28" s="239">
        <v>99.708454810495596</v>
      </c>
      <c r="K28" s="256">
        <v>96.774193548387103</v>
      </c>
    </row>
    <row r="29" spans="1:11" s="1" customFormat="1" ht="17.25" customHeight="1" x14ac:dyDescent="0.3">
      <c r="A29" s="43" t="s">
        <v>166</v>
      </c>
      <c r="B29" s="44" t="s">
        <v>29</v>
      </c>
      <c r="C29" s="251">
        <v>98.425196850393704</v>
      </c>
      <c r="D29" s="239">
        <v>90.921409214092094</v>
      </c>
      <c r="E29" s="256">
        <v>65.495207667731606</v>
      </c>
      <c r="F29" s="239">
        <v>89.473684210526301</v>
      </c>
      <c r="G29" s="256">
        <v>70.9677419354839</v>
      </c>
      <c r="H29" s="239">
        <v>74.285714285714306</v>
      </c>
      <c r="I29" s="256">
        <v>88.139059304703494</v>
      </c>
      <c r="J29" s="239">
        <v>99.289099526066394</v>
      </c>
      <c r="K29" s="256">
        <v>91.891891891891902</v>
      </c>
    </row>
    <row r="30" spans="1:11" s="1" customFormat="1" ht="17.25" customHeight="1" x14ac:dyDescent="0.3">
      <c r="A30" s="43" t="s">
        <v>166</v>
      </c>
      <c r="B30" s="44" t="s">
        <v>30</v>
      </c>
      <c r="C30" s="251">
        <v>98.961821835231106</v>
      </c>
      <c r="D30" s="239">
        <v>90.608919382504297</v>
      </c>
      <c r="E30" s="256">
        <v>82.642304989458907</v>
      </c>
      <c r="F30" s="239">
        <v>96.028037383177605</v>
      </c>
      <c r="G30" s="256">
        <v>82.954545454545496</v>
      </c>
      <c r="H30" s="239">
        <v>82.926829268292707</v>
      </c>
      <c r="I30" s="256">
        <v>94.6386554621849</v>
      </c>
      <c r="J30" s="239">
        <v>99.010390895596203</v>
      </c>
      <c r="K30" s="256">
        <v>92.031872509960195</v>
      </c>
    </row>
    <row r="31" spans="1:11" s="1" customFormat="1" ht="17.25" customHeight="1" x14ac:dyDescent="0.3">
      <c r="A31" s="43" t="s">
        <v>309</v>
      </c>
      <c r="B31" s="44" t="s">
        <v>31</v>
      </c>
      <c r="C31" s="251">
        <v>97.701149425287397</v>
      </c>
      <c r="D31" s="239">
        <v>94.1666666666667</v>
      </c>
      <c r="E31" s="256">
        <v>100</v>
      </c>
      <c r="F31" s="239">
        <v>100</v>
      </c>
      <c r="G31" s="256">
        <v>96</v>
      </c>
      <c r="H31" s="239">
        <v>80.645161290322605</v>
      </c>
      <c r="I31" s="256">
        <v>85.106382978723403</v>
      </c>
      <c r="J31" s="239">
        <v>98.6666666666667</v>
      </c>
      <c r="K31" s="256">
        <v>93.3333333333333</v>
      </c>
    </row>
    <row r="32" spans="1:11" s="1" customFormat="1" ht="17.25" customHeight="1" x14ac:dyDescent="0.3">
      <c r="A32" s="43" t="s">
        <v>309</v>
      </c>
      <c r="B32" s="44" t="s">
        <v>32</v>
      </c>
      <c r="C32" s="251">
        <v>96.629213483146103</v>
      </c>
      <c r="D32" s="239">
        <v>91.1347517730497</v>
      </c>
      <c r="E32" s="256">
        <v>97.826086956521706</v>
      </c>
      <c r="F32" s="239">
        <v>100</v>
      </c>
      <c r="G32" s="256">
        <v>84.210526315789494</v>
      </c>
      <c r="H32" s="239">
        <v>84</v>
      </c>
      <c r="I32" s="256">
        <v>87.242798353909507</v>
      </c>
      <c r="J32" s="239">
        <v>100</v>
      </c>
      <c r="K32" s="256">
        <v>100</v>
      </c>
    </row>
    <row r="33" spans="1:11" s="1" customFormat="1" ht="17.25" customHeight="1" x14ac:dyDescent="0.3">
      <c r="A33" s="43" t="s">
        <v>142</v>
      </c>
      <c r="B33" s="44" t="s">
        <v>33</v>
      </c>
      <c r="C33" s="251">
        <v>97.982345523329101</v>
      </c>
      <c r="D33" s="239">
        <v>88.261851015801398</v>
      </c>
      <c r="E33" s="256">
        <v>71.658615136875994</v>
      </c>
      <c r="F33" s="239">
        <v>94.871794871794904</v>
      </c>
      <c r="G33" s="256">
        <v>80</v>
      </c>
      <c r="H33" s="239">
        <v>80.357142857142904</v>
      </c>
      <c r="I33" s="256">
        <v>79.796264855687596</v>
      </c>
      <c r="J33" s="239">
        <v>98.4375</v>
      </c>
      <c r="K33" s="256">
        <v>83.823529411764696</v>
      </c>
    </row>
    <row r="34" spans="1:11" s="1" customFormat="1" ht="17.25" customHeight="1" x14ac:dyDescent="0.3">
      <c r="A34" s="43" t="s">
        <v>142</v>
      </c>
      <c r="B34" s="44" t="s">
        <v>34</v>
      </c>
      <c r="C34" s="251">
        <v>99.354838709677395</v>
      </c>
      <c r="D34" s="239">
        <v>90.593047034764794</v>
      </c>
      <c r="E34" s="256">
        <v>70.093457943925202</v>
      </c>
      <c r="F34" s="239">
        <v>88.8888888888889</v>
      </c>
      <c r="G34" s="256">
        <v>88.8888888888889</v>
      </c>
      <c r="H34" s="239">
        <v>91.304347826086996</v>
      </c>
      <c r="I34" s="256">
        <v>84.770114942528707</v>
      </c>
      <c r="J34" s="239">
        <v>96.153846153846203</v>
      </c>
      <c r="K34" s="256">
        <v>66.6666666666667</v>
      </c>
    </row>
    <row r="35" spans="1:11" s="1" customFormat="1" ht="17.25" customHeight="1" x14ac:dyDescent="0.3">
      <c r="A35" s="43" t="s">
        <v>166</v>
      </c>
      <c r="B35" s="44" t="s">
        <v>35</v>
      </c>
      <c r="C35" s="251">
        <v>97.9166666666667</v>
      </c>
      <c r="D35" s="239">
        <v>88.291746641074894</v>
      </c>
      <c r="E35" s="256">
        <v>59.905660377358501</v>
      </c>
      <c r="F35" s="239">
        <v>81.707317073170699</v>
      </c>
      <c r="G35" s="256">
        <v>74.418604651162795</v>
      </c>
      <c r="H35" s="239">
        <v>95.454545454545496</v>
      </c>
      <c r="I35" s="256">
        <v>83.011190233977601</v>
      </c>
      <c r="J35" s="239">
        <v>98.181818181818201</v>
      </c>
      <c r="K35" s="256">
        <v>77.272727272727295</v>
      </c>
    </row>
    <row r="36" spans="1:11" s="1" customFormat="1" ht="17.25" customHeight="1" x14ac:dyDescent="0.3">
      <c r="A36" s="45" t="s">
        <v>142</v>
      </c>
      <c r="B36" s="44" t="s">
        <v>36</v>
      </c>
      <c r="C36" s="251">
        <v>99.012345679012299</v>
      </c>
      <c r="D36" s="239">
        <v>86.8761009982384</v>
      </c>
      <c r="E36" s="256">
        <v>78.799489144316695</v>
      </c>
      <c r="F36" s="239">
        <v>96</v>
      </c>
      <c r="G36" s="256">
        <v>85.714285714285694</v>
      </c>
      <c r="H36" s="239">
        <v>91.472868217054298</v>
      </c>
      <c r="I36" s="256">
        <v>83.957055214723894</v>
      </c>
      <c r="J36" s="239">
        <v>99.682875264270606</v>
      </c>
      <c r="K36" s="256">
        <v>95.945945945945894</v>
      </c>
    </row>
    <row r="37" spans="1:11" s="1" customFormat="1" ht="17.25" customHeight="1" x14ac:dyDescent="0.3">
      <c r="A37" s="43" t="s">
        <v>238</v>
      </c>
      <c r="B37" s="44" t="s">
        <v>37</v>
      </c>
      <c r="C37" s="251">
        <v>99.484536082474193</v>
      </c>
      <c r="D37" s="239">
        <v>86.358381502890197</v>
      </c>
      <c r="E37" s="256">
        <v>50.318471337579602</v>
      </c>
      <c r="F37" s="239">
        <v>50</v>
      </c>
      <c r="G37" s="256">
        <v>41.176470588235297</v>
      </c>
      <c r="H37" s="239">
        <v>53.846153846153904</v>
      </c>
      <c r="I37" s="256">
        <v>79.618768328445697</v>
      </c>
      <c r="J37" s="239">
        <v>97.826086956521706</v>
      </c>
      <c r="K37" s="256">
        <v>78.260869565217405</v>
      </c>
    </row>
    <row r="38" spans="1:11" s="1" customFormat="1" ht="17.25" customHeight="1" x14ac:dyDescent="0.3">
      <c r="A38" s="43" t="s">
        <v>238</v>
      </c>
      <c r="B38" s="44" t="s">
        <v>38</v>
      </c>
      <c r="C38" s="251">
        <v>94.977168949771695</v>
      </c>
      <c r="D38" s="239">
        <v>89.390756302520998</v>
      </c>
      <c r="E38" s="256">
        <v>59.042553191489397</v>
      </c>
      <c r="F38" s="239">
        <v>69.565217391304301</v>
      </c>
      <c r="G38" s="256">
        <v>66.6666666666667</v>
      </c>
      <c r="H38" s="239">
        <v>85.714285714285694</v>
      </c>
      <c r="I38" s="256">
        <v>85.992907801418397</v>
      </c>
      <c r="J38" s="239">
        <v>95.633187772925794</v>
      </c>
      <c r="K38" s="256">
        <v>41.176470588235297</v>
      </c>
    </row>
    <row r="39" spans="1:11" s="1" customFormat="1" ht="17.25" customHeight="1" x14ac:dyDescent="0.3">
      <c r="A39" s="43" t="s">
        <v>142</v>
      </c>
      <c r="B39" s="44" t="s">
        <v>39</v>
      </c>
      <c r="C39" s="251">
        <v>97.025776602775906</v>
      </c>
      <c r="D39" s="239">
        <v>87.247375842080501</v>
      </c>
      <c r="E39" s="256">
        <v>79.033728350045607</v>
      </c>
      <c r="F39" s="239">
        <v>98.6013986013986</v>
      </c>
      <c r="G39" s="256">
        <v>92.808219178082197</v>
      </c>
      <c r="H39" s="239">
        <v>70.526315789473699</v>
      </c>
      <c r="I39" s="256">
        <v>97.0718010429202</v>
      </c>
      <c r="J39" s="239">
        <v>99.424294761082294</v>
      </c>
      <c r="K39" s="256">
        <v>93.464052287581694</v>
      </c>
    </row>
    <row r="40" spans="1:11" s="1" customFormat="1" ht="17.25" customHeight="1" x14ac:dyDescent="0.3">
      <c r="A40" s="43" t="s">
        <v>238</v>
      </c>
      <c r="B40" s="44" t="s">
        <v>40</v>
      </c>
      <c r="C40" s="251">
        <v>99.104477611940297</v>
      </c>
      <c r="D40" s="239">
        <v>91.786903440621501</v>
      </c>
      <c r="E40" s="256">
        <v>83.582089552238799</v>
      </c>
      <c r="F40" s="239">
        <v>98.550724637681199</v>
      </c>
      <c r="G40" s="256">
        <v>88.571428571428598</v>
      </c>
      <c r="H40" s="239">
        <v>90.625</v>
      </c>
      <c r="I40" s="256">
        <v>81.464318813716403</v>
      </c>
      <c r="J40" s="239">
        <v>99.629629629629605</v>
      </c>
      <c r="K40" s="256">
        <v>96.551724137931004</v>
      </c>
    </row>
    <row r="41" spans="1:11" s="1" customFormat="1" ht="17.25" customHeight="1" x14ac:dyDescent="0.3">
      <c r="A41" s="43" t="s">
        <v>152</v>
      </c>
      <c r="B41" s="44" t="s">
        <v>41</v>
      </c>
      <c r="C41" s="251">
        <v>99.5</v>
      </c>
      <c r="D41" s="239">
        <v>91.506105834464094</v>
      </c>
      <c r="E41" s="256">
        <v>72.626931567328896</v>
      </c>
      <c r="F41" s="239">
        <v>96.938775510204096</v>
      </c>
      <c r="G41" s="256">
        <v>88.659793814433002</v>
      </c>
      <c r="H41" s="239">
        <v>79.844961240310099</v>
      </c>
      <c r="I41" s="256">
        <v>83.349983349983404</v>
      </c>
      <c r="J41" s="239">
        <v>99.9</v>
      </c>
      <c r="K41" s="256">
        <v>99.270072992700705</v>
      </c>
    </row>
    <row r="42" spans="1:11" s="1" customFormat="1" ht="17.25" customHeight="1" x14ac:dyDescent="0.3">
      <c r="A42" s="43" t="s">
        <v>309</v>
      </c>
      <c r="B42" s="44" t="s">
        <v>42</v>
      </c>
      <c r="C42" s="251">
        <v>96.078431372549005</v>
      </c>
      <c r="D42" s="239">
        <v>90.476190476190496</v>
      </c>
      <c r="E42" s="256">
        <v>72</v>
      </c>
      <c r="F42" s="239">
        <v>100</v>
      </c>
      <c r="G42" s="256">
        <v>100</v>
      </c>
      <c r="H42" s="239">
        <v>69.230769230769198</v>
      </c>
      <c r="I42" s="256">
        <v>77.659574468085097</v>
      </c>
      <c r="J42" s="239">
        <v>100</v>
      </c>
      <c r="K42" s="256">
        <v>100</v>
      </c>
    </row>
    <row r="43" spans="1:11" s="1" customFormat="1" ht="17.25" customHeight="1" x14ac:dyDescent="0.3">
      <c r="A43" s="43" t="s">
        <v>251</v>
      </c>
      <c r="B43" s="44" t="s">
        <v>43</v>
      </c>
      <c r="C43" s="251">
        <v>100</v>
      </c>
      <c r="D43" s="239">
        <v>86.904761904761898</v>
      </c>
      <c r="E43" s="256">
        <v>78.571428571428598</v>
      </c>
      <c r="F43" s="239" t="s">
        <v>155</v>
      </c>
      <c r="G43" s="256" t="s">
        <v>155</v>
      </c>
      <c r="H43" s="239">
        <v>66.6666666666667</v>
      </c>
      <c r="I43" s="256">
        <v>78.947368421052602</v>
      </c>
      <c r="J43" s="239">
        <v>97.058823529411796</v>
      </c>
      <c r="K43" s="256">
        <v>80</v>
      </c>
    </row>
    <row r="44" spans="1:11" s="1" customFormat="1" ht="17.25" customHeight="1" x14ac:dyDescent="0.3">
      <c r="A44" s="43" t="s">
        <v>238</v>
      </c>
      <c r="B44" s="44" t="s">
        <v>44</v>
      </c>
      <c r="C44" s="251">
        <v>97.902097902097907</v>
      </c>
      <c r="D44" s="239">
        <v>89.518413597733698</v>
      </c>
      <c r="E44" s="256">
        <v>92.982456140350905</v>
      </c>
      <c r="F44" s="239">
        <v>89.010989010988993</v>
      </c>
      <c r="G44" s="256">
        <v>85.714285714285694</v>
      </c>
      <c r="H44" s="239">
        <v>90.909090909090907</v>
      </c>
      <c r="I44" s="256">
        <v>93.687707641195999</v>
      </c>
      <c r="J44" s="239">
        <v>99.606299212598401</v>
      </c>
      <c r="K44" s="256">
        <v>96.774193548387103</v>
      </c>
    </row>
    <row r="45" spans="1:11" s="1" customFormat="1" ht="17.25" customHeight="1" x14ac:dyDescent="0.3">
      <c r="A45" s="43" t="s">
        <v>238</v>
      </c>
      <c r="B45" s="44" t="s">
        <v>45</v>
      </c>
      <c r="C45" s="251">
        <v>99.21875</v>
      </c>
      <c r="D45" s="239">
        <v>90.625</v>
      </c>
      <c r="E45" s="256">
        <v>94.949494949494905</v>
      </c>
      <c r="F45" s="239">
        <v>97.727272727272705</v>
      </c>
      <c r="G45" s="256">
        <v>88.636363636363598</v>
      </c>
      <c r="H45" s="239">
        <v>83.3333333333333</v>
      </c>
      <c r="I45" s="256">
        <v>88.571428571428598</v>
      </c>
      <c r="J45" s="239">
        <v>99.342105263157904</v>
      </c>
      <c r="K45" s="256">
        <v>92.857142857142904</v>
      </c>
    </row>
    <row r="46" spans="1:11" s="1" customFormat="1" ht="17.25" customHeight="1" x14ac:dyDescent="0.3">
      <c r="A46" s="43" t="s">
        <v>142</v>
      </c>
      <c r="B46" s="44" t="s">
        <v>46</v>
      </c>
      <c r="C46" s="251">
        <v>99.198289684660594</v>
      </c>
      <c r="D46" s="239">
        <v>88.306165839829902</v>
      </c>
      <c r="E46" s="256">
        <v>80.200780814277806</v>
      </c>
      <c r="F46" s="239">
        <v>96.363636363636402</v>
      </c>
      <c r="G46" s="256">
        <v>81.081081081081095</v>
      </c>
      <c r="H46" s="239">
        <v>87.3333333333333</v>
      </c>
      <c r="I46" s="256">
        <v>93.371930525054907</v>
      </c>
      <c r="J46" s="239">
        <v>99.392466585662206</v>
      </c>
      <c r="K46" s="256">
        <v>93.377483443708599</v>
      </c>
    </row>
    <row r="47" spans="1:11" s="1" customFormat="1" ht="17.25" customHeight="1" x14ac:dyDescent="0.3">
      <c r="A47" s="43" t="s">
        <v>142</v>
      </c>
      <c r="B47" s="44" t="s">
        <v>47</v>
      </c>
      <c r="C47" s="251">
        <v>98.5250737463127</v>
      </c>
      <c r="D47" s="239">
        <v>87.124270973530699</v>
      </c>
      <c r="E47" s="256">
        <v>85.503685503685503</v>
      </c>
      <c r="F47" s="239">
        <v>95.798319327731093</v>
      </c>
      <c r="G47" s="256">
        <v>83.3333333333333</v>
      </c>
      <c r="H47" s="239">
        <v>82.352941176470594</v>
      </c>
      <c r="I47" s="256">
        <v>94.802867383512506</v>
      </c>
      <c r="J47" s="239">
        <v>98.939929328621901</v>
      </c>
      <c r="K47" s="256">
        <v>80.645161290322605</v>
      </c>
    </row>
    <row r="48" spans="1:11" s="1" customFormat="1" ht="17.25" customHeight="1" x14ac:dyDescent="0.3">
      <c r="A48" s="43" t="s">
        <v>238</v>
      </c>
      <c r="B48" s="44" t="s">
        <v>48</v>
      </c>
      <c r="C48" s="251">
        <v>99.043977055449304</v>
      </c>
      <c r="D48" s="239">
        <v>93.710191082802595</v>
      </c>
      <c r="E48" s="256">
        <v>83.044982698961903</v>
      </c>
      <c r="F48" s="239">
        <v>95.327102803738299</v>
      </c>
      <c r="G48" s="256">
        <v>88.181818181818201</v>
      </c>
      <c r="H48" s="239">
        <v>63.829787234042598</v>
      </c>
      <c r="I48" s="256">
        <v>93.481595092024506</v>
      </c>
      <c r="J48" s="239">
        <v>100</v>
      </c>
      <c r="K48" s="256">
        <v>100</v>
      </c>
    </row>
    <row r="49" spans="1:11" s="1" customFormat="1" ht="17.25" customHeight="1" x14ac:dyDescent="0.3">
      <c r="A49" s="43" t="s">
        <v>153</v>
      </c>
      <c r="B49" s="44" t="s">
        <v>49</v>
      </c>
      <c r="C49" s="251">
        <v>99.659863945578195</v>
      </c>
      <c r="D49" s="239">
        <v>89.095607235142097</v>
      </c>
      <c r="E49" s="256">
        <v>72.994652406417103</v>
      </c>
      <c r="F49" s="239">
        <v>93.902439024390205</v>
      </c>
      <c r="G49" s="256">
        <v>82.142857142857096</v>
      </c>
      <c r="H49" s="239">
        <v>89</v>
      </c>
      <c r="I49" s="256">
        <v>83.564231738035303</v>
      </c>
      <c r="J49" s="239">
        <v>98.664122137404604</v>
      </c>
      <c r="K49" s="256">
        <v>80.5555555555556</v>
      </c>
    </row>
    <row r="50" spans="1:11" s="1" customFormat="1" ht="17.25" customHeight="1" x14ac:dyDescent="0.3">
      <c r="A50" s="43" t="s">
        <v>251</v>
      </c>
      <c r="B50" s="44" t="s">
        <v>50</v>
      </c>
      <c r="C50" s="251">
        <v>98.947368421052602</v>
      </c>
      <c r="D50" s="239">
        <v>84.183673469387799</v>
      </c>
      <c r="E50" s="256">
        <v>74.358974358974393</v>
      </c>
      <c r="F50" s="239">
        <v>94.4444444444444</v>
      </c>
      <c r="G50" s="256">
        <v>88.8888888888889</v>
      </c>
      <c r="H50" s="239">
        <v>96.153846153846203</v>
      </c>
      <c r="I50" s="256">
        <v>96.007604562737697</v>
      </c>
      <c r="J50" s="239">
        <v>95.238095238095198</v>
      </c>
      <c r="K50" s="256">
        <v>60</v>
      </c>
    </row>
    <row r="51" spans="1:11" s="1" customFormat="1" ht="17.25" customHeight="1" x14ac:dyDescent="0.3">
      <c r="A51" s="43" t="s">
        <v>251</v>
      </c>
      <c r="B51" s="44" t="s">
        <v>51</v>
      </c>
      <c r="C51" s="251">
        <v>99.761336515513094</v>
      </c>
      <c r="D51" s="239">
        <v>94.706559263521299</v>
      </c>
      <c r="E51" s="256">
        <v>96.511627906976798</v>
      </c>
      <c r="F51" s="239">
        <v>96</v>
      </c>
      <c r="G51" s="256">
        <v>90.6666666666667</v>
      </c>
      <c r="H51" s="239">
        <v>92.307692307692307</v>
      </c>
      <c r="I51" s="256">
        <v>98.734177215189902</v>
      </c>
      <c r="J51" s="239">
        <v>99.5833333333333</v>
      </c>
      <c r="K51" s="256">
        <v>95.238095238095198</v>
      </c>
    </row>
    <row r="52" spans="1:11" s="1" customFormat="1" ht="17.25" customHeight="1" x14ac:dyDescent="0.3">
      <c r="A52" s="43" t="s">
        <v>309</v>
      </c>
      <c r="B52" s="44" t="s">
        <v>52</v>
      </c>
      <c r="C52" s="251">
        <v>98.275862068965495</v>
      </c>
      <c r="D52" s="239">
        <v>89.003880983182398</v>
      </c>
      <c r="E52" s="256">
        <v>68.421052631578902</v>
      </c>
      <c r="F52" s="239">
        <v>100</v>
      </c>
      <c r="G52" s="256">
        <v>100</v>
      </c>
      <c r="H52" s="239">
        <v>72.727272727272705</v>
      </c>
      <c r="I52" s="256">
        <v>82.774390243902502</v>
      </c>
      <c r="J52" s="239">
        <v>96.954314720812206</v>
      </c>
      <c r="K52" s="256">
        <v>66.6666666666667</v>
      </c>
    </row>
    <row r="53" spans="1:11" s="1" customFormat="1" ht="17.25" customHeight="1" x14ac:dyDescent="0.3">
      <c r="A53" s="43" t="s">
        <v>153</v>
      </c>
      <c r="B53" s="44" t="s">
        <v>53</v>
      </c>
      <c r="C53" s="251">
        <v>96.707818930041199</v>
      </c>
      <c r="D53" s="239">
        <v>86.647727272727295</v>
      </c>
      <c r="E53" s="256">
        <v>73.061224489795904</v>
      </c>
      <c r="F53" s="239">
        <v>85</v>
      </c>
      <c r="G53" s="256">
        <v>75</v>
      </c>
      <c r="H53" s="239">
        <v>85.454545454545496</v>
      </c>
      <c r="I53" s="256">
        <v>89.4093686354379</v>
      </c>
      <c r="J53" s="239">
        <v>97.047970479704802</v>
      </c>
      <c r="K53" s="256">
        <v>73.3333333333333</v>
      </c>
    </row>
    <row r="54" spans="1:11" s="1" customFormat="1" ht="17.25" customHeight="1" x14ac:dyDescent="0.3">
      <c r="A54" s="43" t="s">
        <v>309</v>
      </c>
      <c r="B54" s="44" t="s">
        <v>54</v>
      </c>
      <c r="C54" s="251">
        <v>100</v>
      </c>
      <c r="D54" s="239">
        <v>83.098591549295804</v>
      </c>
      <c r="E54" s="256">
        <v>100</v>
      </c>
      <c r="F54" s="239">
        <v>100</v>
      </c>
      <c r="G54" s="256">
        <v>100</v>
      </c>
      <c r="H54" s="239">
        <v>80</v>
      </c>
      <c r="I54" s="256">
        <v>86.2068965517241</v>
      </c>
      <c r="J54" s="239">
        <v>100</v>
      </c>
      <c r="K54" s="256" t="s">
        <v>318</v>
      </c>
    </row>
    <row r="55" spans="1:11" s="1" customFormat="1" ht="17.25" customHeight="1" x14ac:dyDescent="0.3">
      <c r="A55" s="43" t="s">
        <v>152</v>
      </c>
      <c r="B55" s="44" t="s">
        <v>55</v>
      </c>
      <c r="C55" s="251">
        <v>99.356499356499398</v>
      </c>
      <c r="D55" s="239">
        <v>90.336879432624102</v>
      </c>
      <c r="E55" s="256">
        <v>73.203883495145604</v>
      </c>
      <c r="F55" s="239">
        <v>96</v>
      </c>
      <c r="G55" s="256">
        <v>82.089552238805993</v>
      </c>
      <c r="H55" s="239">
        <v>92.248062015503905</v>
      </c>
      <c r="I55" s="256">
        <v>90.841248303934904</v>
      </c>
      <c r="J55" s="239">
        <v>99.04</v>
      </c>
      <c r="K55" s="256">
        <v>85</v>
      </c>
    </row>
    <row r="56" spans="1:11" s="1" customFormat="1" ht="17.25" customHeight="1" x14ac:dyDescent="0.3">
      <c r="A56" s="43" t="s">
        <v>251</v>
      </c>
      <c r="B56" s="44" t="s">
        <v>56</v>
      </c>
      <c r="C56" s="251">
        <v>98</v>
      </c>
      <c r="D56" s="239">
        <v>82.044887780548606</v>
      </c>
      <c r="E56" s="256">
        <v>67.105263157894697</v>
      </c>
      <c r="F56" s="239">
        <v>100</v>
      </c>
      <c r="G56" s="256">
        <v>93.939393939393895</v>
      </c>
      <c r="H56" s="239">
        <v>65.517241379310406</v>
      </c>
      <c r="I56" s="256">
        <v>90</v>
      </c>
      <c r="J56" s="239">
        <v>95.364238410596002</v>
      </c>
      <c r="K56" s="256">
        <v>82.051282051282001</v>
      </c>
    </row>
    <row r="57" spans="1:11" s="1" customFormat="1" ht="17.25" customHeight="1" x14ac:dyDescent="0.3">
      <c r="A57" s="43" t="s">
        <v>238</v>
      </c>
      <c r="B57" s="44" t="s">
        <v>57</v>
      </c>
      <c r="C57" s="251">
        <v>98.998887652947701</v>
      </c>
      <c r="D57" s="239">
        <v>95.666509656146999</v>
      </c>
      <c r="E57" s="256">
        <v>93.071895424836597</v>
      </c>
      <c r="F57" s="239">
        <v>98.283261802575097</v>
      </c>
      <c r="G57" s="256">
        <v>92.0833333333333</v>
      </c>
      <c r="H57" s="239">
        <v>84.210526315789494</v>
      </c>
      <c r="I57" s="256">
        <v>94.107221976074499</v>
      </c>
      <c r="J57" s="239">
        <v>98.832684824902699</v>
      </c>
      <c r="K57" s="256">
        <v>90.625</v>
      </c>
    </row>
    <row r="58" spans="1:11" s="1" customFormat="1" ht="17.25" customHeight="1" x14ac:dyDescent="0.3">
      <c r="A58" s="43" t="s">
        <v>166</v>
      </c>
      <c r="B58" s="44" t="s">
        <v>58</v>
      </c>
      <c r="C58" s="251">
        <v>100</v>
      </c>
      <c r="D58" s="239">
        <v>89.887640449438194</v>
      </c>
      <c r="E58" s="256">
        <v>52.941176470588204</v>
      </c>
      <c r="F58" s="239">
        <v>100</v>
      </c>
      <c r="G58" s="256">
        <v>100</v>
      </c>
      <c r="H58" s="239">
        <v>100</v>
      </c>
      <c r="I58" s="256">
        <v>91.509433962264197</v>
      </c>
      <c r="J58" s="239">
        <v>100</v>
      </c>
      <c r="K58" s="256">
        <v>100</v>
      </c>
    </row>
    <row r="59" spans="1:11" s="1" customFormat="1" ht="17.25" customHeight="1" x14ac:dyDescent="0.3">
      <c r="A59" s="43" t="s">
        <v>153</v>
      </c>
      <c r="B59" s="44" t="s">
        <v>59</v>
      </c>
      <c r="C59" s="251">
        <v>98.507462686567195</v>
      </c>
      <c r="D59" s="239">
        <v>82.723577235772396</v>
      </c>
      <c r="E59" s="256">
        <v>69.753086419753103</v>
      </c>
      <c r="F59" s="239">
        <v>90.625</v>
      </c>
      <c r="G59" s="256">
        <v>87.878787878787904</v>
      </c>
      <c r="H59" s="239">
        <v>62.068965517241402</v>
      </c>
      <c r="I59" s="256">
        <v>80.895915678524403</v>
      </c>
      <c r="J59" s="239">
        <v>98.846153846153896</v>
      </c>
      <c r="K59" s="256">
        <v>91.428571428571402</v>
      </c>
    </row>
    <row r="60" spans="1:11" s="1" customFormat="1" ht="17.25" customHeight="1" x14ac:dyDescent="0.3">
      <c r="A60" s="43" t="s">
        <v>166</v>
      </c>
      <c r="B60" s="44" t="s">
        <v>60</v>
      </c>
      <c r="C60" s="251">
        <v>97.584541062801904</v>
      </c>
      <c r="D60" s="239">
        <v>89.596727060198702</v>
      </c>
      <c r="E60" s="256">
        <v>91.454965357967694</v>
      </c>
      <c r="F60" s="239">
        <v>93.3333333333333</v>
      </c>
      <c r="G60" s="256">
        <v>90.510948905109501</v>
      </c>
      <c r="H60" s="239">
        <v>91.8032786885246</v>
      </c>
      <c r="I60" s="256">
        <v>89.761904761904802</v>
      </c>
      <c r="J60" s="239">
        <v>99.807321772639696</v>
      </c>
      <c r="K60" s="256">
        <v>95.454545454545496</v>
      </c>
    </row>
    <row r="61" spans="1:11" s="1" customFormat="1" ht="17.25" customHeight="1" x14ac:dyDescent="0.3">
      <c r="A61" s="43" t="s">
        <v>152</v>
      </c>
      <c r="B61" s="44" t="s">
        <v>61</v>
      </c>
      <c r="C61" s="251">
        <v>99.535962877030201</v>
      </c>
      <c r="D61" s="239">
        <v>87.243243243243299</v>
      </c>
      <c r="E61" s="256">
        <v>62.546816479400697</v>
      </c>
      <c r="F61" s="239">
        <v>94.230769230769198</v>
      </c>
      <c r="G61" s="256">
        <v>88.235294117647101</v>
      </c>
      <c r="H61" s="239">
        <v>95.744680851063805</v>
      </c>
      <c r="I61" s="256">
        <v>94.973070017953305</v>
      </c>
      <c r="J61" s="239">
        <v>99.621212121212096</v>
      </c>
      <c r="K61" s="256">
        <v>96.969696969696997</v>
      </c>
    </row>
    <row r="62" spans="1:11" s="1" customFormat="1" ht="17.25" customHeight="1" x14ac:dyDescent="0.3">
      <c r="A62" s="43" t="s">
        <v>251</v>
      </c>
      <c r="B62" s="44" t="s">
        <v>62</v>
      </c>
      <c r="C62" s="251">
        <v>98.089171974522301</v>
      </c>
      <c r="D62" s="239">
        <v>85.468451242829801</v>
      </c>
      <c r="E62" s="256">
        <v>55.5555555555556</v>
      </c>
      <c r="F62" s="239">
        <v>94.871794871794904</v>
      </c>
      <c r="G62" s="256">
        <v>78.571428571428598</v>
      </c>
      <c r="H62" s="239">
        <v>60</v>
      </c>
      <c r="I62" s="256">
        <v>84.657534246575295</v>
      </c>
      <c r="J62" s="239">
        <v>96.268656716417894</v>
      </c>
      <c r="K62" s="256">
        <v>73.684210526315795</v>
      </c>
    </row>
    <row r="63" spans="1:11" s="1" customFormat="1" ht="17.25" customHeight="1" x14ac:dyDescent="0.3">
      <c r="A63" s="43" t="s">
        <v>251</v>
      </c>
      <c r="B63" s="44" t="s">
        <v>63</v>
      </c>
      <c r="C63" s="251">
        <v>96</v>
      </c>
      <c r="D63" s="239">
        <v>88.165680473372802</v>
      </c>
      <c r="E63" s="256">
        <v>86.2068965517241</v>
      </c>
      <c r="F63" s="239">
        <v>100</v>
      </c>
      <c r="G63" s="256">
        <v>88.8888888888889</v>
      </c>
      <c r="H63" s="239">
        <v>100</v>
      </c>
      <c r="I63" s="256">
        <v>98.522167487684698</v>
      </c>
      <c r="J63" s="239">
        <v>97.368421052631604</v>
      </c>
      <c r="K63" s="256">
        <v>75</v>
      </c>
    </row>
    <row r="64" spans="1:11" s="1" customFormat="1" ht="17.25" customHeight="1" x14ac:dyDescent="0.3">
      <c r="A64" s="43" t="s">
        <v>309</v>
      </c>
      <c r="B64" s="44" t="s">
        <v>64</v>
      </c>
      <c r="C64" s="251">
        <v>99.183673469387799</v>
      </c>
      <c r="D64" s="239">
        <v>90.936106983655307</v>
      </c>
      <c r="E64" s="256">
        <v>73.3333333333333</v>
      </c>
      <c r="F64" s="239">
        <v>94.736842105263193</v>
      </c>
      <c r="G64" s="256">
        <v>94.736842105263193</v>
      </c>
      <c r="H64" s="239">
        <v>60</v>
      </c>
      <c r="I64" s="256">
        <v>91.580756013745699</v>
      </c>
      <c r="J64" s="239">
        <v>95.811518324607306</v>
      </c>
      <c r="K64" s="256">
        <v>50</v>
      </c>
    </row>
    <row r="65" spans="1:11" s="1" customFormat="1" ht="17.25" customHeight="1" x14ac:dyDescent="0.3">
      <c r="A65" s="43" t="s">
        <v>152</v>
      </c>
      <c r="B65" s="44" t="s">
        <v>65</v>
      </c>
      <c r="C65" s="251">
        <v>100</v>
      </c>
      <c r="D65" s="239">
        <v>90.078740157480297</v>
      </c>
      <c r="E65" s="256">
        <v>97.989949748743697</v>
      </c>
      <c r="F65" s="239">
        <v>75</v>
      </c>
      <c r="G65" s="256">
        <v>75</v>
      </c>
      <c r="H65" s="239">
        <v>80</v>
      </c>
      <c r="I65" s="256">
        <v>81.449893390191903</v>
      </c>
      <c r="J65" s="239">
        <v>98.75</v>
      </c>
      <c r="K65" s="256">
        <v>83.3333333333333</v>
      </c>
    </row>
    <row r="66" spans="1:11" s="1" customFormat="1" ht="17.25" customHeight="1" x14ac:dyDescent="0.3">
      <c r="A66" s="43" t="s">
        <v>153</v>
      </c>
      <c r="B66" s="44" t="s">
        <v>66</v>
      </c>
      <c r="C66" s="251">
        <v>98.540983606557404</v>
      </c>
      <c r="D66" s="239">
        <v>84.206308734610602</v>
      </c>
      <c r="E66" s="256">
        <v>43.733380606275503</v>
      </c>
      <c r="F66" s="239">
        <v>89.849624060150404</v>
      </c>
      <c r="G66" s="256">
        <v>50.967007963595002</v>
      </c>
      <c r="H66" s="239">
        <v>77.924944812362</v>
      </c>
      <c r="I66" s="256">
        <v>83.407371833353295</v>
      </c>
      <c r="J66" s="239">
        <v>99.8611111111111</v>
      </c>
      <c r="K66" s="256">
        <v>98.895027624309407</v>
      </c>
    </row>
    <row r="67" spans="1:11" s="1" customFormat="1" ht="17.25" customHeight="1" x14ac:dyDescent="0.3">
      <c r="A67" s="43" t="s">
        <v>251</v>
      </c>
      <c r="B67" s="44" t="s">
        <v>67</v>
      </c>
      <c r="C67" s="251">
        <v>96.774193548387103</v>
      </c>
      <c r="D67" s="239">
        <v>94.505494505494497</v>
      </c>
      <c r="E67" s="256">
        <v>100</v>
      </c>
      <c r="F67" s="239">
        <v>100</v>
      </c>
      <c r="G67" s="256">
        <v>100</v>
      </c>
      <c r="H67" s="239">
        <v>100</v>
      </c>
      <c r="I67" s="256">
        <v>91.452991452991498</v>
      </c>
      <c r="J67" s="239">
        <v>100</v>
      </c>
      <c r="K67" s="256">
        <v>100</v>
      </c>
    </row>
    <row r="68" spans="1:11" s="1" customFormat="1" ht="17.25" customHeight="1" x14ac:dyDescent="0.3">
      <c r="A68" s="43" t="s">
        <v>153</v>
      </c>
      <c r="B68" s="44" t="s">
        <v>68</v>
      </c>
      <c r="C68" s="251">
        <v>100</v>
      </c>
      <c r="D68" s="239">
        <v>93.237704918032804</v>
      </c>
      <c r="E68" s="256">
        <v>93.150684931506802</v>
      </c>
      <c r="F68" s="239">
        <v>100</v>
      </c>
      <c r="G68" s="256">
        <v>100</v>
      </c>
      <c r="H68" s="239">
        <v>78.571428571428598</v>
      </c>
      <c r="I68" s="256">
        <v>95.495495495495504</v>
      </c>
      <c r="J68" s="239">
        <v>100</v>
      </c>
      <c r="K68" s="256">
        <v>100</v>
      </c>
    </row>
    <row r="69" spans="1:11" s="1" customFormat="1" ht="17.25" customHeight="1" x14ac:dyDescent="0.3">
      <c r="A69" s="43" t="s">
        <v>153</v>
      </c>
      <c r="B69" s="44" t="s">
        <v>69</v>
      </c>
      <c r="C69" s="251">
        <v>100</v>
      </c>
      <c r="D69" s="239">
        <v>96.268656716417894</v>
      </c>
      <c r="E69" s="256">
        <v>97.077922077922096</v>
      </c>
      <c r="F69" s="239">
        <v>100</v>
      </c>
      <c r="G69" s="256">
        <v>97.752808988764102</v>
      </c>
      <c r="H69" s="239">
        <v>84.090909090909093</v>
      </c>
      <c r="I69" s="256">
        <v>96.462018730489106</v>
      </c>
      <c r="J69" s="239">
        <v>100</v>
      </c>
      <c r="K69" s="256">
        <v>100</v>
      </c>
    </row>
    <row r="70" spans="1:11" s="1" customFormat="1" ht="17.25" customHeight="1" x14ac:dyDescent="0.3">
      <c r="A70" s="43" t="s">
        <v>238</v>
      </c>
      <c r="B70" s="44" t="s">
        <v>70</v>
      </c>
      <c r="C70" s="251">
        <v>99.486521181001294</v>
      </c>
      <c r="D70" s="239">
        <v>90</v>
      </c>
      <c r="E70" s="256">
        <v>92.668024439918497</v>
      </c>
      <c r="F70" s="239">
        <v>93.902439024390205</v>
      </c>
      <c r="G70" s="256">
        <v>88.484848484848499</v>
      </c>
      <c r="H70" s="239">
        <v>80.645161290322605</v>
      </c>
      <c r="I70" s="256">
        <v>83.064516129032299</v>
      </c>
      <c r="J70" s="239">
        <v>100</v>
      </c>
      <c r="K70" s="256">
        <v>100</v>
      </c>
    </row>
    <row r="71" spans="1:11" s="1" customFormat="1" ht="17.25" customHeight="1" x14ac:dyDescent="0.3">
      <c r="A71" s="43" t="s">
        <v>166</v>
      </c>
      <c r="B71" s="44" t="s">
        <v>71</v>
      </c>
      <c r="C71" s="251">
        <v>97.913769123782998</v>
      </c>
      <c r="D71" s="239">
        <v>86.024498886414307</v>
      </c>
      <c r="E71" s="256">
        <v>76.744186046511601</v>
      </c>
      <c r="F71" s="239">
        <v>72.340425531914903</v>
      </c>
      <c r="G71" s="256">
        <v>65.957446808510596</v>
      </c>
      <c r="H71" s="239">
        <v>78.688524590163894</v>
      </c>
      <c r="I71" s="256">
        <v>95.131291028446398</v>
      </c>
      <c r="J71" s="239">
        <v>100</v>
      </c>
      <c r="K71" s="256">
        <v>100</v>
      </c>
    </row>
    <row r="72" spans="1:11" s="1" customFormat="1" ht="17.25" customHeight="1" x14ac:dyDescent="0.3">
      <c r="A72" s="43" t="s">
        <v>238</v>
      </c>
      <c r="B72" s="44" t="s">
        <v>72</v>
      </c>
      <c r="C72" s="251">
        <v>97.474747474747502</v>
      </c>
      <c r="D72" s="239">
        <v>84.896661367249607</v>
      </c>
      <c r="E72" s="256">
        <v>75.903614457831296</v>
      </c>
      <c r="F72" s="239">
        <v>100</v>
      </c>
      <c r="G72" s="256">
        <v>100</v>
      </c>
      <c r="H72" s="239">
        <v>61.538461538461497</v>
      </c>
      <c r="I72" s="256">
        <v>83.75</v>
      </c>
      <c r="J72" s="239">
        <v>100</v>
      </c>
      <c r="K72" s="256">
        <v>100</v>
      </c>
    </row>
    <row r="73" spans="1:11" s="1" customFormat="1" ht="17.25" customHeight="1" x14ac:dyDescent="0.3">
      <c r="A73" s="43" t="s">
        <v>155</v>
      </c>
      <c r="B73" s="44" t="s">
        <v>73</v>
      </c>
      <c r="C73" s="251">
        <v>100</v>
      </c>
      <c r="D73" s="239">
        <v>0</v>
      </c>
      <c r="E73" s="256">
        <v>20</v>
      </c>
      <c r="F73" s="239"/>
      <c r="G73" s="256"/>
      <c r="H73" s="239">
        <v>50</v>
      </c>
      <c r="I73" s="256"/>
      <c r="J73" s="239"/>
      <c r="K73" s="256"/>
    </row>
    <row r="74" spans="1:11" s="1" customFormat="1" ht="17.25" customHeight="1" x14ac:dyDescent="0.3">
      <c r="A74" s="43" t="s">
        <v>166</v>
      </c>
      <c r="B74" s="44" t="s">
        <v>74</v>
      </c>
      <c r="C74" s="251">
        <v>99.111900532859707</v>
      </c>
      <c r="D74" s="239">
        <v>89.732620320855602</v>
      </c>
      <c r="E74" s="256">
        <v>75.585284280936506</v>
      </c>
      <c r="F74" s="239">
        <v>92.696629213483206</v>
      </c>
      <c r="G74" s="256">
        <v>75.132275132275097</v>
      </c>
      <c r="H74" s="239">
        <v>76.255707762557094</v>
      </c>
      <c r="I74" s="256">
        <v>78.950885399265005</v>
      </c>
      <c r="J74" s="239">
        <v>99.059561128526596</v>
      </c>
      <c r="K74" s="256">
        <v>90.2173913043478</v>
      </c>
    </row>
    <row r="75" spans="1:11" s="1" customFormat="1" ht="17.25" customHeight="1" x14ac:dyDescent="0.3">
      <c r="A75" s="43" t="s">
        <v>142</v>
      </c>
      <c r="B75" s="44" t="s">
        <v>75</v>
      </c>
      <c r="C75" s="251">
        <v>99.677419354838705</v>
      </c>
      <c r="D75" s="239">
        <v>91.282689912826896</v>
      </c>
      <c r="E75" s="256">
        <v>72.727272727272705</v>
      </c>
      <c r="F75" s="239">
        <v>83.3333333333333</v>
      </c>
      <c r="G75" s="256">
        <v>75.5555555555556</v>
      </c>
      <c r="H75" s="239">
        <v>90.476190476190496</v>
      </c>
      <c r="I75" s="256">
        <v>86.825053995680406</v>
      </c>
      <c r="J75" s="239">
        <v>98.744769874477001</v>
      </c>
      <c r="K75" s="256">
        <v>90.909090909090907</v>
      </c>
    </row>
    <row r="76" spans="1:11" s="1" customFormat="1" ht="17.25" customHeight="1" x14ac:dyDescent="0.3">
      <c r="A76" s="43" t="s">
        <v>166</v>
      </c>
      <c r="B76" s="44" t="s">
        <v>76</v>
      </c>
      <c r="C76" s="251">
        <v>98.6111111111111</v>
      </c>
      <c r="D76" s="239">
        <v>88.679245283018901</v>
      </c>
      <c r="E76" s="256">
        <v>66</v>
      </c>
      <c r="F76" s="239">
        <v>100</v>
      </c>
      <c r="G76" s="256">
        <v>82.352941176470594</v>
      </c>
      <c r="H76" s="239">
        <v>62.5</v>
      </c>
      <c r="I76" s="256">
        <v>96.6480446927374</v>
      </c>
      <c r="J76" s="239">
        <v>100</v>
      </c>
      <c r="K76" s="256">
        <v>100</v>
      </c>
    </row>
    <row r="77" spans="1:11" s="1" customFormat="1" ht="17.25" customHeight="1" x14ac:dyDescent="0.3">
      <c r="A77" s="43" t="s">
        <v>309</v>
      </c>
      <c r="B77" s="44" t="s">
        <v>77</v>
      </c>
      <c r="C77" s="251">
        <v>96.9040247678019</v>
      </c>
      <c r="D77" s="239">
        <v>89.711417816812997</v>
      </c>
      <c r="E77" s="256">
        <v>74.603174603174594</v>
      </c>
      <c r="F77" s="239">
        <v>96.551724137931004</v>
      </c>
      <c r="G77" s="256">
        <v>89.655172413793096</v>
      </c>
      <c r="H77" s="239">
        <v>78.3783783783784</v>
      </c>
      <c r="I77" s="256">
        <v>86.652078774617095</v>
      </c>
      <c r="J77" s="239">
        <v>99.130434782608702</v>
      </c>
      <c r="K77" s="256">
        <v>93.75</v>
      </c>
    </row>
    <row r="78" spans="1:11" s="1" customFormat="1" ht="17.25" customHeight="1" x14ac:dyDescent="0.3">
      <c r="A78" s="43" t="s">
        <v>166</v>
      </c>
      <c r="B78" s="44" t="s">
        <v>78</v>
      </c>
      <c r="C78" s="251">
        <v>99.047619047619094</v>
      </c>
      <c r="D78" s="239">
        <v>84.507042253521107</v>
      </c>
      <c r="E78" s="256">
        <v>93.181818181818201</v>
      </c>
      <c r="F78" s="239">
        <v>89.655172413793096</v>
      </c>
      <c r="G78" s="256">
        <v>85.964912280701796</v>
      </c>
      <c r="H78" s="239">
        <v>90.243902439024396</v>
      </c>
      <c r="I78" s="256">
        <v>92.682926829268297</v>
      </c>
      <c r="J78" s="239">
        <v>97.474747474747502</v>
      </c>
      <c r="K78" s="256">
        <v>82.142857142857096</v>
      </c>
    </row>
    <row r="79" spans="1:11" s="1" customFormat="1" ht="17.25" customHeight="1" x14ac:dyDescent="0.3">
      <c r="A79" s="43" t="s">
        <v>309</v>
      </c>
      <c r="B79" s="44" t="s">
        <v>79</v>
      </c>
      <c r="C79" s="251">
        <v>100</v>
      </c>
      <c r="D79" s="239">
        <v>92.631578947368396</v>
      </c>
      <c r="E79" s="256">
        <v>66.6666666666667</v>
      </c>
      <c r="F79" s="239">
        <v>100</v>
      </c>
      <c r="G79" s="256">
        <v>100</v>
      </c>
      <c r="H79" s="239">
        <v>70</v>
      </c>
      <c r="I79" s="256">
        <v>83.582089552238799</v>
      </c>
      <c r="J79" s="239">
        <v>98.461538461538495</v>
      </c>
      <c r="K79" s="256">
        <v>66.6666666666667</v>
      </c>
    </row>
    <row r="80" spans="1:11" s="1" customFormat="1" ht="17.25" customHeight="1" x14ac:dyDescent="0.3">
      <c r="A80" s="43" t="s">
        <v>142</v>
      </c>
      <c r="B80" s="44" t="s">
        <v>80</v>
      </c>
      <c r="C80" s="251">
        <v>100</v>
      </c>
      <c r="D80" s="239">
        <v>91.925465838509297</v>
      </c>
      <c r="E80" s="256">
        <v>93.388429752066102</v>
      </c>
      <c r="F80" s="239">
        <v>100</v>
      </c>
      <c r="G80" s="256">
        <v>92.5</v>
      </c>
      <c r="H80" s="239">
        <v>76.923076923076906</v>
      </c>
      <c r="I80" s="256">
        <v>81.504315659679406</v>
      </c>
      <c r="J80" s="239">
        <v>99.563318777292594</v>
      </c>
      <c r="K80" s="256">
        <v>95.652173913043498</v>
      </c>
    </row>
    <row r="81" spans="1:11" s="1" customFormat="1" ht="17.25" customHeight="1" x14ac:dyDescent="0.3">
      <c r="A81" s="43" t="s">
        <v>238</v>
      </c>
      <c r="B81" s="44" t="s">
        <v>81</v>
      </c>
      <c r="C81" s="251">
        <v>98.362235067437396</v>
      </c>
      <c r="D81" s="239">
        <v>89.186712485681596</v>
      </c>
      <c r="E81" s="256">
        <v>82.062298603651996</v>
      </c>
      <c r="F81" s="239">
        <v>94.554455445544505</v>
      </c>
      <c r="G81" s="256">
        <v>83.971291866028693</v>
      </c>
      <c r="H81" s="239">
        <v>97.701149425287397</v>
      </c>
      <c r="I81" s="256">
        <v>96.076721883173505</v>
      </c>
      <c r="J81" s="239">
        <v>99.502074688796696</v>
      </c>
      <c r="K81" s="256">
        <v>95.454545454545496</v>
      </c>
    </row>
    <row r="82" spans="1:11" s="1" customFormat="1" ht="17.25" customHeight="1" x14ac:dyDescent="0.3">
      <c r="A82" s="43" t="s">
        <v>251</v>
      </c>
      <c r="B82" s="44" t="s">
        <v>82</v>
      </c>
      <c r="C82" s="251">
        <v>98.684210526315795</v>
      </c>
      <c r="D82" s="239">
        <v>91.338582677165405</v>
      </c>
      <c r="E82" s="256">
        <v>69.811320754717002</v>
      </c>
      <c r="F82" s="239">
        <v>100</v>
      </c>
      <c r="G82" s="256">
        <v>93.3333333333333</v>
      </c>
      <c r="H82" s="239">
        <v>80</v>
      </c>
      <c r="I82" s="256">
        <v>95.535714285714306</v>
      </c>
      <c r="J82" s="239">
        <v>100</v>
      </c>
      <c r="K82" s="256">
        <v>100</v>
      </c>
    </row>
    <row r="83" spans="1:11" s="1" customFormat="1" ht="17.25" customHeight="1" x14ac:dyDescent="0.3">
      <c r="A83" s="43" t="s">
        <v>142</v>
      </c>
      <c r="B83" s="44" t="s">
        <v>83</v>
      </c>
      <c r="C83" s="251">
        <v>98.346055979643793</v>
      </c>
      <c r="D83" s="239">
        <v>89.473684210526301</v>
      </c>
      <c r="E83" s="256">
        <v>72.907488986784102</v>
      </c>
      <c r="F83" s="239">
        <v>88.235294117647101</v>
      </c>
      <c r="G83" s="256">
        <v>71.724137931034505</v>
      </c>
      <c r="H83" s="239">
        <v>72.839506172839506</v>
      </c>
      <c r="I83" s="256">
        <v>81.554524361949007</v>
      </c>
      <c r="J83" s="239">
        <v>99.094202898550705</v>
      </c>
      <c r="K83" s="256">
        <v>91.8032786885246</v>
      </c>
    </row>
    <row r="84" spans="1:11" s="1" customFormat="1" ht="17.25" customHeight="1" x14ac:dyDescent="0.3">
      <c r="A84" s="43" t="s">
        <v>153</v>
      </c>
      <c r="B84" s="44" t="s">
        <v>84</v>
      </c>
      <c r="C84" s="251">
        <v>99.4910941475827</v>
      </c>
      <c r="D84" s="239">
        <v>91.446842525979207</v>
      </c>
      <c r="E84" s="256">
        <v>92.481203007518801</v>
      </c>
      <c r="F84" s="239">
        <v>95.180722891566305</v>
      </c>
      <c r="G84" s="256">
        <v>89.024390243902502</v>
      </c>
      <c r="H84" s="239">
        <v>100</v>
      </c>
      <c r="I84" s="256">
        <v>95.133952979770399</v>
      </c>
      <c r="J84" s="239">
        <v>99.744897959183703</v>
      </c>
      <c r="K84" s="256">
        <v>97.297297297297305</v>
      </c>
    </row>
    <row r="85" spans="1:11" s="1" customFormat="1" ht="17.25" customHeight="1" x14ac:dyDescent="0.3">
      <c r="A85" s="43" t="s">
        <v>153</v>
      </c>
      <c r="B85" s="44" t="s">
        <v>85</v>
      </c>
      <c r="C85" s="251">
        <v>99.251870324189497</v>
      </c>
      <c r="D85" s="239">
        <v>88.822155488822204</v>
      </c>
      <c r="E85" s="256">
        <v>89.357218124341401</v>
      </c>
      <c r="F85" s="239">
        <v>98.106060606060595</v>
      </c>
      <c r="G85" s="256">
        <v>96.197718631178702</v>
      </c>
      <c r="H85" s="239">
        <v>77</v>
      </c>
      <c r="I85" s="256">
        <v>75.379577255135501</v>
      </c>
      <c r="J85" s="239">
        <v>98.186215235792005</v>
      </c>
      <c r="K85" s="256">
        <v>81.707317073170699</v>
      </c>
    </row>
    <row r="86" spans="1:11" s="1" customFormat="1" ht="17.25" customHeight="1" x14ac:dyDescent="0.3">
      <c r="A86" s="43" t="s">
        <v>142</v>
      </c>
      <c r="B86" s="44" t="s">
        <v>86</v>
      </c>
      <c r="C86" s="251">
        <v>98.453608247422693</v>
      </c>
      <c r="D86" s="239">
        <v>88.848039215686299</v>
      </c>
      <c r="E86" s="256">
        <v>86.329588014981297</v>
      </c>
      <c r="F86" s="239">
        <v>98.678414096916299</v>
      </c>
      <c r="G86" s="256">
        <v>96.475770925110098</v>
      </c>
      <c r="H86" s="239">
        <v>90</v>
      </c>
      <c r="I86" s="256">
        <v>97.633136094674597</v>
      </c>
      <c r="J86" s="239">
        <v>99.519230769230802</v>
      </c>
      <c r="K86" s="256">
        <v>96.428571428571402</v>
      </c>
    </row>
    <row r="87" spans="1:11" s="1" customFormat="1" ht="17.25" customHeight="1" x14ac:dyDescent="0.3">
      <c r="A87" s="43" t="s">
        <v>153</v>
      </c>
      <c r="B87" s="44" t="s">
        <v>87</v>
      </c>
      <c r="C87" s="251">
        <v>99.615384615384599</v>
      </c>
      <c r="D87" s="239">
        <v>99.898115129903204</v>
      </c>
      <c r="E87" s="256">
        <v>91.078066914498194</v>
      </c>
      <c r="F87" s="239">
        <v>95</v>
      </c>
      <c r="G87" s="256">
        <v>91.256830601092901</v>
      </c>
      <c r="H87" s="239">
        <v>85.5421686746988</v>
      </c>
      <c r="I87" s="256">
        <v>95.101041028781395</v>
      </c>
      <c r="J87" s="239">
        <v>99.820788530466004</v>
      </c>
      <c r="K87" s="256">
        <v>98.507462686567195</v>
      </c>
    </row>
    <row r="88" spans="1:11" s="1" customFormat="1" ht="17.25" customHeight="1" x14ac:dyDescent="0.3">
      <c r="A88" s="43" t="s">
        <v>152</v>
      </c>
      <c r="B88" s="44" t="s">
        <v>88</v>
      </c>
      <c r="C88" s="251">
        <v>99.018003273322407</v>
      </c>
      <c r="D88" s="239">
        <v>88.141993957703903</v>
      </c>
      <c r="E88" s="256">
        <v>56.187290969899699</v>
      </c>
      <c r="F88" s="239">
        <v>82.926829268292707</v>
      </c>
      <c r="G88" s="256">
        <v>76.923076923076906</v>
      </c>
      <c r="H88" s="239">
        <v>80</v>
      </c>
      <c r="I88" s="256">
        <v>77.455565949485504</v>
      </c>
      <c r="J88" s="239">
        <v>98.850574712643706</v>
      </c>
      <c r="K88" s="256">
        <v>88.8888888888889</v>
      </c>
    </row>
    <row r="89" spans="1:11" s="1" customFormat="1" ht="17.25" customHeight="1" x14ac:dyDescent="0.3">
      <c r="A89" s="43" t="s">
        <v>166</v>
      </c>
      <c r="B89" s="44" t="s">
        <v>89</v>
      </c>
      <c r="C89" s="251">
        <v>98.692810457516401</v>
      </c>
      <c r="D89" s="239">
        <v>90.815370196813504</v>
      </c>
      <c r="E89" s="256">
        <v>89.947089947089907</v>
      </c>
      <c r="F89" s="239">
        <v>96.491228070175396</v>
      </c>
      <c r="G89" s="256">
        <v>92.307692307692307</v>
      </c>
      <c r="H89" s="239">
        <v>84.905660377358501</v>
      </c>
      <c r="I89" s="256">
        <v>90.327380952380906</v>
      </c>
      <c r="J89" s="239">
        <v>98.571428571428598</v>
      </c>
      <c r="K89" s="256">
        <v>87.804878048780495</v>
      </c>
    </row>
    <row r="90" spans="1:11" s="1" customFormat="1" ht="17.25" customHeight="1" x14ac:dyDescent="0.3">
      <c r="A90" s="43" t="s">
        <v>153</v>
      </c>
      <c r="B90" s="44" t="s">
        <v>90</v>
      </c>
      <c r="C90" s="251">
        <v>98.960498960498995</v>
      </c>
      <c r="D90" s="239">
        <v>91.408450704225402</v>
      </c>
      <c r="E90" s="256">
        <v>86.069651741293498</v>
      </c>
      <c r="F90" s="239">
        <v>98.058252427184499</v>
      </c>
      <c r="G90" s="256">
        <v>90.291262135922295</v>
      </c>
      <c r="H90" s="239">
        <v>79.1666666666667</v>
      </c>
      <c r="I90" s="256">
        <v>91.768953068592097</v>
      </c>
      <c r="J90" s="239">
        <v>99.178644763860405</v>
      </c>
      <c r="K90" s="256">
        <v>93.939393939393895</v>
      </c>
    </row>
    <row r="91" spans="1:11" s="1" customFormat="1" ht="17.25" customHeight="1" x14ac:dyDescent="0.3">
      <c r="A91" s="43" t="s">
        <v>153</v>
      </c>
      <c r="B91" s="44" t="s">
        <v>91</v>
      </c>
      <c r="C91" s="251">
        <v>98.290598290598297</v>
      </c>
      <c r="D91" s="239">
        <v>88.592233009708806</v>
      </c>
      <c r="E91" s="256">
        <v>82.592592592592595</v>
      </c>
      <c r="F91" s="239">
        <v>100</v>
      </c>
      <c r="G91" s="256">
        <v>100</v>
      </c>
      <c r="H91" s="239">
        <v>96.875</v>
      </c>
      <c r="I91" s="256">
        <v>88.753799392097307</v>
      </c>
      <c r="J91" s="239">
        <v>99.043062200956896</v>
      </c>
      <c r="K91" s="256">
        <v>94.285714285714306</v>
      </c>
    </row>
    <row r="92" spans="1:11" s="1" customFormat="1" ht="17.25" customHeight="1" x14ac:dyDescent="0.3">
      <c r="A92" s="43" t="s">
        <v>142</v>
      </c>
      <c r="B92" s="44" t="s">
        <v>92</v>
      </c>
      <c r="C92" s="251">
        <v>99.586776859504099</v>
      </c>
      <c r="D92" s="239">
        <v>87.943262411347504</v>
      </c>
      <c r="E92" s="256">
        <v>83.125</v>
      </c>
      <c r="F92" s="239">
        <v>100</v>
      </c>
      <c r="G92" s="256">
        <v>77.7777777777778</v>
      </c>
      <c r="H92" s="239">
        <v>90</v>
      </c>
      <c r="I92" s="256">
        <v>86.991869918699194</v>
      </c>
      <c r="J92" s="239">
        <v>100</v>
      </c>
      <c r="K92" s="256">
        <v>100</v>
      </c>
    </row>
    <row r="93" spans="1:11" s="1" customFormat="1" ht="17.25" customHeight="1" x14ac:dyDescent="0.3">
      <c r="A93" s="43" t="s">
        <v>142</v>
      </c>
      <c r="B93" s="44" t="s">
        <v>93</v>
      </c>
      <c r="C93" s="251">
        <v>99.453551912568301</v>
      </c>
      <c r="D93" s="239">
        <v>87.893462469733706</v>
      </c>
      <c r="E93" s="256">
        <v>67.169811320754704</v>
      </c>
      <c r="F93" s="239">
        <v>93.75</v>
      </c>
      <c r="G93" s="256">
        <v>75</v>
      </c>
      <c r="H93" s="239">
        <v>62.857142857142897</v>
      </c>
      <c r="I93" s="256">
        <v>89.358108108108098</v>
      </c>
      <c r="J93" s="239">
        <v>97.2222222222222</v>
      </c>
      <c r="K93" s="256">
        <v>76.923076923076906</v>
      </c>
    </row>
    <row r="94" spans="1:11" s="1" customFormat="1" ht="17.25" customHeight="1" x14ac:dyDescent="0.3">
      <c r="A94" s="43" t="s">
        <v>251</v>
      </c>
      <c r="B94" s="44" t="s">
        <v>94</v>
      </c>
      <c r="C94" s="251">
        <v>100</v>
      </c>
      <c r="D94" s="239">
        <v>82.758620689655203</v>
      </c>
      <c r="E94" s="256">
        <v>70.588235294117695</v>
      </c>
      <c r="F94" s="239">
        <v>100</v>
      </c>
      <c r="G94" s="256">
        <v>88.235294117647101</v>
      </c>
      <c r="H94" s="239">
        <v>69.230769230769198</v>
      </c>
      <c r="I94" s="256">
        <v>86.764705882352899</v>
      </c>
      <c r="J94" s="239">
        <v>86.2068965517241</v>
      </c>
      <c r="K94" s="256">
        <v>0</v>
      </c>
    </row>
    <row r="95" spans="1:11" s="1" customFormat="1" ht="17.25" customHeight="1" x14ac:dyDescent="0.3">
      <c r="A95" s="43" t="s">
        <v>251</v>
      </c>
      <c r="B95" s="44" t="s">
        <v>95</v>
      </c>
      <c r="C95" s="251">
        <v>100</v>
      </c>
      <c r="D95" s="239">
        <v>94.833948339483399</v>
      </c>
      <c r="E95" s="256">
        <v>95.238095238095198</v>
      </c>
      <c r="F95" s="239">
        <v>100</v>
      </c>
      <c r="G95" s="256">
        <v>94.736842105263193</v>
      </c>
      <c r="H95" s="239">
        <v>75</v>
      </c>
      <c r="I95" s="256">
        <v>93.3333333333333</v>
      </c>
      <c r="J95" s="239">
        <v>98.529411764705898</v>
      </c>
      <c r="K95" s="256">
        <v>88.8888888888889</v>
      </c>
    </row>
    <row r="96" spans="1:11" s="1" customFormat="1" ht="17.25" customHeight="1" x14ac:dyDescent="0.3">
      <c r="A96" s="43" t="s">
        <v>155</v>
      </c>
      <c r="B96" s="44" t="s">
        <v>96</v>
      </c>
      <c r="C96" s="251"/>
      <c r="D96" s="239"/>
      <c r="E96" s="256"/>
      <c r="F96" s="239"/>
      <c r="G96" s="256"/>
      <c r="H96" s="239"/>
      <c r="I96" s="256"/>
      <c r="J96" s="239"/>
      <c r="K96" s="256"/>
    </row>
    <row r="97" spans="1:11" s="1" customFormat="1" ht="17.25" customHeight="1" x14ac:dyDescent="0.3">
      <c r="A97" s="43" t="s">
        <v>309</v>
      </c>
      <c r="B97" s="44" t="s">
        <v>97</v>
      </c>
      <c r="C97" s="251">
        <v>100</v>
      </c>
      <c r="D97" s="239">
        <v>88.636363636363598</v>
      </c>
      <c r="E97" s="256">
        <v>100</v>
      </c>
      <c r="F97" s="239" t="s">
        <v>155</v>
      </c>
      <c r="G97" s="256" t="s">
        <v>155</v>
      </c>
      <c r="H97" s="239">
        <v>100</v>
      </c>
      <c r="I97" s="256">
        <v>88.235294117647101</v>
      </c>
      <c r="J97" s="239">
        <v>100</v>
      </c>
      <c r="K97" s="256" t="s">
        <v>155</v>
      </c>
    </row>
    <row r="98" spans="1:11" s="1" customFormat="1" ht="17.25" customHeight="1" x14ac:dyDescent="0.3">
      <c r="A98" s="43" t="s">
        <v>153</v>
      </c>
      <c r="B98" s="44" t="s">
        <v>98</v>
      </c>
      <c r="C98" s="251">
        <v>98.502495840266207</v>
      </c>
      <c r="D98" s="239">
        <v>87.400741132874501</v>
      </c>
      <c r="E98" s="256">
        <v>94.915254237288096</v>
      </c>
      <c r="F98" s="239">
        <v>99.342105263157904</v>
      </c>
      <c r="G98" s="256">
        <v>97.350993377483405</v>
      </c>
      <c r="H98" s="239">
        <v>80</v>
      </c>
      <c r="I98" s="256">
        <v>86.603284356093297</v>
      </c>
      <c r="J98" s="239">
        <v>98.758865248226897</v>
      </c>
      <c r="K98" s="256">
        <v>94.017094017093996</v>
      </c>
    </row>
    <row r="99" spans="1:11" s="1" customFormat="1" ht="17.25" customHeight="1" x14ac:dyDescent="0.3">
      <c r="A99" s="43" t="s">
        <v>238</v>
      </c>
      <c r="B99" s="44" t="s">
        <v>99</v>
      </c>
      <c r="C99" s="251">
        <v>99.145299145299205</v>
      </c>
      <c r="D99" s="239">
        <v>91.477272727272705</v>
      </c>
      <c r="E99" s="256">
        <v>90.355329949238595</v>
      </c>
      <c r="F99" s="239">
        <v>100</v>
      </c>
      <c r="G99" s="256">
        <v>95.876288659793801</v>
      </c>
      <c r="H99" s="239">
        <v>77.7777777777778</v>
      </c>
      <c r="I99" s="256">
        <v>93.28</v>
      </c>
      <c r="J99" s="239">
        <v>100</v>
      </c>
      <c r="K99" s="256">
        <v>100</v>
      </c>
    </row>
    <row r="100" spans="1:11" s="1" customFormat="1" ht="17.25" customHeight="1" x14ac:dyDescent="0.3">
      <c r="A100" s="43" t="s">
        <v>238</v>
      </c>
      <c r="B100" s="44" t="s">
        <v>100</v>
      </c>
      <c r="C100" s="251">
        <v>98.1228001564333</v>
      </c>
      <c r="D100" s="239">
        <v>89.459134615384599</v>
      </c>
      <c r="E100" s="256">
        <v>67.547783651890995</v>
      </c>
      <c r="F100" s="239">
        <v>96.5699208443272</v>
      </c>
      <c r="G100" s="256">
        <v>80.412371134020603</v>
      </c>
      <c r="H100" s="239">
        <v>77.7777777777778</v>
      </c>
      <c r="I100" s="256">
        <v>86.948563060589393</v>
      </c>
      <c r="J100" s="239">
        <v>98.785085881860098</v>
      </c>
      <c r="K100" s="256">
        <v>80.921052631579002</v>
      </c>
    </row>
    <row r="101" spans="1:11" s="1" customFormat="1" ht="17.25" customHeight="1" x14ac:dyDescent="0.3">
      <c r="A101" s="43" t="s">
        <v>238</v>
      </c>
      <c r="B101" s="44" t="s">
        <v>101</v>
      </c>
      <c r="C101" s="251">
        <v>98.019801980197997</v>
      </c>
      <c r="D101" s="239">
        <v>94.878048780487802</v>
      </c>
      <c r="E101" s="256">
        <v>65.2173913043478</v>
      </c>
      <c r="F101" s="239">
        <v>94.736842105263193</v>
      </c>
      <c r="G101" s="256">
        <v>89.473684210526301</v>
      </c>
      <c r="H101" s="239">
        <v>87.5</v>
      </c>
      <c r="I101" s="256">
        <v>91.780821917808197</v>
      </c>
      <c r="J101" s="239">
        <v>99.2</v>
      </c>
      <c r="K101" s="256">
        <v>83.3333333333333</v>
      </c>
    </row>
    <row r="102" spans="1:11" s="1" customFormat="1" ht="17.25" customHeight="1" x14ac:dyDescent="0.3">
      <c r="A102" s="43" t="s">
        <v>309</v>
      </c>
      <c r="B102" s="44" t="s">
        <v>102</v>
      </c>
      <c r="C102" s="251">
        <v>99.337748344370894</v>
      </c>
      <c r="D102" s="239">
        <v>91.422121896162494</v>
      </c>
      <c r="E102" s="256">
        <v>63.7931034482759</v>
      </c>
      <c r="F102" s="239">
        <v>100</v>
      </c>
      <c r="G102" s="256">
        <v>100</v>
      </c>
      <c r="H102" s="239">
        <v>90.909090909090907</v>
      </c>
      <c r="I102" s="256">
        <v>86.472148541114095</v>
      </c>
      <c r="J102" s="239">
        <v>99.115044247787594</v>
      </c>
      <c r="K102" s="256">
        <v>88.8888888888889</v>
      </c>
    </row>
    <row r="103" spans="1:11" s="1" customFormat="1" ht="17.25" customHeight="1" x14ac:dyDescent="0.3">
      <c r="A103" s="43" t="s">
        <v>152</v>
      </c>
      <c r="B103" s="44" t="s">
        <v>103</v>
      </c>
      <c r="C103" s="251">
        <v>98.913043478260903</v>
      </c>
      <c r="D103" s="239">
        <v>93.121693121693099</v>
      </c>
      <c r="E103" s="256">
        <v>92.307692307692307</v>
      </c>
      <c r="F103" s="239">
        <v>100</v>
      </c>
      <c r="G103" s="256">
        <v>100</v>
      </c>
      <c r="H103" s="239">
        <v>78.571428571428598</v>
      </c>
      <c r="I103" s="256">
        <v>97.2222222222222</v>
      </c>
      <c r="J103" s="239">
        <v>100</v>
      </c>
      <c r="K103" s="256">
        <v>100</v>
      </c>
    </row>
    <row r="104" spans="1:11" s="1" customFormat="1" ht="17.25" customHeight="1" x14ac:dyDescent="0.3">
      <c r="A104" s="43" t="s">
        <v>238</v>
      </c>
      <c r="B104" s="44" t="s">
        <v>104</v>
      </c>
      <c r="C104" s="251">
        <v>98.633540372670794</v>
      </c>
      <c r="D104" s="239">
        <v>86.662915025323599</v>
      </c>
      <c r="E104" s="256">
        <v>64.273789649415704</v>
      </c>
      <c r="F104" s="239">
        <v>90.243902439024396</v>
      </c>
      <c r="G104" s="256">
        <v>82.822085889570502</v>
      </c>
      <c r="H104" s="239">
        <v>87.254901960784295</v>
      </c>
      <c r="I104" s="256">
        <v>92.036836403033604</v>
      </c>
      <c r="J104" s="239">
        <v>99.544072948328306</v>
      </c>
      <c r="K104" s="256">
        <v>97.115384615384599</v>
      </c>
    </row>
    <row r="105" spans="1:11" s="1" customFormat="1" ht="16.95" customHeight="1" x14ac:dyDescent="0.3">
      <c r="A105" s="43" t="s">
        <v>152</v>
      </c>
      <c r="B105" s="44" t="s">
        <v>105</v>
      </c>
      <c r="C105" s="251">
        <v>98.717948717948701</v>
      </c>
      <c r="D105" s="239">
        <v>95.572666025024105</v>
      </c>
      <c r="E105" s="256">
        <v>75.757575757575793</v>
      </c>
      <c r="F105" s="239">
        <v>93.827160493827193</v>
      </c>
      <c r="G105" s="256">
        <v>83.3333333333333</v>
      </c>
      <c r="H105" s="239">
        <v>75</v>
      </c>
      <c r="I105" s="256">
        <v>98.721461187214601</v>
      </c>
      <c r="J105" s="239">
        <v>98.742138364779905</v>
      </c>
      <c r="K105" s="256">
        <v>83.3333333333333</v>
      </c>
    </row>
    <row r="106" spans="1:11" ht="17.25" customHeight="1" x14ac:dyDescent="0.3">
      <c r="A106" s="43" t="s">
        <v>238</v>
      </c>
      <c r="B106" s="44" t="s">
        <v>106</v>
      </c>
      <c r="C106" s="251">
        <v>99.184782608695699</v>
      </c>
      <c r="D106" s="239">
        <v>90.171755725190806</v>
      </c>
      <c r="E106" s="256">
        <v>95.215311004784695</v>
      </c>
      <c r="F106" s="239">
        <v>99.115044247787594</v>
      </c>
      <c r="G106" s="256">
        <v>99.107142857142904</v>
      </c>
      <c r="H106" s="239">
        <v>85.964912280701796</v>
      </c>
      <c r="I106" s="256">
        <v>96.982167352537701</v>
      </c>
      <c r="J106" s="239">
        <v>99.848024316109402</v>
      </c>
      <c r="K106" s="256">
        <v>98.4375</v>
      </c>
    </row>
    <row r="107" spans="1:11" ht="17.25" customHeight="1" x14ac:dyDescent="0.3">
      <c r="A107" s="43" t="s">
        <v>142</v>
      </c>
      <c r="B107" s="44" t="s">
        <v>107</v>
      </c>
      <c r="C107" s="251">
        <v>100</v>
      </c>
      <c r="D107" s="239">
        <v>88.180112570356499</v>
      </c>
      <c r="E107" s="256">
        <v>85.185185185185205</v>
      </c>
      <c r="F107" s="239">
        <v>100</v>
      </c>
      <c r="G107" s="256">
        <v>95</v>
      </c>
      <c r="H107" s="239">
        <v>87.5</v>
      </c>
      <c r="I107" s="256">
        <v>91.435768261964697</v>
      </c>
      <c r="J107" s="239">
        <v>95.918367346938794</v>
      </c>
      <c r="K107" s="256">
        <v>68.421052631578902</v>
      </c>
    </row>
    <row r="108" spans="1:11" ht="17.25" customHeight="1" x14ac:dyDescent="0.3">
      <c r="A108" s="43" t="s">
        <v>251</v>
      </c>
      <c r="B108" s="44" t="s">
        <v>108</v>
      </c>
      <c r="C108" s="251">
        <v>100</v>
      </c>
      <c r="D108" s="239">
        <v>80.733944954128503</v>
      </c>
      <c r="E108" s="256">
        <v>61.3333333333333</v>
      </c>
      <c r="F108" s="239">
        <v>100</v>
      </c>
      <c r="G108" s="256">
        <v>85.714285714285694</v>
      </c>
      <c r="H108" s="239">
        <v>0</v>
      </c>
      <c r="I108" s="256">
        <v>77.310924369747895</v>
      </c>
      <c r="J108" s="239">
        <v>100</v>
      </c>
      <c r="K108" s="256">
        <v>100</v>
      </c>
    </row>
    <row r="109" spans="1:11" ht="13.8" x14ac:dyDescent="0.3">
      <c r="A109" s="46"/>
      <c r="B109" s="46"/>
      <c r="C109" s="47"/>
      <c r="D109" s="46">
        <v>66.153846153846104</v>
      </c>
      <c r="E109" s="46">
        <v>55.652173913043498</v>
      </c>
      <c r="F109" s="46">
        <v>100</v>
      </c>
      <c r="G109" s="46">
        <v>88.8888888888889</v>
      </c>
      <c r="H109" s="46">
        <v>55.5555555555556</v>
      </c>
      <c r="I109" s="46">
        <v>88.700564971751405</v>
      </c>
      <c r="J109" s="46">
        <v>80.952380952381006</v>
      </c>
      <c r="K109" s="46">
        <v>38.461538461538503</v>
      </c>
    </row>
    <row r="110" spans="1:11" ht="17.25" customHeight="1" x14ac:dyDescent="0.3">
      <c r="A110" s="48" t="s">
        <v>238</v>
      </c>
      <c r="B110" s="238" t="s">
        <v>163</v>
      </c>
      <c r="C110" s="265">
        <v>97.858319604612902</v>
      </c>
      <c r="D110" s="259">
        <v>87.947165657677488</v>
      </c>
      <c r="E110" s="266">
        <v>55.072463768115895</v>
      </c>
      <c r="F110" s="260">
        <v>61.538461538461497</v>
      </c>
      <c r="G110" s="265">
        <v>56.097560975609795</v>
      </c>
      <c r="H110" s="259">
        <v>65</v>
      </c>
      <c r="I110" s="265">
        <v>82.504012841091495</v>
      </c>
      <c r="J110" s="260">
        <v>96.73202614379089</v>
      </c>
      <c r="K110" s="265">
        <v>62.5</v>
      </c>
    </row>
    <row r="111" spans="1:11" ht="17.25" customHeight="1" x14ac:dyDescent="0.3">
      <c r="A111" s="39" t="s">
        <v>142</v>
      </c>
      <c r="B111" s="48" t="s">
        <v>164</v>
      </c>
      <c r="C111" s="266">
        <v>99.01922322479399</v>
      </c>
      <c r="D111" s="260">
        <v>87.971548329734489</v>
      </c>
      <c r="E111" s="266">
        <v>81.181818181818201</v>
      </c>
      <c r="F111" s="260">
        <v>96.213808463251709</v>
      </c>
      <c r="G111" s="266">
        <v>81.6777041942605</v>
      </c>
      <c r="H111" s="260">
        <v>86.413043478260903</v>
      </c>
      <c r="I111" s="266">
        <v>93.632653061224502</v>
      </c>
      <c r="J111" s="260">
        <v>99.276672694394193</v>
      </c>
      <c r="K111" s="266">
        <v>91.208791208791197</v>
      </c>
    </row>
    <row r="112" spans="1:11" ht="17.25" customHeight="1" x14ac:dyDescent="0.25">
      <c r="A112" s="40"/>
      <c r="B112" s="49"/>
      <c r="C112" s="50"/>
      <c r="D112" s="49"/>
      <c r="E112" s="49"/>
      <c r="F112" s="49"/>
      <c r="G112" s="49"/>
      <c r="H112" s="49"/>
      <c r="I112" s="49"/>
      <c r="J112" s="49"/>
      <c r="K112" s="227"/>
    </row>
    <row r="113" spans="1:1" x14ac:dyDescent="0.25">
      <c r="A113" s="257" t="s">
        <v>248</v>
      </c>
    </row>
  </sheetData>
  <autoFilter ref="A4:B111" xr:uid="{00000000-0001-0000-0900-000000000000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23"/>
  <sheetViews>
    <sheetView zoomScaleNormal="100" workbookViewId="0">
      <pane xSplit="2" ySplit="2" topLeftCell="E64" activePane="bottomRight" state="frozen"/>
      <selection pane="topRight" activeCell="C1" sqref="C1"/>
      <selection pane="bottomLeft" activeCell="A3" sqref="A3"/>
      <selection pane="bottomRight" activeCell="G98" sqref="G98"/>
    </sheetView>
  </sheetViews>
  <sheetFormatPr defaultColWidth="9.33203125" defaultRowHeight="13.2" x14ac:dyDescent="0.25"/>
  <cols>
    <col min="1" max="1" width="21.33203125" style="3" customWidth="1"/>
    <col min="2" max="2" width="18.44140625" style="3" customWidth="1"/>
    <col min="3" max="3" width="14.33203125" style="73" bestFit="1" customWidth="1"/>
    <col min="4" max="4" width="15.33203125" style="73" bestFit="1" customWidth="1"/>
    <col min="5" max="5" width="12.6640625" style="6" bestFit="1" customWidth="1"/>
    <col min="6" max="6" width="13.33203125" style="7" bestFit="1" customWidth="1"/>
    <col min="7" max="7" width="10.5546875" style="7" bestFit="1" customWidth="1"/>
    <col min="8" max="8" width="11.5546875" style="6" bestFit="1" customWidth="1"/>
    <col min="9" max="9" width="9" style="6" bestFit="1" customWidth="1"/>
    <col min="10" max="10" width="14.33203125" style="7" bestFit="1" customWidth="1"/>
    <col min="11" max="11" width="8.6640625" style="7" bestFit="1" customWidth="1"/>
    <col min="12" max="12" width="10.33203125" style="6" bestFit="1" customWidth="1"/>
    <col min="13" max="13" width="8.6640625" style="6" bestFit="1" customWidth="1"/>
    <col min="14" max="15" width="12.5546875" style="8" bestFit="1" customWidth="1"/>
    <col min="16" max="16" width="11.6640625" style="6" bestFit="1" customWidth="1"/>
    <col min="17" max="17" width="8.6640625" style="6" bestFit="1" customWidth="1"/>
    <col min="18" max="18" width="15.6640625" style="7" bestFit="1" customWidth="1"/>
    <col min="19" max="19" width="15.44140625" style="7" bestFit="1" customWidth="1"/>
    <col min="20" max="20" width="9.33203125" style="6" bestFit="1" customWidth="1"/>
    <col min="21" max="21" width="9.6640625" style="6" customWidth="1"/>
    <col min="22" max="22" width="10.33203125" style="7" customWidth="1"/>
    <col min="23" max="23" width="13.6640625" style="7" customWidth="1"/>
    <col min="24" max="24" width="8.6640625" style="6" customWidth="1"/>
    <col min="25" max="25" width="17.44140625" style="6" hidden="1" customWidth="1"/>
    <col min="26" max="27" width="9.33203125" style="7" hidden="1" customWidth="1"/>
    <col min="28" max="28" width="10.6640625" style="6" hidden="1" customWidth="1"/>
    <col min="29" max="29" width="8.6640625" style="7" hidden="1" customWidth="1"/>
    <col min="30" max="30" width="9.33203125" style="7" hidden="1" customWidth="1"/>
    <col min="31" max="31" width="9.33203125" style="6" hidden="1" customWidth="1"/>
    <col min="32" max="32" width="13.44140625" style="209" hidden="1" customWidth="1"/>
    <col min="33" max="33" width="12.33203125" style="209" hidden="1" customWidth="1"/>
    <col min="34" max="34" width="10.5546875" style="6" hidden="1" customWidth="1"/>
    <col min="35" max="35" width="9.33203125" style="7" hidden="1" customWidth="1"/>
    <col min="36" max="36" width="11" style="7" hidden="1" customWidth="1"/>
    <col min="37" max="37" width="8.6640625" style="6" hidden="1" customWidth="1"/>
    <col min="38" max="38" width="9.33203125" style="3" customWidth="1"/>
    <col min="39" max="16384" width="9.33203125" style="3"/>
  </cols>
  <sheetData>
    <row r="1" spans="1:38" ht="27.6" x14ac:dyDescent="0.3">
      <c r="A1" s="219" t="s">
        <v>323</v>
      </c>
      <c r="B1" s="51" t="s">
        <v>156</v>
      </c>
      <c r="C1" s="441" t="s">
        <v>249</v>
      </c>
      <c r="D1" s="441"/>
      <c r="E1" s="441"/>
      <c r="F1" s="437" t="s">
        <v>157</v>
      </c>
      <c r="G1" s="437"/>
      <c r="H1" s="437"/>
      <c r="I1" s="437"/>
      <c r="J1" s="436" t="s">
        <v>158</v>
      </c>
      <c r="K1" s="436"/>
      <c r="L1" s="436"/>
      <c r="M1" s="436"/>
      <c r="N1" s="442" t="s">
        <v>159</v>
      </c>
      <c r="O1" s="437"/>
      <c r="P1" s="443"/>
      <c r="Q1" s="437"/>
      <c r="R1" s="436" t="s">
        <v>160</v>
      </c>
      <c r="S1" s="436"/>
      <c r="T1" s="436"/>
      <c r="U1" s="436"/>
      <c r="V1" s="437" t="s">
        <v>161</v>
      </c>
      <c r="W1" s="437"/>
      <c r="X1" s="437"/>
      <c r="Y1" s="200"/>
      <c r="Z1" s="199"/>
      <c r="AA1" s="200"/>
      <c r="AB1" s="201"/>
      <c r="AC1" s="199"/>
      <c r="AD1" s="200"/>
      <c r="AE1" s="201"/>
      <c r="AF1" s="202"/>
      <c r="AG1" s="203"/>
      <c r="AH1" s="201"/>
      <c r="AI1" s="199"/>
      <c r="AJ1" s="200"/>
      <c r="AK1" s="201"/>
      <c r="AL1" s="9"/>
    </row>
    <row r="2" spans="1:38" s="4" customFormat="1" ht="15.6" x14ac:dyDescent="0.3">
      <c r="A2" s="52" t="s">
        <v>109</v>
      </c>
      <c r="B2" s="52" t="s">
        <v>110</v>
      </c>
      <c r="C2" s="359" t="s">
        <v>111</v>
      </c>
      <c r="D2" s="359" t="s">
        <v>112</v>
      </c>
      <c r="E2" s="360" t="s">
        <v>113</v>
      </c>
      <c r="F2" s="52" t="s">
        <v>114</v>
      </c>
      <c r="G2" s="52" t="s">
        <v>115</v>
      </c>
      <c r="H2" s="53" t="s">
        <v>116</v>
      </c>
      <c r="I2" s="53" t="s">
        <v>112</v>
      </c>
      <c r="J2" s="365" t="s">
        <v>117</v>
      </c>
      <c r="K2" s="365" t="s">
        <v>118</v>
      </c>
      <c r="L2" s="362" t="s">
        <v>119</v>
      </c>
      <c r="M2" s="362" t="s">
        <v>112</v>
      </c>
      <c r="N2" s="54" t="s">
        <v>120</v>
      </c>
      <c r="O2" s="54" t="s">
        <v>121</v>
      </c>
      <c r="P2" s="53" t="s">
        <v>122</v>
      </c>
      <c r="Q2" s="53" t="s">
        <v>112</v>
      </c>
      <c r="R2" s="365" t="s">
        <v>123</v>
      </c>
      <c r="S2" s="365" t="s">
        <v>124</v>
      </c>
      <c r="T2" s="362" t="s">
        <v>125</v>
      </c>
      <c r="U2" s="362" t="s">
        <v>112</v>
      </c>
      <c r="V2" s="55" t="s">
        <v>126</v>
      </c>
      <c r="W2" s="55" t="s">
        <v>127</v>
      </c>
      <c r="X2" s="53" t="s">
        <v>128</v>
      </c>
      <c r="Y2" s="210" t="s">
        <v>1</v>
      </c>
      <c r="Z2" s="194" t="s">
        <v>129</v>
      </c>
      <c r="AA2" s="195" t="s">
        <v>130</v>
      </c>
      <c r="AB2" s="196" t="s">
        <v>131</v>
      </c>
      <c r="AC2" s="194" t="s">
        <v>132</v>
      </c>
      <c r="AD2" s="195" t="s">
        <v>133</v>
      </c>
      <c r="AE2" s="196" t="s">
        <v>134</v>
      </c>
      <c r="AF2" s="197" t="s">
        <v>135</v>
      </c>
      <c r="AG2" s="198" t="s">
        <v>136</v>
      </c>
      <c r="AH2" s="196" t="s">
        <v>137</v>
      </c>
      <c r="AI2" s="194" t="s">
        <v>138</v>
      </c>
      <c r="AJ2" s="195" t="s">
        <v>139</v>
      </c>
      <c r="AK2" s="196" t="s">
        <v>140</v>
      </c>
      <c r="AL2" s="10" t="s">
        <v>141</v>
      </c>
    </row>
    <row r="3" spans="1:38" ht="13.8" x14ac:dyDescent="0.3">
      <c r="A3" s="56" t="s">
        <v>142</v>
      </c>
      <c r="B3" s="56" t="s">
        <v>5</v>
      </c>
      <c r="C3" s="361">
        <v>2636553.4500000002</v>
      </c>
      <c r="D3" s="361">
        <v>10507571.300000001</v>
      </c>
      <c r="E3" s="362">
        <v>0.250919396568834</v>
      </c>
      <c r="F3" s="57">
        <v>3967</v>
      </c>
      <c r="G3" s="57">
        <v>3459</v>
      </c>
      <c r="H3" s="58">
        <v>0.87190000000000001</v>
      </c>
      <c r="I3" s="53">
        <v>0.92059999999999997</v>
      </c>
      <c r="J3" s="366">
        <v>5176</v>
      </c>
      <c r="K3" s="366">
        <v>4562</v>
      </c>
      <c r="L3" s="367">
        <v>0.88139999999999996</v>
      </c>
      <c r="M3" s="362">
        <v>0.88839999999999997</v>
      </c>
      <c r="N3" s="59">
        <v>3122474.18</v>
      </c>
      <c r="O3" s="59">
        <v>2017199.08</v>
      </c>
      <c r="P3" s="58">
        <v>0.64600000000000002</v>
      </c>
      <c r="Q3" s="58">
        <v>0.65369999999999995</v>
      </c>
      <c r="R3" s="366">
        <v>3794</v>
      </c>
      <c r="S3" s="366">
        <v>1774</v>
      </c>
      <c r="T3" s="367">
        <v>0.46760000000000002</v>
      </c>
      <c r="U3" s="367">
        <v>0.64470000000000005</v>
      </c>
      <c r="V3" s="57">
        <v>3069</v>
      </c>
      <c r="W3" s="57">
        <v>2540</v>
      </c>
      <c r="X3" s="58">
        <v>0.8276</v>
      </c>
      <c r="Y3" s="211"/>
      <c r="Z3" s="199">
        <v>4654</v>
      </c>
      <c r="AA3" s="200">
        <v>4816</v>
      </c>
      <c r="AB3" s="201">
        <v>1.0347999999999999</v>
      </c>
      <c r="AC3" s="199">
        <v>6433</v>
      </c>
      <c r="AD3" s="200">
        <v>5312</v>
      </c>
      <c r="AE3" s="201">
        <v>0.82569999999999999</v>
      </c>
      <c r="AF3" s="202">
        <v>12240226.41</v>
      </c>
      <c r="AG3" s="203">
        <v>8173147.7199999997</v>
      </c>
      <c r="AH3" s="201">
        <v>0.66769999999999996</v>
      </c>
      <c r="AI3" s="199">
        <v>4843</v>
      </c>
      <c r="AJ3" s="200">
        <v>3326</v>
      </c>
      <c r="AK3" s="201">
        <v>0.68679999999999997</v>
      </c>
      <c r="AL3" s="9" t="s">
        <v>165</v>
      </c>
    </row>
    <row r="4" spans="1:38" ht="13.8" x14ac:dyDescent="0.3">
      <c r="A4" s="56" t="s">
        <v>152</v>
      </c>
      <c r="B4" s="56" t="s">
        <v>6</v>
      </c>
      <c r="C4" s="361">
        <v>380637.45</v>
      </c>
      <c r="D4" s="361">
        <v>1551276.86</v>
      </c>
      <c r="E4" s="362">
        <v>0.24537041698668799</v>
      </c>
      <c r="F4" s="57">
        <v>748</v>
      </c>
      <c r="G4" s="57">
        <v>686</v>
      </c>
      <c r="H4" s="58">
        <v>0.91710000000000003</v>
      </c>
      <c r="I4" s="53">
        <v>0.97650000000000003</v>
      </c>
      <c r="J4" s="366">
        <v>1010</v>
      </c>
      <c r="K4" s="366">
        <v>897</v>
      </c>
      <c r="L4" s="367">
        <v>0.8881</v>
      </c>
      <c r="M4" s="362">
        <v>0.9</v>
      </c>
      <c r="N4" s="59">
        <v>451555.02</v>
      </c>
      <c r="O4" s="59">
        <v>286088.24</v>
      </c>
      <c r="P4" s="58">
        <v>0.63360000000000005</v>
      </c>
      <c r="Q4" s="58">
        <v>0.6169</v>
      </c>
      <c r="R4" s="366">
        <v>670</v>
      </c>
      <c r="S4" s="366">
        <v>289</v>
      </c>
      <c r="T4" s="367">
        <v>0.43130000000000002</v>
      </c>
      <c r="U4" s="367">
        <v>0.62749999999999995</v>
      </c>
      <c r="V4" s="57">
        <v>560</v>
      </c>
      <c r="W4" s="57">
        <v>485</v>
      </c>
      <c r="X4" s="58">
        <v>0.86609999999999998</v>
      </c>
      <c r="Y4" s="211"/>
      <c r="Z4" s="199">
        <v>932</v>
      </c>
      <c r="AA4" s="200">
        <v>1055</v>
      </c>
      <c r="AB4" s="201">
        <v>1.1319999999999999</v>
      </c>
      <c r="AC4" s="199">
        <v>1357</v>
      </c>
      <c r="AD4" s="200">
        <v>1212</v>
      </c>
      <c r="AE4" s="201">
        <v>0.8931</v>
      </c>
      <c r="AF4" s="202">
        <v>2330160</v>
      </c>
      <c r="AG4" s="203">
        <v>1640929.57</v>
      </c>
      <c r="AH4" s="201">
        <v>0.70420000000000005</v>
      </c>
      <c r="AI4" s="199">
        <v>1010</v>
      </c>
      <c r="AJ4" s="200">
        <v>671</v>
      </c>
      <c r="AK4" s="201">
        <v>0.66439999999999999</v>
      </c>
      <c r="AL4" s="9" t="s">
        <v>165</v>
      </c>
    </row>
    <row r="5" spans="1:38" ht="13.8" x14ac:dyDescent="0.3">
      <c r="A5" s="56" t="s">
        <v>152</v>
      </c>
      <c r="B5" s="56" t="s">
        <v>7</v>
      </c>
      <c r="C5" s="361">
        <v>128838.01</v>
      </c>
      <c r="D5" s="361">
        <v>481497.15</v>
      </c>
      <c r="E5" s="362">
        <v>0.267577928550564</v>
      </c>
      <c r="F5" s="57">
        <v>198</v>
      </c>
      <c r="G5" s="57">
        <v>188</v>
      </c>
      <c r="H5" s="58">
        <v>0.94950000000000001</v>
      </c>
      <c r="I5" s="53">
        <v>0.99519999999999997</v>
      </c>
      <c r="J5" s="366">
        <v>308</v>
      </c>
      <c r="K5" s="366">
        <v>282</v>
      </c>
      <c r="L5" s="367">
        <v>0.91559999999999997</v>
      </c>
      <c r="M5" s="362">
        <v>0.9</v>
      </c>
      <c r="N5" s="59">
        <v>156434.25</v>
      </c>
      <c r="O5" s="59">
        <v>99882.85</v>
      </c>
      <c r="P5" s="58">
        <v>0.63849999999999996</v>
      </c>
      <c r="Q5" s="58">
        <v>0.6704</v>
      </c>
      <c r="R5" s="366">
        <v>238</v>
      </c>
      <c r="S5" s="366">
        <v>97</v>
      </c>
      <c r="T5" s="367">
        <v>0.40760000000000002</v>
      </c>
      <c r="U5" s="367">
        <v>0.64629999999999999</v>
      </c>
      <c r="V5" s="57">
        <v>160</v>
      </c>
      <c r="W5" s="57">
        <v>137</v>
      </c>
      <c r="X5" s="58">
        <v>0.85629999999999995</v>
      </c>
      <c r="Y5" s="211"/>
      <c r="Z5" s="199">
        <v>200</v>
      </c>
      <c r="AA5" s="200">
        <v>216</v>
      </c>
      <c r="AB5" s="201">
        <v>1.08</v>
      </c>
      <c r="AC5" s="199">
        <v>390</v>
      </c>
      <c r="AD5" s="200">
        <v>340</v>
      </c>
      <c r="AE5" s="201">
        <v>0.87180000000000002</v>
      </c>
      <c r="AF5" s="202">
        <v>634979.81999999995</v>
      </c>
      <c r="AG5" s="203">
        <v>397345.08</v>
      </c>
      <c r="AH5" s="201">
        <v>0.62580000000000002</v>
      </c>
      <c r="AI5" s="199">
        <v>315</v>
      </c>
      <c r="AJ5" s="200">
        <v>186</v>
      </c>
      <c r="AK5" s="201">
        <v>0.59050000000000002</v>
      </c>
      <c r="AL5" s="9" t="s">
        <v>165</v>
      </c>
    </row>
    <row r="6" spans="1:38" ht="13.8" x14ac:dyDescent="0.3">
      <c r="A6" s="56" t="s">
        <v>153</v>
      </c>
      <c r="B6" s="56" t="s">
        <v>8</v>
      </c>
      <c r="C6" s="361">
        <v>719173.48</v>
      </c>
      <c r="D6" s="361">
        <v>2939271</v>
      </c>
      <c r="E6" s="362">
        <v>0.244677499965127</v>
      </c>
      <c r="F6" s="57">
        <v>1535</v>
      </c>
      <c r="G6" s="57">
        <v>1400</v>
      </c>
      <c r="H6" s="58">
        <v>0.91210000000000002</v>
      </c>
      <c r="I6" s="53">
        <v>0.97160000000000002</v>
      </c>
      <c r="J6" s="366">
        <v>1873</v>
      </c>
      <c r="K6" s="366">
        <v>1740</v>
      </c>
      <c r="L6" s="367">
        <v>0.92900000000000005</v>
      </c>
      <c r="M6" s="362">
        <v>0.9</v>
      </c>
      <c r="N6" s="59">
        <v>867158.98</v>
      </c>
      <c r="O6" s="59">
        <v>529659.61</v>
      </c>
      <c r="P6" s="58">
        <v>0.61080000000000001</v>
      </c>
      <c r="Q6" s="58">
        <v>0.62239999999999995</v>
      </c>
      <c r="R6" s="366">
        <v>1274</v>
      </c>
      <c r="S6" s="366">
        <v>585</v>
      </c>
      <c r="T6" s="367">
        <v>0.4592</v>
      </c>
      <c r="U6" s="367">
        <v>0.64539999999999997</v>
      </c>
      <c r="V6" s="57">
        <v>1207</v>
      </c>
      <c r="W6" s="57">
        <v>1096</v>
      </c>
      <c r="X6" s="58">
        <v>0.90800000000000003</v>
      </c>
      <c r="Y6" s="211"/>
      <c r="Z6" s="199">
        <v>1772</v>
      </c>
      <c r="AA6" s="200">
        <v>1756</v>
      </c>
      <c r="AB6" s="201">
        <v>0.99099999999999999</v>
      </c>
      <c r="AC6" s="199">
        <v>2085</v>
      </c>
      <c r="AD6" s="200">
        <v>1876</v>
      </c>
      <c r="AE6" s="201">
        <v>0.89980000000000004</v>
      </c>
      <c r="AF6" s="202">
        <v>3482669.87</v>
      </c>
      <c r="AG6" s="203">
        <v>2367007.67</v>
      </c>
      <c r="AH6" s="201">
        <v>0.67969999999999997</v>
      </c>
      <c r="AI6" s="199">
        <v>1604</v>
      </c>
      <c r="AJ6" s="200">
        <v>1173</v>
      </c>
      <c r="AK6" s="201">
        <v>0.73129999999999995</v>
      </c>
      <c r="AL6" s="9" t="s">
        <v>165</v>
      </c>
    </row>
    <row r="7" spans="1:38" ht="13.8" x14ac:dyDescent="0.3">
      <c r="A7" s="56" t="s">
        <v>152</v>
      </c>
      <c r="B7" s="56" t="s">
        <v>9</v>
      </c>
      <c r="C7" s="361">
        <v>336797</v>
      </c>
      <c r="D7" s="361">
        <v>1287145.1100000001</v>
      </c>
      <c r="E7" s="362">
        <v>0.26166202814537398</v>
      </c>
      <c r="F7" s="57">
        <v>438</v>
      </c>
      <c r="G7" s="57">
        <v>411</v>
      </c>
      <c r="H7" s="58">
        <v>0.93840000000000001</v>
      </c>
      <c r="I7" s="53">
        <v>0.9496</v>
      </c>
      <c r="J7" s="366">
        <v>750</v>
      </c>
      <c r="K7" s="366">
        <v>686</v>
      </c>
      <c r="L7" s="367">
        <v>0.91469999999999996</v>
      </c>
      <c r="M7" s="362">
        <v>0.9</v>
      </c>
      <c r="N7" s="59">
        <v>353249.87</v>
      </c>
      <c r="O7" s="59">
        <v>259591.05</v>
      </c>
      <c r="P7" s="58">
        <v>0.7349</v>
      </c>
      <c r="Q7" s="58">
        <v>0.7</v>
      </c>
      <c r="R7" s="366">
        <v>500</v>
      </c>
      <c r="S7" s="366">
        <v>262</v>
      </c>
      <c r="T7" s="367">
        <v>0.52400000000000002</v>
      </c>
      <c r="U7" s="367">
        <v>0.7</v>
      </c>
      <c r="V7" s="57">
        <v>492</v>
      </c>
      <c r="W7" s="57">
        <v>431</v>
      </c>
      <c r="X7" s="58">
        <v>0.876</v>
      </c>
      <c r="Y7" s="211"/>
      <c r="Z7" s="199">
        <v>569</v>
      </c>
      <c r="AA7" s="200">
        <v>587</v>
      </c>
      <c r="AB7" s="201">
        <v>1.0316000000000001</v>
      </c>
      <c r="AC7" s="199">
        <v>1064</v>
      </c>
      <c r="AD7" s="200">
        <v>977</v>
      </c>
      <c r="AE7" s="201">
        <v>0.91820000000000002</v>
      </c>
      <c r="AF7" s="202">
        <v>1519368.44</v>
      </c>
      <c r="AG7" s="203">
        <v>1012460.17</v>
      </c>
      <c r="AH7" s="201">
        <v>0.66639999999999999</v>
      </c>
      <c r="AI7" s="199">
        <v>802</v>
      </c>
      <c r="AJ7" s="200">
        <v>530</v>
      </c>
      <c r="AK7" s="201">
        <v>0.66080000000000005</v>
      </c>
      <c r="AL7" s="9" t="s">
        <v>165</v>
      </c>
    </row>
    <row r="8" spans="1:38" ht="13.8" x14ac:dyDescent="0.3">
      <c r="A8" s="56" t="s">
        <v>152</v>
      </c>
      <c r="B8" s="56" t="s">
        <v>10</v>
      </c>
      <c r="C8" s="361">
        <v>138769.54</v>
      </c>
      <c r="D8" s="361">
        <v>526735.5</v>
      </c>
      <c r="E8" s="362">
        <v>0.26345203617375301</v>
      </c>
      <c r="F8" s="57">
        <v>163</v>
      </c>
      <c r="G8" s="57">
        <v>159</v>
      </c>
      <c r="H8" s="58">
        <v>0.97550000000000003</v>
      </c>
      <c r="I8" s="53">
        <v>1</v>
      </c>
      <c r="J8" s="366">
        <v>268</v>
      </c>
      <c r="K8" s="366">
        <v>222</v>
      </c>
      <c r="L8" s="367">
        <v>0.82840000000000003</v>
      </c>
      <c r="M8" s="362">
        <v>0.85289999999999999</v>
      </c>
      <c r="N8" s="59">
        <v>152720.41</v>
      </c>
      <c r="O8" s="59">
        <v>111732.78</v>
      </c>
      <c r="P8" s="58">
        <v>0.73160000000000003</v>
      </c>
      <c r="Q8" s="58">
        <v>0.7</v>
      </c>
      <c r="R8" s="366">
        <v>161</v>
      </c>
      <c r="S8" s="366">
        <v>69</v>
      </c>
      <c r="T8" s="367">
        <v>0.42859999999999998</v>
      </c>
      <c r="U8" s="367">
        <v>0.66249999999999998</v>
      </c>
      <c r="V8" s="57">
        <v>160</v>
      </c>
      <c r="W8" s="57">
        <v>74</v>
      </c>
      <c r="X8" s="58">
        <v>0.46250000000000002</v>
      </c>
      <c r="Y8" s="211"/>
      <c r="Z8" s="199">
        <v>193</v>
      </c>
      <c r="AA8" s="200">
        <v>202</v>
      </c>
      <c r="AB8" s="201">
        <v>1.0466</v>
      </c>
      <c r="AC8" s="199">
        <v>338</v>
      </c>
      <c r="AD8" s="200">
        <v>289</v>
      </c>
      <c r="AE8" s="201">
        <v>0.85499999999999998</v>
      </c>
      <c r="AF8" s="202">
        <v>664596.23</v>
      </c>
      <c r="AG8" s="203">
        <v>391250.49</v>
      </c>
      <c r="AH8" s="201">
        <v>0.5887</v>
      </c>
      <c r="AI8" s="199">
        <v>259</v>
      </c>
      <c r="AJ8" s="200">
        <v>160</v>
      </c>
      <c r="AK8" s="201">
        <v>0.61780000000000002</v>
      </c>
      <c r="AL8" s="9" t="s">
        <v>165</v>
      </c>
    </row>
    <row r="9" spans="1:38" ht="13.8" x14ac:dyDescent="0.3">
      <c r="A9" s="56" t="s">
        <v>309</v>
      </c>
      <c r="B9" s="56" t="s">
        <v>11</v>
      </c>
      <c r="C9" s="361">
        <v>932356.12</v>
      </c>
      <c r="D9" s="361">
        <v>3735074.38</v>
      </c>
      <c r="E9" s="362">
        <v>0.24962183484014</v>
      </c>
      <c r="F9" s="57">
        <v>1505</v>
      </c>
      <c r="G9" s="57">
        <v>1384</v>
      </c>
      <c r="H9" s="58">
        <v>0.91959999999999997</v>
      </c>
      <c r="I9" s="53">
        <v>0.96089999999999998</v>
      </c>
      <c r="J9" s="366">
        <v>1986</v>
      </c>
      <c r="K9" s="366">
        <v>1886</v>
      </c>
      <c r="L9" s="367">
        <v>0.9496</v>
      </c>
      <c r="M9" s="362">
        <v>0.9</v>
      </c>
      <c r="N9" s="59">
        <v>977990.47</v>
      </c>
      <c r="O9" s="59">
        <v>694567.77</v>
      </c>
      <c r="P9" s="58">
        <v>0.71020000000000005</v>
      </c>
      <c r="Q9" s="58">
        <v>0.67010000000000003</v>
      </c>
      <c r="R9" s="366">
        <v>1562</v>
      </c>
      <c r="S9" s="366">
        <v>776</v>
      </c>
      <c r="T9" s="367">
        <v>0.49680000000000002</v>
      </c>
      <c r="U9" s="367">
        <v>0.64139999999999997</v>
      </c>
      <c r="V9" s="57">
        <v>1177</v>
      </c>
      <c r="W9" s="57">
        <v>1023</v>
      </c>
      <c r="X9" s="58">
        <v>0.86919999999999997</v>
      </c>
      <c r="Y9" s="211"/>
      <c r="Z9" s="199">
        <v>1985</v>
      </c>
      <c r="AA9" s="200">
        <v>1930</v>
      </c>
      <c r="AB9" s="201">
        <v>0.97230000000000005</v>
      </c>
      <c r="AC9" s="199">
        <v>2647</v>
      </c>
      <c r="AD9" s="200">
        <v>2341</v>
      </c>
      <c r="AE9" s="201">
        <v>0.88439999999999996</v>
      </c>
      <c r="AF9" s="202">
        <v>4867421.97</v>
      </c>
      <c r="AG9" s="203">
        <v>3282523.27</v>
      </c>
      <c r="AH9" s="201">
        <v>0.6744</v>
      </c>
      <c r="AI9" s="199">
        <v>2145</v>
      </c>
      <c r="AJ9" s="200">
        <v>1434</v>
      </c>
      <c r="AK9" s="201">
        <v>0.66849999999999998</v>
      </c>
      <c r="AL9" s="9" t="s">
        <v>165</v>
      </c>
    </row>
    <row r="10" spans="1:38" ht="13.8" x14ac:dyDescent="0.3">
      <c r="A10" s="56" t="s">
        <v>309</v>
      </c>
      <c r="B10" s="56" t="s">
        <v>12</v>
      </c>
      <c r="C10" s="361">
        <v>453651.16</v>
      </c>
      <c r="D10" s="361">
        <v>1917274.05</v>
      </c>
      <c r="E10" s="362">
        <v>0.23661258024120199</v>
      </c>
      <c r="F10" s="57">
        <v>856</v>
      </c>
      <c r="G10" s="57">
        <v>791</v>
      </c>
      <c r="H10" s="58">
        <v>0.92410000000000003</v>
      </c>
      <c r="I10" s="53">
        <v>0.91900000000000004</v>
      </c>
      <c r="J10" s="366">
        <v>1072</v>
      </c>
      <c r="K10" s="366">
        <v>1037</v>
      </c>
      <c r="L10" s="367">
        <v>0.96740000000000004</v>
      </c>
      <c r="M10" s="362">
        <v>0.9</v>
      </c>
      <c r="N10" s="59">
        <v>522824.84</v>
      </c>
      <c r="O10" s="59">
        <v>342199.53</v>
      </c>
      <c r="P10" s="58">
        <v>0.65449999999999997</v>
      </c>
      <c r="Q10" s="58">
        <v>0.66679999999999995</v>
      </c>
      <c r="R10" s="366">
        <v>764</v>
      </c>
      <c r="S10" s="366">
        <v>365</v>
      </c>
      <c r="T10" s="367">
        <v>0.47770000000000001</v>
      </c>
      <c r="U10" s="367">
        <v>0.7</v>
      </c>
      <c r="V10" s="57">
        <v>676</v>
      </c>
      <c r="W10" s="57">
        <v>584</v>
      </c>
      <c r="X10" s="58">
        <v>0.8639</v>
      </c>
      <c r="Y10" s="211"/>
      <c r="Z10" s="199">
        <v>1498</v>
      </c>
      <c r="AA10" s="200">
        <v>1473</v>
      </c>
      <c r="AB10" s="201">
        <v>0.98329999999999995</v>
      </c>
      <c r="AC10" s="199">
        <v>1702</v>
      </c>
      <c r="AD10" s="200">
        <v>1560</v>
      </c>
      <c r="AE10" s="201">
        <v>0.91659999999999997</v>
      </c>
      <c r="AF10" s="202">
        <v>2664049</v>
      </c>
      <c r="AG10" s="203">
        <v>1900128.98</v>
      </c>
      <c r="AH10" s="201">
        <v>0.71319999999999995</v>
      </c>
      <c r="AI10" s="199">
        <v>1314</v>
      </c>
      <c r="AJ10" s="200">
        <v>917</v>
      </c>
      <c r="AK10" s="201">
        <v>0.69789999999999996</v>
      </c>
      <c r="AL10" s="9" t="s">
        <v>165</v>
      </c>
    </row>
    <row r="11" spans="1:38" ht="13.8" x14ac:dyDescent="0.3">
      <c r="A11" s="56" t="s">
        <v>166</v>
      </c>
      <c r="B11" s="56" t="s">
        <v>13</v>
      </c>
      <c r="C11" s="361">
        <v>951595.6</v>
      </c>
      <c r="D11" s="361">
        <v>3994519.35</v>
      </c>
      <c r="E11" s="362">
        <v>0.23822530738272699</v>
      </c>
      <c r="F11" s="57">
        <v>1438</v>
      </c>
      <c r="G11" s="57">
        <v>1302</v>
      </c>
      <c r="H11" s="58">
        <v>0.90539999999999998</v>
      </c>
      <c r="I11" s="53">
        <v>0.91900000000000004</v>
      </c>
      <c r="J11" s="366">
        <v>1883</v>
      </c>
      <c r="K11" s="366">
        <v>1667</v>
      </c>
      <c r="L11" s="367">
        <v>0.88529999999999998</v>
      </c>
      <c r="M11" s="362">
        <v>0.9</v>
      </c>
      <c r="N11" s="59">
        <v>1169289.06</v>
      </c>
      <c r="O11" s="59">
        <v>788615.03</v>
      </c>
      <c r="P11" s="58">
        <v>0.6744</v>
      </c>
      <c r="Q11" s="58">
        <v>0.68069999999999997</v>
      </c>
      <c r="R11" s="366">
        <v>1432</v>
      </c>
      <c r="S11" s="366">
        <v>627</v>
      </c>
      <c r="T11" s="367">
        <v>0.43780000000000002</v>
      </c>
      <c r="U11" s="367">
        <v>0.66810000000000003</v>
      </c>
      <c r="V11" s="57">
        <v>1172</v>
      </c>
      <c r="W11" s="57">
        <v>1046</v>
      </c>
      <c r="X11" s="58">
        <v>0.89249999999999996</v>
      </c>
      <c r="Y11" s="211"/>
      <c r="Z11" s="199">
        <v>1693</v>
      </c>
      <c r="AA11" s="200">
        <v>1758</v>
      </c>
      <c r="AB11" s="201">
        <v>1.0384</v>
      </c>
      <c r="AC11" s="199">
        <v>2131</v>
      </c>
      <c r="AD11" s="200">
        <v>1911</v>
      </c>
      <c r="AE11" s="201">
        <v>0.89680000000000004</v>
      </c>
      <c r="AF11" s="202">
        <v>3939368.3</v>
      </c>
      <c r="AG11" s="203">
        <v>2658573.13</v>
      </c>
      <c r="AH11" s="201">
        <v>0.67490000000000006</v>
      </c>
      <c r="AI11" s="199">
        <v>1813</v>
      </c>
      <c r="AJ11" s="200">
        <v>1314</v>
      </c>
      <c r="AK11" s="201">
        <v>0.7248</v>
      </c>
      <c r="AL11" s="9" t="s">
        <v>165</v>
      </c>
    </row>
    <row r="12" spans="1:38" ht="15" customHeight="1" x14ac:dyDescent="0.3">
      <c r="A12" s="56" t="s">
        <v>166</v>
      </c>
      <c r="B12" s="56" t="s">
        <v>14</v>
      </c>
      <c r="C12" s="361">
        <v>1680798.93</v>
      </c>
      <c r="D12" s="361">
        <v>6316195.8200000003</v>
      </c>
      <c r="E12" s="362">
        <v>0.266109376260599</v>
      </c>
      <c r="F12" s="57">
        <v>2418</v>
      </c>
      <c r="G12" s="57">
        <v>2296</v>
      </c>
      <c r="H12" s="58">
        <v>0.94950000000000001</v>
      </c>
      <c r="I12" s="53">
        <v>0.99570000000000003</v>
      </c>
      <c r="J12" s="366">
        <v>3053</v>
      </c>
      <c r="K12" s="366">
        <v>2791</v>
      </c>
      <c r="L12" s="367">
        <v>0.91420000000000001</v>
      </c>
      <c r="M12" s="362">
        <v>0.9</v>
      </c>
      <c r="N12" s="59">
        <v>1861819.99</v>
      </c>
      <c r="O12" s="59">
        <v>1350152.15</v>
      </c>
      <c r="P12" s="58">
        <v>0.72519999999999996</v>
      </c>
      <c r="Q12" s="58">
        <v>0.7</v>
      </c>
      <c r="R12" s="366">
        <v>1829</v>
      </c>
      <c r="S12" s="366">
        <v>914</v>
      </c>
      <c r="T12" s="367">
        <v>0.49969999999999998</v>
      </c>
      <c r="U12" s="367">
        <v>0.7</v>
      </c>
      <c r="V12" s="57">
        <v>2301</v>
      </c>
      <c r="W12" s="57">
        <v>2005</v>
      </c>
      <c r="X12" s="58">
        <v>0.87139999999999995</v>
      </c>
      <c r="Y12" s="211"/>
      <c r="Z12" s="199">
        <v>2364</v>
      </c>
      <c r="AA12" s="200">
        <v>2494</v>
      </c>
      <c r="AB12" s="201">
        <v>1.0549999999999999</v>
      </c>
      <c r="AC12" s="199">
        <v>3418</v>
      </c>
      <c r="AD12" s="200">
        <v>2866</v>
      </c>
      <c r="AE12" s="201">
        <v>0.83850000000000002</v>
      </c>
      <c r="AF12" s="202">
        <v>7201929.4199999999</v>
      </c>
      <c r="AG12" s="203">
        <v>4997438.4000000004</v>
      </c>
      <c r="AH12" s="201">
        <v>0.69389999999999996</v>
      </c>
      <c r="AI12" s="199">
        <v>2384</v>
      </c>
      <c r="AJ12" s="200">
        <v>1714</v>
      </c>
      <c r="AK12" s="201">
        <v>0.71899999999999997</v>
      </c>
      <c r="AL12" s="9" t="s">
        <v>165</v>
      </c>
    </row>
    <row r="13" spans="1:38" ht="13.8" x14ac:dyDescent="0.3">
      <c r="A13" s="56" t="s">
        <v>251</v>
      </c>
      <c r="B13" s="56" t="s">
        <v>15</v>
      </c>
      <c r="C13" s="361">
        <v>2581069.21</v>
      </c>
      <c r="D13" s="361">
        <v>10378953.16</v>
      </c>
      <c r="E13" s="362">
        <v>0.248683000126383</v>
      </c>
      <c r="F13" s="57">
        <v>3629</v>
      </c>
      <c r="G13" s="57">
        <v>3418</v>
      </c>
      <c r="H13" s="58">
        <v>0.94189999999999996</v>
      </c>
      <c r="I13" s="53">
        <v>0.98399999999999999</v>
      </c>
      <c r="J13" s="366">
        <v>5121</v>
      </c>
      <c r="K13" s="366">
        <v>4889</v>
      </c>
      <c r="L13" s="367">
        <v>0.95469999999999999</v>
      </c>
      <c r="M13" s="362">
        <v>0.9</v>
      </c>
      <c r="N13" s="59">
        <v>2776093.47</v>
      </c>
      <c r="O13" s="59">
        <v>1951458.9</v>
      </c>
      <c r="P13" s="58">
        <v>0.70299999999999996</v>
      </c>
      <c r="Q13" s="58">
        <v>0.69359999999999999</v>
      </c>
      <c r="R13" s="366">
        <v>3649</v>
      </c>
      <c r="S13" s="366">
        <v>1884</v>
      </c>
      <c r="T13" s="367">
        <v>0.51629999999999998</v>
      </c>
      <c r="U13" s="367">
        <v>0.68589999999999995</v>
      </c>
      <c r="V13" s="57">
        <v>3015</v>
      </c>
      <c r="W13" s="57">
        <v>2374</v>
      </c>
      <c r="X13" s="58">
        <v>0.78739999999999999</v>
      </c>
      <c r="Y13" s="211"/>
      <c r="Z13" s="199">
        <v>4430</v>
      </c>
      <c r="AA13" s="200">
        <v>4888</v>
      </c>
      <c r="AB13" s="201">
        <v>1.1033999999999999</v>
      </c>
      <c r="AC13" s="199">
        <v>6770</v>
      </c>
      <c r="AD13" s="200">
        <v>6298</v>
      </c>
      <c r="AE13" s="201">
        <v>0.93030000000000002</v>
      </c>
      <c r="AF13" s="202">
        <v>13974667.890000001</v>
      </c>
      <c r="AG13" s="203">
        <v>9780606.1500000004</v>
      </c>
      <c r="AH13" s="201">
        <v>0.69989999999999997</v>
      </c>
      <c r="AI13" s="199">
        <v>5797</v>
      </c>
      <c r="AJ13" s="200">
        <v>4222</v>
      </c>
      <c r="AK13" s="201">
        <v>0.72829999999999995</v>
      </c>
      <c r="AL13" s="9" t="s">
        <v>165</v>
      </c>
    </row>
    <row r="14" spans="1:38" ht="13.8" x14ac:dyDescent="0.3">
      <c r="A14" s="56" t="s">
        <v>152</v>
      </c>
      <c r="B14" s="56" t="s">
        <v>16</v>
      </c>
      <c r="C14" s="361">
        <v>1032274.02</v>
      </c>
      <c r="D14" s="361">
        <v>3862616.75</v>
      </c>
      <c r="E14" s="362">
        <v>0.26724733174731902</v>
      </c>
      <c r="F14" s="57">
        <v>1329</v>
      </c>
      <c r="G14" s="57">
        <v>1271</v>
      </c>
      <c r="H14" s="58">
        <v>0.95640000000000003</v>
      </c>
      <c r="I14" s="53">
        <v>1</v>
      </c>
      <c r="J14" s="366">
        <v>2236</v>
      </c>
      <c r="K14" s="366">
        <v>1988</v>
      </c>
      <c r="L14" s="367">
        <v>0.8891</v>
      </c>
      <c r="M14" s="362">
        <v>0.9</v>
      </c>
      <c r="N14" s="59">
        <v>1154321.8999999999</v>
      </c>
      <c r="O14" s="59">
        <v>764806.56</v>
      </c>
      <c r="P14" s="58">
        <v>0.66259999999999997</v>
      </c>
      <c r="Q14" s="58">
        <v>0.66010000000000002</v>
      </c>
      <c r="R14" s="366">
        <v>1766</v>
      </c>
      <c r="S14" s="366">
        <v>788</v>
      </c>
      <c r="T14" s="367">
        <v>0.44619999999999999</v>
      </c>
      <c r="U14" s="367">
        <v>0.64839999999999998</v>
      </c>
      <c r="V14" s="57">
        <v>1203</v>
      </c>
      <c r="W14" s="57">
        <v>929</v>
      </c>
      <c r="X14" s="58">
        <v>0.7722</v>
      </c>
      <c r="Y14" s="211"/>
      <c r="Z14" s="199">
        <v>2411</v>
      </c>
      <c r="AA14" s="200">
        <v>1999</v>
      </c>
      <c r="AB14" s="201">
        <v>0.82909999999999995</v>
      </c>
      <c r="AC14" s="199">
        <v>4001</v>
      </c>
      <c r="AD14" s="200">
        <v>2636</v>
      </c>
      <c r="AE14" s="201">
        <v>0.65880000000000005</v>
      </c>
      <c r="AF14" s="202">
        <v>4565267.5</v>
      </c>
      <c r="AG14" s="203">
        <v>2749578.24</v>
      </c>
      <c r="AH14" s="201">
        <v>0.60229999999999995</v>
      </c>
      <c r="AI14" s="199">
        <v>2426</v>
      </c>
      <c r="AJ14" s="200">
        <v>1390</v>
      </c>
      <c r="AK14" s="201">
        <v>0.57299999999999995</v>
      </c>
      <c r="AL14" s="9" t="s">
        <v>165</v>
      </c>
    </row>
    <row r="15" spans="1:38" ht="13.8" x14ac:dyDescent="0.3">
      <c r="A15" s="56" t="s">
        <v>153</v>
      </c>
      <c r="B15" s="56" t="s">
        <v>17</v>
      </c>
      <c r="C15" s="361">
        <v>3284050.53</v>
      </c>
      <c r="D15" s="361">
        <v>12165121.810000001</v>
      </c>
      <c r="E15" s="362">
        <v>0.269956238933871</v>
      </c>
      <c r="F15" s="57">
        <v>3543</v>
      </c>
      <c r="G15" s="57">
        <v>3473</v>
      </c>
      <c r="H15" s="58">
        <v>0.98019999999999996</v>
      </c>
      <c r="I15" s="53">
        <v>1</v>
      </c>
      <c r="J15" s="366">
        <v>4445</v>
      </c>
      <c r="K15" s="366">
        <v>3824</v>
      </c>
      <c r="L15" s="367">
        <v>0.86029999999999995</v>
      </c>
      <c r="M15" s="362">
        <v>0.9</v>
      </c>
      <c r="N15" s="59">
        <v>3530397.76</v>
      </c>
      <c r="O15" s="59">
        <v>2611459.2200000002</v>
      </c>
      <c r="P15" s="58">
        <v>0.73970000000000002</v>
      </c>
      <c r="Q15" s="58">
        <v>0.7</v>
      </c>
      <c r="R15" s="366">
        <v>2978</v>
      </c>
      <c r="S15" s="366">
        <v>1690</v>
      </c>
      <c r="T15" s="367">
        <v>0.5675</v>
      </c>
      <c r="U15" s="367">
        <v>0.7</v>
      </c>
      <c r="V15" s="57">
        <v>2552</v>
      </c>
      <c r="W15" s="57">
        <v>2109</v>
      </c>
      <c r="X15" s="58">
        <v>0.82640000000000002</v>
      </c>
      <c r="Y15" s="211"/>
      <c r="Z15" s="199">
        <v>3920</v>
      </c>
      <c r="AA15" s="200">
        <v>4485</v>
      </c>
      <c r="AB15" s="201">
        <v>1.1440999999999999</v>
      </c>
      <c r="AC15" s="199">
        <v>5006</v>
      </c>
      <c r="AD15" s="200">
        <v>4513</v>
      </c>
      <c r="AE15" s="201">
        <v>0.90149999999999997</v>
      </c>
      <c r="AF15" s="202">
        <v>12460607.65</v>
      </c>
      <c r="AG15" s="203">
        <v>9289444.0899999999</v>
      </c>
      <c r="AH15" s="201">
        <v>0.74550000000000005</v>
      </c>
      <c r="AI15" s="199">
        <v>4255</v>
      </c>
      <c r="AJ15" s="200">
        <v>3202</v>
      </c>
      <c r="AK15" s="201">
        <v>0.75249999999999995</v>
      </c>
      <c r="AL15" s="9" t="s">
        <v>165</v>
      </c>
    </row>
    <row r="16" spans="1:38" ht="13.8" x14ac:dyDescent="0.3">
      <c r="A16" s="56" t="s">
        <v>152</v>
      </c>
      <c r="B16" s="56" t="s">
        <v>18</v>
      </c>
      <c r="C16" s="361">
        <v>1357910.52</v>
      </c>
      <c r="D16" s="361">
        <v>5123954.09</v>
      </c>
      <c r="E16" s="362">
        <v>0.26501223394060502</v>
      </c>
      <c r="F16" s="57">
        <v>1657</v>
      </c>
      <c r="G16" s="57">
        <v>1525</v>
      </c>
      <c r="H16" s="58">
        <v>0.92030000000000001</v>
      </c>
      <c r="I16" s="53">
        <v>0.96360000000000001</v>
      </c>
      <c r="J16" s="366">
        <v>2432</v>
      </c>
      <c r="K16" s="366">
        <v>2295</v>
      </c>
      <c r="L16" s="367">
        <v>0.94369999999999998</v>
      </c>
      <c r="M16" s="362">
        <v>0.9</v>
      </c>
      <c r="N16" s="59">
        <v>1465881.88</v>
      </c>
      <c r="O16" s="59">
        <v>1039244.04</v>
      </c>
      <c r="P16" s="58">
        <v>0.70899999999999996</v>
      </c>
      <c r="Q16" s="58">
        <v>0.7</v>
      </c>
      <c r="R16" s="366">
        <v>1885</v>
      </c>
      <c r="S16" s="366">
        <v>925</v>
      </c>
      <c r="T16" s="367">
        <v>0.49070000000000003</v>
      </c>
      <c r="U16" s="367">
        <v>0.68110000000000004</v>
      </c>
      <c r="V16" s="57">
        <v>1364</v>
      </c>
      <c r="W16" s="57">
        <v>1182</v>
      </c>
      <c r="X16" s="58">
        <v>0.86660000000000004</v>
      </c>
      <c r="Y16" s="211"/>
      <c r="Z16" s="199">
        <v>2496</v>
      </c>
      <c r="AA16" s="200">
        <v>2585</v>
      </c>
      <c r="AB16" s="201">
        <v>1.0357000000000001</v>
      </c>
      <c r="AC16" s="199">
        <v>3506</v>
      </c>
      <c r="AD16" s="200">
        <v>3141</v>
      </c>
      <c r="AE16" s="201">
        <v>0.89590000000000003</v>
      </c>
      <c r="AF16" s="202">
        <v>6173007.6100000003</v>
      </c>
      <c r="AG16" s="203">
        <v>4235994.26</v>
      </c>
      <c r="AH16" s="201">
        <v>0.68620000000000003</v>
      </c>
      <c r="AI16" s="199">
        <v>2762</v>
      </c>
      <c r="AJ16" s="200">
        <v>1828</v>
      </c>
      <c r="AK16" s="201">
        <v>0.66180000000000005</v>
      </c>
      <c r="AL16" s="9" t="s">
        <v>165</v>
      </c>
    </row>
    <row r="17" spans="1:38" ht="13.8" x14ac:dyDescent="0.3">
      <c r="A17" s="56" t="s">
        <v>309</v>
      </c>
      <c r="B17" s="56" t="s">
        <v>19</v>
      </c>
      <c r="C17" s="361">
        <v>214961.96</v>
      </c>
      <c r="D17" s="361">
        <v>899168.35</v>
      </c>
      <c r="E17" s="362">
        <v>0.23906753390508001</v>
      </c>
      <c r="F17" s="57">
        <v>163</v>
      </c>
      <c r="G17" s="57">
        <v>160</v>
      </c>
      <c r="H17" s="58">
        <v>0.98160000000000003</v>
      </c>
      <c r="I17" s="53">
        <v>1</v>
      </c>
      <c r="J17" s="366">
        <v>236</v>
      </c>
      <c r="K17" s="366">
        <v>212</v>
      </c>
      <c r="L17" s="367">
        <v>0.89829999999999999</v>
      </c>
      <c r="M17" s="362">
        <v>0.9</v>
      </c>
      <c r="N17" s="59">
        <v>214814.99</v>
      </c>
      <c r="O17" s="59">
        <v>168601.36</v>
      </c>
      <c r="P17" s="58">
        <v>0.78490000000000004</v>
      </c>
      <c r="Q17" s="58">
        <v>0.7</v>
      </c>
      <c r="R17" s="366">
        <v>177</v>
      </c>
      <c r="S17" s="366">
        <v>110</v>
      </c>
      <c r="T17" s="367">
        <v>0.62150000000000005</v>
      </c>
      <c r="U17" s="367">
        <v>0.7</v>
      </c>
      <c r="V17" s="57">
        <v>135</v>
      </c>
      <c r="W17" s="57">
        <v>81</v>
      </c>
      <c r="X17" s="58">
        <v>0.6</v>
      </c>
      <c r="Y17" s="211"/>
      <c r="Z17" s="199">
        <v>223</v>
      </c>
      <c r="AA17" s="200">
        <v>224</v>
      </c>
      <c r="AB17" s="201">
        <v>1.0044999999999999</v>
      </c>
      <c r="AC17" s="199">
        <v>324</v>
      </c>
      <c r="AD17" s="200">
        <v>295</v>
      </c>
      <c r="AE17" s="201">
        <v>0.91049999999999998</v>
      </c>
      <c r="AF17" s="202">
        <v>1028891.12</v>
      </c>
      <c r="AG17" s="203">
        <v>840387.32</v>
      </c>
      <c r="AH17" s="201">
        <v>0.81679999999999997</v>
      </c>
      <c r="AI17" s="199">
        <v>271</v>
      </c>
      <c r="AJ17" s="200">
        <v>195</v>
      </c>
      <c r="AK17" s="201">
        <v>0.71960000000000002</v>
      </c>
      <c r="AL17" s="9" t="s">
        <v>165</v>
      </c>
    </row>
    <row r="18" spans="1:38" ht="13.8" x14ac:dyDescent="0.3">
      <c r="A18" s="56" t="s">
        <v>166</v>
      </c>
      <c r="B18" s="56" t="s">
        <v>20</v>
      </c>
      <c r="C18" s="361">
        <v>721585.08</v>
      </c>
      <c r="D18" s="361">
        <v>3516338.9</v>
      </c>
      <c r="E18" s="362">
        <v>0.20520919641733101</v>
      </c>
      <c r="F18" s="57">
        <v>1141</v>
      </c>
      <c r="G18" s="57">
        <v>1012</v>
      </c>
      <c r="H18" s="58">
        <v>0.88690000000000002</v>
      </c>
      <c r="I18" s="53">
        <v>0.92649999999999999</v>
      </c>
      <c r="J18" s="366">
        <v>1747</v>
      </c>
      <c r="K18" s="366">
        <v>1340</v>
      </c>
      <c r="L18" s="367">
        <v>0.76700000000000002</v>
      </c>
      <c r="M18" s="362">
        <v>0.81230000000000002</v>
      </c>
      <c r="N18" s="59">
        <v>913679.29</v>
      </c>
      <c r="O18" s="59">
        <v>566917.79</v>
      </c>
      <c r="P18" s="58">
        <v>0.62050000000000005</v>
      </c>
      <c r="Q18" s="58">
        <v>0.65100000000000002</v>
      </c>
      <c r="R18" s="366">
        <v>1056</v>
      </c>
      <c r="S18" s="366">
        <v>376</v>
      </c>
      <c r="T18" s="367">
        <v>0.35610000000000003</v>
      </c>
      <c r="U18" s="367">
        <v>0.60599999999999998</v>
      </c>
      <c r="V18" s="57">
        <v>888</v>
      </c>
      <c r="W18" s="57">
        <v>683</v>
      </c>
      <c r="X18" s="58">
        <v>0.76910000000000001</v>
      </c>
      <c r="Y18" s="211"/>
      <c r="Z18" s="199">
        <v>1555</v>
      </c>
      <c r="AA18" s="200">
        <v>1631</v>
      </c>
      <c r="AB18" s="201">
        <v>1.0488999999999999</v>
      </c>
      <c r="AC18" s="199">
        <v>2320</v>
      </c>
      <c r="AD18" s="200">
        <v>2093</v>
      </c>
      <c r="AE18" s="201">
        <v>0.9022</v>
      </c>
      <c r="AF18" s="202">
        <v>5751731.7800000003</v>
      </c>
      <c r="AG18" s="203">
        <v>4131524.66</v>
      </c>
      <c r="AH18" s="201">
        <v>0.71830000000000005</v>
      </c>
      <c r="AI18" s="199">
        <v>1752</v>
      </c>
      <c r="AJ18" s="200">
        <v>1230</v>
      </c>
      <c r="AK18" s="201">
        <v>0.70209999999999995</v>
      </c>
      <c r="AL18" s="9" t="s">
        <v>165</v>
      </c>
    </row>
    <row r="19" spans="1:38" ht="13.8" x14ac:dyDescent="0.3">
      <c r="A19" s="56" t="s">
        <v>142</v>
      </c>
      <c r="B19" s="56" t="s">
        <v>21</v>
      </c>
      <c r="C19" s="361">
        <v>320199.23</v>
      </c>
      <c r="D19" s="361">
        <v>1254283.3999999999</v>
      </c>
      <c r="E19" s="362">
        <v>0.255284595172032</v>
      </c>
      <c r="F19" s="57">
        <v>563</v>
      </c>
      <c r="G19" s="57">
        <v>528</v>
      </c>
      <c r="H19" s="58">
        <v>0.93779999999999997</v>
      </c>
      <c r="I19" s="53">
        <v>0.96989999999999998</v>
      </c>
      <c r="J19" s="366">
        <v>771</v>
      </c>
      <c r="K19" s="366">
        <v>707</v>
      </c>
      <c r="L19" s="367">
        <v>0.91700000000000004</v>
      </c>
      <c r="M19" s="362">
        <v>0.9</v>
      </c>
      <c r="N19" s="59">
        <v>334686.62</v>
      </c>
      <c r="O19" s="59">
        <v>220998.73</v>
      </c>
      <c r="P19" s="58">
        <v>0.6603</v>
      </c>
      <c r="Q19" s="58">
        <v>0.7</v>
      </c>
      <c r="R19" s="366">
        <v>510</v>
      </c>
      <c r="S19" s="366">
        <v>234</v>
      </c>
      <c r="T19" s="367">
        <v>0.45879999999999999</v>
      </c>
      <c r="U19" s="367">
        <v>0.69410000000000005</v>
      </c>
      <c r="V19" s="57">
        <v>431</v>
      </c>
      <c r="W19" s="57">
        <v>347</v>
      </c>
      <c r="X19" s="58">
        <v>0.80510000000000004</v>
      </c>
      <c r="Y19" s="211"/>
      <c r="Z19" s="199">
        <v>835</v>
      </c>
      <c r="AA19" s="200">
        <v>848</v>
      </c>
      <c r="AB19" s="201">
        <v>1.0156000000000001</v>
      </c>
      <c r="AC19" s="199">
        <v>1118</v>
      </c>
      <c r="AD19" s="200">
        <v>1014</v>
      </c>
      <c r="AE19" s="201">
        <v>0.90700000000000003</v>
      </c>
      <c r="AF19" s="202">
        <v>1582565.37</v>
      </c>
      <c r="AG19" s="203">
        <v>1083718.03</v>
      </c>
      <c r="AH19" s="201">
        <v>0.68479999999999996</v>
      </c>
      <c r="AI19" s="199">
        <v>860</v>
      </c>
      <c r="AJ19" s="200">
        <v>554</v>
      </c>
      <c r="AK19" s="201">
        <v>0.64419999999999999</v>
      </c>
      <c r="AL19" s="9" t="s">
        <v>165</v>
      </c>
    </row>
    <row r="20" spans="1:38" ht="13.8" x14ac:dyDescent="0.3">
      <c r="A20" s="56" t="s">
        <v>152</v>
      </c>
      <c r="B20" s="56" t="s">
        <v>22</v>
      </c>
      <c r="C20" s="361">
        <v>2519361.87</v>
      </c>
      <c r="D20" s="361">
        <v>10327925.98</v>
      </c>
      <c r="E20" s="362">
        <v>0.24393686349793101</v>
      </c>
      <c r="F20" s="57">
        <v>3182</v>
      </c>
      <c r="G20" s="57">
        <v>2990</v>
      </c>
      <c r="H20" s="58">
        <v>0.93969999999999998</v>
      </c>
      <c r="I20" s="53">
        <v>0.97740000000000005</v>
      </c>
      <c r="J20" s="366">
        <v>4427</v>
      </c>
      <c r="K20" s="366">
        <v>4106</v>
      </c>
      <c r="L20" s="367">
        <v>0.92749999999999999</v>
      </c>
      <c r="M20" s="362">
        <v>0.9</v>
      </c>
      <c r="N20" s="59">
        <v>2790826.82</v>
      </c>
      <c r="O20" s="59">
        <v>1931279.32</v>
      </c>
      <c r="P20" s="58">
        <v>0.69199999999999995</v>
      </c>
      <c r="Q20" s="58">
        <v>0.69779999999999998</v>
      </c>
      <c r="R20" s="366">
        <v>3557</v>
      </c>
      <c r="S20" s="366">
        <v>1758</v>
      </c>
      <c r="T20" s="367">
        <v>0.49419999999999997</v>
      </c>
      <c r="U20" s="367">
        <v>0.69769999999999999</v>
      </c>
      <c r="V20" s="57">
        <v>2558</v>
      </c>
      <c r="W20" s="57">
        <v>2149</v>
      </c>
      <c r="X20" s="58">
        <v>0.84009999999999996</v>
      </c>
      <c r="Y20" s="211"/>
      <c r="Z20" s="199">
        <v>4467</v>
      </c>
      <c r="AA20" s="200">
        <v>4636</v>
      </c>
      <c r="AB20" s="201">
        <v>1.0378000000000001</v>
      </c>
      <c r="AC20" s="199">
        <v>6499</v>
      </c>
      <c r="AD20" s="200">
        <v>5826</v>
      </c>
      <c r="AE20" s="201">
        <v>0.89639999999999997</v>
      </c>
      <c r="AF20" s="202">
        <v>12358019.140000001</v>
      </c>
      <c r="AG20" s="203">
        <v>8601483.5600000005</v>
      </c>
      <c r="AH20" s="201">
        <v>0.69599999999999995</v>
      </c>
      <c r="AI20" s="199">
        <v>5390</v>
      </c>
      <c r="AJ20" s="200">
        <v>3733</v>
      </c>
      <c r="AK20" s="201">
        <v>0.69259999999999999</v>
      </c>
      <c r="AL20" s="9" t="s">
        <v>165</v>
      </c>
    </row>
    <row r="21" spans="1:38" ht="13.8" x14ac:dyDescent="0.3">
      <c r="A21" s="56" t="s">
        <v>142</v>
      </c>
      <c r="B21" s="56" t="s">
        <v>23</v>
      </c>
      <c r="C21" s="361">
        <v>659226.28</v>
      </c>
      <c r="D21" s="361">
        <v>2479601.2799999998</v>
      </c>
      <c r="E21" s="362">
        <v>0.265859791780717</v>
      </c>
      <c r="F21" s="57">
        <v>945</v>
      </c>
      <c r="G21" s="57">
        <v>885</v>
      </c>
      <c r="H21" s="58">
        <v>0.9365</v>
      </c>
      <c r="I21" s="53">
        <v>0.9778</v>
      </c>
      <c r="J21" s="366">
        <v>1244</v>
      </c>
      <c r="K21" s="366">
        <v>1083</v>
      </c>
      <c r="L21" s="367">
        <v>0.87060000000000004</v>
      </c>
      <c r="M21" s="362">
        <v>0.8931</v>
      </c>
      <c r="N21" s="59">
        <v>774466.42</v>
      </c>
      <c r="O21" s="59">
        <v>520834.26</v>
      </c>
      <c r="P21" s="58">
        <v>0.67249999999999999</v>
      </c>
      <c r="Q21" s="58">
        <v>0.7</v>
      </c>
      <c r="R21" s="366">
        <v>820</v>
      </c>
      <c r="S21" s="366">
        <v>394</v>
      </c>
      <c r="T21" s="367">
        <v>0.48049999999999998</v>
      </c>
      <c r="U21" s="367">
        <v>0.68869999999999998</v>
      </c>
      <c r="V21" s="57">
        <v>797</v>
      </c>
      <c r="W21" s="57">
        <v>607</v>
      </c>
      <c r="X21" s="58">
        <v>0.76160000000000005</v>
      </c>
      <c r="Y21" s="211"/>
      <c r="Z21" s="199">
        <v>1131</v>
      </c>
      <c r="AA21" s="200">
        <v>1161</v>
      </c>
      <c r="AB21" s="201">
        <v>1.0265</v>
      </c>
      <c r="AC21" s="199">
        <v>1578</v>
      </c>
      <c r="AD21" s="200">
        <v>1345</v>
      </c>
      <c r="AE21" s="201">
        <v>0.85229999999999995</v>
      </c>
      <c r="AF21" s="202">
        <v>2786907.61</v>
      </c>
      <c r="AG21" s="203">
        <v>1973869.75</v>
      </c>
      <c r="AH21" s="201">
        <v>0.70830000000000004</v>
      </c>
      <c r="AI21" s="199">
        <v>1205</v>
      </c>
      <c r="AJ21" s="200">
        <v>819</v>
      </c>
      <c r="AK21" s="201">
        <v>0.67969999999999997</v>
      </c>
      <c r="AL21" s="9" t="s">
        <v>165</v>
      </c>
    </row>
    <row r="22" spans="1:38" ht="13.8" x14ac:dyDescent="0.3">
      <c r="A22" s="56" t="s">
        <v>251</v>
      </c>
      <c r="B22" s="56" t="s">
        <v>24</v>
      </c>
      <c r="C22" s="361">
        <v>280054.69</v>
      </c>
      <c r="D22" s="361">
        <v>995202.37</v>
      </c>
      <c r="E22" s="362">
        <v>0.281404765947252</v>
      </c>
      <c r="F22" s="57">
        <v>342</v>
      </c>
      <c r="G22" s="57">
        <v>325</v>
      </c>
      <c r="H22" s="58">
        <v>0.95030000000000003</v>
      </c>
      <c r="I22" s="53">
        <v>0.97450000000000003</v>
      </c>
      <c r="J22" s="366">
        <v>569</v>
      </c>
      <c r="K22" s="366">
        <v>525</v>
      </c>
      <c r="L22" s="367">
        <v>0.92269999999999996</v>
      </c>
      <c r="M22" s="362">
        <v>0.9</v>
      </c>
      <c r="N22" s="59">
        <v>321550.52</v>
      </c>
      <c r="O22" s="59">
        <v>212293.85</v>
      </c>
      <c r="P22" s="58">
        <v>0.66020000000000001</v>
      </c>
      <c r="Q22" s="58">
        <v>0.65190000000000003</v>
      </c>
      <c r="R22" s="366">
        <v>411</v>
      </c>
      <c r="S22" s="366">
        <v>198</v>
      </c>
      <c r="T22" s="367">
        <v>0.48180000000000001</v>
      </c>
      <c r="U22" s="367">
        <v>0.62470000000000003</v>
      </c>
      <c r="V22" s="57">
        <v>372</v>
      </c>
      <c r="W22" s="57">
        <v>269</v>
      </c>
      <c r="X22" s="58">
        <v>0.72309999999999997</v>
      </c>
      <c r="Y22" s="211"/>
      <c r="Z22" s="199">
        <v>479</v>
      </c>
      <c r="AA22" s="200">
        <v>483</v>
      </c>
      <c r="AB22" s="201">
        <v>1.0084</v>
      </c>
      <c r="AC22" s="199">
        <v>795</v>
      </c>
      <c r="AD22" s="200">
        <v>681</v>
      </c>
      <c r="AE22" s="201">
        <v>0.85660000000000003</v>
      </c>
      <c r="AF22" s="202">
        <v>1467916.46</v>
      </c>
      <c r="AG22" s="203">
        <v>974339.09</v>
      </c>
      <c r="AH22" s="201">
        <v>0.66379999999999995</v>
      </c>
      <c r="AI22" s="199">
        <v>624</v>
      </c>
      <c r="AJ22" s="200">
        <v>430</v>
      </c>
      <c r="AK22" s="201">
        <v>0.68910000000000005</v>
      </c>
      <c r="AL22" s="9" t="s">
        <v>165</v>
      </c>
    </row>
    <row r="23" spans="1:38" ht="13.8" x14ac:dyDescent="0.3">
      <c r="A23" s="56" t="s">
        <v>309</v>
      </c>
      <c r="B23" s="56" t="s">
        <v>25</v>
      </c>
      <c r="C23" s="361">
        <v>350564.66</v>
      </c>
      <c r="D23" s="361">
        <v>1379146.5</v>
      </c>
      <c r="E23" s="362">
        <v>0.25418957304390799</v>
      </c>
      <c r="F23" s="57">
        <v>566</v>
      </c>
      <c r="G23" s="57">
        <v>513</v>
      </c>
      <c r="H23" s="58">
        <v>0.90639999999999998</v>
      </c>
      <c r="I23" s="53">
        <v>0.97509999999999997</v>
      </c>
      <c r="J23" s="366">
        <v>737</v>
      </c>
      <c r="K23" s="366">
        <v>711</v>
      </c>
      <c r="L23" s="367">
        <v>0.9647</v>
      </c>
      <c r="M23" s="362">
        <v>0.9</v>
      </c>
      <c r="N23" s="59">
        <v>359406.01</v>
      </c>
      <c r="O23" s="59">
        <v>238774.17</v>
      </c>
      <c r="P23" s="58">
        <v>0.66439999999999999</v>
      </c>
      <c r="Q23" s="58">
        <v>0.67069999999999996</v>
      </c>
      <c r="R23" s="366">
        <v>560</v>
      </c>
      <c r="S23" s="366">
        <v>258</v>
      </c>
      <c r="T23" s="367">
        <v>0.4607</v>
      </c>
      <c r="U23" s="367">
        <v>0.64370000000000005</v>
      </c>
      <c r="V23" s="57">
        <v>458</v>
      </c>
      <c r="W23" s="57">
        <v>371</v>
      </c>
      <c r="X23" s="58">
        <v>0.81</v>
      </c>
      <c r="Y23" s="211"/>
      <c r="Z23" s="199">
        <v>899</v>
      </c>
      <c r="AA23" s="200">
        <v>905</v>
      </c>
      <c r="AB23" s="201">
        <v>1.0066999999999999</v>
      </c>
      <c r="AC23" s="199">
        <v>1160</v>
      </c>
      <c r="AD23" s="200">
        <v>1105</v>
      </c>
      <c r="AE23" s="201">
        <v>0.9526</v>
      </c>
      <c r="AF23" s="202">
        <v>2050773.32</v>
      </c>
      <c r="AG23" s="203">
        <v>1346239.29</v>
      </c>
      <c r="AH23" s="201">
        <v>0.65649999999999997</v>
      </c>
      <c r="AI23" s="199">
        <v>1031</v>
      </c>
      <c r="AJ23" s="200">
        <v>713</v>
      </c>
      <c r="AK23" s="201">
        <v>0.69159999999999999</v>
      </c>
      <c r="AL23" s="9" t="s">
        <v>165</v>
      </c>
    </row>
    <row r="24" spans="1:38" ht="13.8" x14ac:dyDescent="0.3">
      <c r="A24" s="56" t="s">
        <v>251</v>
      </c>
      <c r="B24" s="56" t="s">
        <v>26</v>
      </c>
      <c r="C24" s="361">
        <v>118324.16</v>
      </c>
      <c r="D24" s="361">
        <v>480961.53</v>
      </c>
      <c r="E24" s="362">
        <v>0.24601585078956301</v>
      </c>
      <c r="F24" s="57">
        <v>134</v>
      </c>
      <c r="G24" s="57">
        <v>128</v>
      </c>
      <c r="H24" s="58">
        <v>0.95520000000000005</v>
      </c>
      <c r="I24" s="53">
        <v>0.9647</v>
      </c>
      <c r="J24" s="366">
        <v>204</v>
      </c>
      <c r="K24" s="366">
        <v>177</v>
      </c>
      <c r="L24" s="367">
        <v>0.86760000000000004</v>
      </c>
      <c r="M24" s="362">
        <v>0.88500000000000001</v>
      </c>
      <c r="N24" s="59">
        <v>127198.61</v>
      </c>
      <c r="O24" s="59">
        <v>91481.16</v>
      </c>
      <c r="P24" s="58">
        <v>0.71919999999999995</v>
      </c>
      <c r="Q24" s="58">
        <v>0.7</v>
      </c>
      <c r="R24" s="366">
        <v>146</v>
      </c>
      <c r="S24" s="366">
        <v>82</v>
      </c>
      <c r="T24" s="367">
        <v>0.56159999999999999</v>
      </c>
      <c r="U24" s="367">
        <v>0.7</v>
      </c>
      <c r="V24" s="57">
        <v>123</v>
      </c>
      <c r="W24" s="57">
        <v>95</v>
      </c>
      <c r="X24" s="58">
        <v>0.77239999999999998</v>
      </c>
      <c r="Y24" s="211"/>
      <c r="Z24" s="199">
        <v>189</v>
      </c>
      <c r="AA24" s="200">
        <v>206</v>
      </c>
      <c r="AB24" s="201">
        <v>1.0899000000000001</v>
      </c>
      <c r="AC24" s="199">
        <v>310</v>
      </c>
      <c r="AD24" s="200">
        <v>269</v>
      </c>
      <c r="AE24" s="201">
        <v>0.86770000000000003</v>
      </c>
      <c r="AF24" s="202">
        <v>560121.86</v>
      </c>
      <c r="AG24" s="203">
        <v>354611.55</v>
      </c>
      <c r="AH24" s="201">
        <v>0.6331</v>
      </c>
      <c r="AI24" s="199">
        <v>254</v>
      </c>
      <c r="AJ24" s="200">
        <v>173</v>
      </c>
      <c r="AK24" s="201">
        <v>0.68110000000000004</v>
      </c>
      <c r="AL24" s="9" t="s">
        <v>165</v>
      </c>
    </row>
    <row r="25" spans="1:38" ht="13.8" x14ac:dyDescent="0.3">
      <c r="A25" s="56" t="s">
        <v>152</v>
      </c>
      <c r="B25" s="56" t="s">
        <v>27</v>
      </c>
      <c r="C25" s="361">
        <v>1961559.14</v>
      </c>
      <c r="D25" s="361">
        <v>8293079.6200000001</v>
      </c>
      <c r="E25" s="362">
        <v>0.23652964036054899</v>
      </c>
      <c r="F25" s="57">
        <v>3980</v>
      </c>
      <c r="G25" s="57">
        <v>3669</v>
      </c>
      <c r="H25" s="58">
        <v>0.92190000000000005</v>
      </c>
      <c r="I25" s="53">
        <v>0.98919999999999997</v>
      </c>
      <c r="J25" s="366">
        <v>5159</v>
      </c>
      <c r="K25" s="366">
        <v>4670</v>
      </c>
      <c r="L25" s="367">
        <v>0.9052</v>
      </c>
      <c r="M25" s="362">
        <v>0.9</v>
      </c>
      <c r="N25" s="59">
        <v>2473835.23</v>
      </c>
      <c r="O25" s="59">
        <v>1503547.08</v>
      </c>
      <c r="P25" s="58">
        <v>0.60780000000000001</v>
      </c>
      <c r="Q25" s="58">
        <v>0.62809999999999999</v>
      </c>
      <c r="R25" s="366">
        <v>3532</v>
      </c>
      <c r="S25" s="366">
        <v>1444</v>
      </c>
      <c r="T25" s="367">
        <v>0.4088</v>
      </c>
      <c r="U25" s="367">
        <v>0.62939999999999996</v>
      </c>
      <c r="V25" s="57">
        <v>2681</v>
      </c>
      <c r="W25" s="57">
        <v>2257</v>
      </c>
      <c r="X25" s="58">
        <v>0.84189999999999998</v>
      </c>
      <c r="Y25" s="211"/>
      <c r="Z25" s="199">
        <v>5332</v>
      </c>
      <c r="AA25" s="200">
        <v>5240</v>
      </c>
      <c r="AB25" s="201">
        <v>0.98270000000000002</v>
      </c>
      <c r="AC25" s="199">
        <v>7603</v>
      </c>
      <c r="AD25" s="200">
        <v>6484</v>
      </c>
      <c r="AE25" s="201">
        <v>0.8528</v>
      </c>
      <c r="AF25" s="202">
        <v>10788858.869999999</v>
      </c>
      <c r="AG25" s="203">
        <v>6838084.1799999997</v>
      </c>
      <c r="AH25" s="201">
        <v>0.63380000000000003</v>
      </c>
      <c r="AI25" s="199">
        <v>5608</v>
      </c>
      <c r="AJ25" s="200">
        <v>3602</v>
      </c>
      <c r="AK25" s="201">
        <v>0.64229999999999998</v>
      </c>
      <c r="AL25" s="9" t="s">
        <v>165</v>
      </c>
    </row>
    <row r="26" spans="1:38" ht="13.8" x14ac:dyDescent="0.3">
      <c r="A26" s="56" t="s">
        <v>166</v>
      </c>
      <c r="B26" s="56" t="s">
        <v>28</v>
      </c>
      <c r="C26" s="361">
        <v>1177883.6499999999</v>
      </c>
      <c r="D26" s="361">
        <v>4593314.3099999996</v>
      </c>
      <c r="E26" s="362">
        <v>0.25643436754059201</v>
      </c>
      <c r="F26" s="57">
        <v>2278</v>
      </c>
      <c r="G26" s="57">
        <v>2062</v>
      </c>
      <c r="H26" s="58">
        <v>0.9052</v>
      </c>
      <c r="I26" s="53">
        <v>0.9214</v>
      </c>
      <c r="J26" s="366">
        <v>2952</v>
      </c>
      <c r="K26" s="366">
        <v>2671</v>
      </c>
      <c r="L26" s="367">
        <v>0.90480000000000005</v>
      </c>
      <c r="M26" s="362">
        <v>0.9</v>
      </c>
      <c r="N26" s="59">
        <v>1349592.05</v>
      </c>
      <c r="O26" s="59">
        <v>890450.97</v>
      </c>
      <c r="P26" s="58">
        <v>0.65980000000000005</v>
      </c>
      <c r="Q26" s="58">
        <v>0.66849999999999998</v>
      </c>
      <c r="R26" s="366">
        <v>2099</v>
      </c>
      <c r="S26" s="366">
        <v>879</v>
      </c>
      <c r="T26" s="367">
        <v>0.41880000000000001</v>
      </c>
      <c r="U26" s="367">
        <v>0.63109999999999999</v>
      </c>
      <c r="V26" s="57">
        <v>1799</v>
      </c>
      <c r="W26" s="57">
        <v>1582</v>
      </c>
      <c r="X26" s="58">
        <v>0.87939999999999996</v>
      </c>
      <c r="Y26" s="211"/>
      <c r="Z26" s="199">
        <v>3019</v>
      </c>
      <c r="AA26" s="200">
        <v>3097</v>
      </c>
      <c r="AB26" s="201">
        <v>1.0258</v>
      </c>
      <c r="AC26" s="199">
        <v>4017</v>
      </c>
      <c r="AD26" s="200">
        <v>3602</v>
      </c>
      <c r="AE26" s="201">
        <v>0.89670000000000005</v>
      </c>
      <c r="AF26" s="202">
        <v>5783039.7599999998</v>
      </c>
      <c r="AG26" s="203">
        <v>3780966.96</v>
      </c>
      <c r="AH26" s="201">
        <v>0.65380000000000005</v>
      </c>
      <c r="AI26" s="199">
        <v>3064</v>
      </c>
      <c r="AJ26" s="200">
        <v>1927</v>
      </c>
      <c r="AK26" s="201">
        <v>0.62890000000000001</v>
      </c>
      <c r="AL26" s="9" t="s">
        <v>165</v>
      </c>
    </row>
    <row r="27" spans="1:38" ht="13.8" x14ac:dyDescent="0.3">
      <c r="A27" s="56" t="s">
        <v>166</v>
      </c>
      <c r="B27" s="56" t="s">
        <v>29</v>
      </c>
      <c r="C27" s="361">
        <v>1927416.03</v>
      </c>
      <c r="D27" s="361">
        <v>7417545.7599999998</v>
      </c>
      <c r="E27" s="362">
        <v>0.259845519308262</v>
      </c>
      <c r="F27" s="57">
        <v>2570</v>
      </c>
      <c r="G27" s="57">
        <v>2357</v>
      </c>
      <c r="H27" s="58">
        <v>0.91710000000000003</v>
      </c>
      <c r="I27" s="53">
        <v>0.96199999999999997</v>
      </c>
      <c r="J27" s="366">
        <v>3517</v>
      </c>
      <c r="K27" s="366">
        <v>3190</v>
      </c>
      <c r="L27" s="367">
        <v>0.90700000000000003</v>
      </c>
      <c r="M27" s="362">
        <v>0.9</v>
      </c>
      <c r="N27" s="59">
        <v>2100615.4</v>
      </c>
      <c r="O27" s="59">
        <v>1492317.19</v>
      </c>
      <c r="P27" s="58">
        <v>0.71040000000000003</v>
      </c>
      <c r="Q27" s="58">
        <v>0.68020000000000003</v>
      </c>
      <c r="R27" s="366">
        <v>2366</v>
      </c>
      <c r="S27" s="366">
        <v>1098</v>
      </c>
      <c r="T27" s="367">
        <v>0.46410000000000001</v>
      </c>
      <c r="U27" s="367">
        <v>0.67530000000000001</v>
      </c>
      <c r="V27" s="57">
        <v>2194</v>
      </c>
      <c r="W27" s="57">
        <v>1716</v>
      </c>
      <c r="X27" s="58">
        <v>0.78210000000000002</v>
      </c>
      <c r="Y27" s="211"/>
      <c r="Z27" s="199">
        <v>3456</v>
      </c>
      <c r="AA27" s="200">
        <v>3519</v>
      </c>
      <c r="AB27" s="201">
        <v>1.0182</v>
      </c>
      <c r="AC27" s="199">
        <v>4884</v>
      </c>
      <c r="AD27" s="200">
        <v>4140</v>
      </c>
      <c r="AE27" s="201">
        <v>0.84770000000000001</v>
      </c>
      <c r="AF27" s="202">
        <v>10605205.050000001</v>
      </c>
      <c r="AG27" s="203">
        <v>7628507.4400000004</v>
      </c>
      <c r="AH27" s="201">
        <v>0.71930000000000005</v>
      </c>
      <c r="AI27" s="199">
        <v>3632</v>
      </c>
      <c r="AJ27" s="200">
        <v>2521</v>
      </c>
      <c r="AK27" s="201">
        <v>0.69410000000000005</v>
      </c>
      <c r="AL27" s="9" t="s">
        <v>165</v>
      </c>
    </row>
    <row r="28" spans="1:38" ht="13.8" x14ac:dyDescent="0.3">
      <c r="A28" s="56" t="s">
        <v>166</v>
      </c>
      <c r="B28" s="56" t="s">
        <v>30</v>
      </c>
      <c r="C28" s="361">
        <v>8968528.6099999994</v>
      </c>
      <c r="D28" s="361">
        <v>36940742.049999997</v>
      </c>
      <c r="E28" s="362">
        <v>0.242781495776694</v>
      </c>
      <c r="F28" s="57">
        <v>11993</v>
      </c>
      <c r="G28" s="57">
        <v>10653</v>
      </c>
      <c r="H28" s="58">
        <v>0.88829999999999998</v>
      </c>
      <c r="I28" s="53">
        <v>0.97160000000000002</v>
      </c>
      <c r="J28" s="366">
        <v>16407</v>
      </c>
      <c r="K28" s="366">
        <v>13684</v>
      </c>
      <c r="L28" s="367">
        <v>0.83399999999999996</v>
      </c>
      <c r="M28" s="362">
        <v>0.84840000000000004</v>
      </c>
      <c r="N28" s="59">
        <v>10274395.640000001</v>
      </c>
      <c r="O28" s="59">
        <v>6933121.79</v>
      </c>
      <c r="P28" s="58">
        <v>0.67479999999999996</v>
      </c>
      <c r="Q28" s="58">
        <v>0.67879999999999996</v>
      </c>
      <c r="R28" s="366">
        <v>11141</v>
      </c>
      <c r="S28" s="366">
        <v>5136</v>
      </c>
      <c r="T28" s="367">
        <v>0.46100000000000002</v>
      </c>
      <c r="U28" s="367">
        <v>0.64749999999999996</v>
      </c>
      <c r="V28" s="57">
        <v>9092</v>
      </c>
      <c r="W28" s="57">
        <v>7011</v>
      </c>
      <c r="X28" s="58">
        <v>0.77110000000000001</v>
      </c>
      <c r="Y28" s="211"/>
      <c r="Z28" s="199">
        <v>14134</v>
      </c>
      <c r="AA28" s="200">
        <v>14254</v>
      </c>
      <c r="AB28" s="201">
        <v>1.0085</v>
      </c>
      <c r="AC28" s="199">
        <v>19714</v>
      </c>
      <c r="AD28" s="200">
        <v>16480</v>
      </c>
      <c r="AE28" s="201">
        <v>0.83599999999999997</v>
      </c>
      <c r="AF28" s="202">
        <v>46636288.689999998</v>
      </c>
      <c r="AG28" s="203">
        <v>31502301.789999999</v>
      </c>
      <c r="AH28" s="201">
        <v>0.67549999999999999</v>
      </c>
      <c r="AI28" s="199">
        <v>15456</v>
      </c>
      <c r="AJ28" s="200">
        <v>9817</v>
      </c>
      <c r="AK28" s="201">
        <v>0.63519999999999999</v>
      </c>
      <c r="AL28" s="9" t="s">
        <v>165</v>
      </c>
    </row>
    <row r="29" spans="1:38" ht="13.8" x14ac:dyDescent="0.3">
      <c r="A29" s="56" t="s">
        <v>309</v>
      </c>
      <c r="B29" s="56" t="s">
        <v>31</v>
      </c>
      <c r="C29" s="361">
        <v>531515.68000000005</v>
      </c>
      <c r="D29" s="361">
        <v>2037861.16</v>
      </c>
      <c r="E29" s="362">
        <v>0.26082035932222197</v>
      </c>
      <c r="F29" s="57">
        <v>411</v>
      </c>
      <c r="G29" s="57">
        <v>374</v>
      </c>
      <c r="H29" s="58">
        <v>0.91</v>
      </c>
      <c r="I29" s="53">
        <v>1</v>
      </c>
      <c r="J29" s="366">
        <v>638</v>
      </c>
      <c r="K29" s="366">
        <v>603</v>
      </c>
      <c r="L29" s="367">
        <v>0.94510000000000005</v>
      </c>
      <c r="M29" s="362">
        <v>0.9</v>
      </c>
      <c r="N29" s="59">
        <v>540587.12</v>
      </c>
      <c r="O29" s="59">
        <v>394291.20000000001</v>
      </c>
      <c r="P29" s="58">
        <v>0.72940000000000005</v>
      </c>
      <c r="Q29" s="58">
        <v>0.7</v>
      </c>
      <c r="R29" s="366">
        <v>516</v>
      </c>
      <c r="S29" s="366">
        <v>320</v>
      </c>
      <c r="T29" s="367">
        <v>0.62019999999999997</v>
      </c>
      <c r="U29" s="367">
        <v>0.7</v>
      </c>
      <c r="V29" s="57">
        <v>342</v>
      </c>
      <c r="W29" s="57">
        <v>240</v>
      </c>
      <c r="X29" s="58">
        <v>0.70179999999999998</v>
      </c>
      <c r="Y29" s="211"/>
      <c r="Z29" s="199">
        <v>619</v>
      </c>
      <c r="AA29" s="200">
        <v>663</v>
      </c>
      <c r="AB29" s="201">
        <v>1.0710999999999999</v>
      </c>
      <c r="AC29" s="199">
        <v>958</v>
      </c>
      <c r="AD29" s="200">
        <v>897</v>
      </c>
      <c r="AE29" s="201">
        <v>0.93630000000000002</v>
      </c>
      <c r="AF29" s="202">
        <v>2509079.5499999998</v>
      </c>
      <c r="AG29" s="203">
        <v>1647518.68</v>
      </c>
      <c r="AH29" s="201">
        <v>0.65659999999999996</v>
      </c>
      <c r="AI29" s="199">
        <v>855</v>
      </c>
      <c r="AJ29" s="200">
        <v>622</v>
      </c>
      <c r="AK29" s="201">
        <v>0.72750000000000004</v>
      </c>
      <c r="AL29" s="9" t="s">
        <v>165</v>
      </c>
    </row>
    <row r="30" spans="1:38" ht="13.8" x14ac:dyDescent="0.3">
      <c r="A30" s="56" t="s">
        <v>309</v>
      </c>
      <c r="B30" s="56" t="s">
        <v>32</v>
      </c>
      <c r="C30" s="361">
        <v>458462.49</v>
      </c>
      <c r="D30" s="361">
        <v>1878089.95</v>
      </c>
      <c r="E30" s="362">
        <v>0.24411103951650501</v>
      </c>
      <c r="F30" s="57">
        <v>384</v>
      </c>
      <c r="G30" s="57">
        <v>374</v>
      </c>
      <c r="H30" s="58">
        <v>0.97399999999999998</v>
      </c>
      <c r="I30" s="53">
        <v>0.98799999999999999</v>
      </c>
      <c r="J30" s="366">
        <v>616</v>
      </c>
      <c r="K30" s="366">
        <v>587</v>
      </c>
      <c r="L30" s="367">
        <v>0.95289999999999997</v>
      </c>
      <c r="M30" s="362">
        <v>0.9</v>
      </c>
      <c r="N30" s="59">
        <v>482456.19</v>
      </c>
      <c r="O30" s="59">
        <v>364094.44</v>
      </c>
      <c r="P30" s="58">
        <v>0.75470000000000004</v>
      </c>
      <c r="Q30" s="58">
        <v>0.7</v>
      </c>
      <c r="R30" s="366">
        <v>471</v>
      </c>
      <c r="S30" s="366">
        <v>274</v>
      </c>
      <c r="T30" s="367">
        <v>0.58169999999999999</v>
      </c>
      <c r="U30" s="367">
        <v>0.7</v>
      </c>
      <c r="V30" s="57">
        <v>356</v>
      </c>
      <c r="W30" s="57">
        <v>259</v>
      </c>
      <c r="X30" s="58">
        <v>0.72750000000000004</v>
      </c>
      <c r="Y30" s="211"/>
      <c r="Z30" s="199">
        <v>716</v>
      </c>
      <c r="AA30" s="200">
        <v>772</v>
      </c>
      <c r="AB30" s="201">
        <v>1.0782</v>
      </c>
      <c r="AC30" s="199">
        <v>1087</v>
      </c>
      <c r="AD30" s="200">
        <v>1014</v>
      </c>
      <c r="AE30" s="201">
        <v>0.93279999999999996</v>
      </c>
      <c r="AF30" s="202">
        <v>3032884.52</v>
      </c>
      <c r="AG30" s="203">
        <v>2196211.0299999998</v>
      </c>
      <c r="AH30" s="201">
        <v>0.72409999999999997</v>
      </c>
      <c r="AI30" s="199">
        <v>959</v>
      </c>
      <c r="AJ30" s="200">
        <v>721</v>
      </c>
      <c r="AK30" s="201">
        <v>0.75180000000000002</v>
      </c>
      <c r="AL30" s="9" t="s">
        <v>165</v>
      </c>
    </row>
    <row r="31" spans="1:38" ht="13.8" x14ac:dyDescent="0.3">
      <c r="A31" s="56" t="s">
        <v>142</v>
      </c>
      <c r="B31" s="56" t="s">
        <v>33</v>
      </c>
      <c r="C31" s="361">
        <v>2799767.89</v>
      </c>
      <c r="D31" s="361">
        <v>11301094.380000001</v>
      </c>
      <c r="E31" s="362">
        <v>0.24774307654264499</v>
      </c>
      <c r="F31" s="57">
        <v>3141</v>
      </c>
      <c r="G31" s="57">
        <v>2911</v>
      </c>
      <c r="H31" s="58">
        <v>0.92679999999999996</v>
      </c>
      <c r="I31" s="53">
        <v>0.99339999999999995</v>
      </c>
      <c r="J31" s="366">
        <v>4452</v>
      </c>
      <c r="K31" s="366">
        <v>3886</v>
      </c>
      <c r="L31" s="367">
        <v>0.87290000000000001</v>
      </c>
      <c r="M31" s="362">
        <v>0.89200000000000002</v>
      </c>
      <c r="N31" s="59">
        <v>3227327.74</v>
      </c>
      <c r="O31" s="59">
        <v>2228615.7400000002</v>
      </c>
      <c r="P31" s="58">
        <v>0.6905</v>
      </c>
      <c r="Q31" s="58">
        <v>0.68140000000000001</v>
      </c>
      <c r="R31" s="366">
        <v>3365</v>
      </c>
      <c r="S31" s="366">
        <v>1624</v>
      </c>
      <c r="T31" s="367">
        <v>0.48259999999999997</v>
      </c>
      <c r="U31" s="367">
        <v>0.66379999999999995</v>
      </c>
      <c r="V31" s="57">
        <v>2406</v>
      </c>
      <c r="W31" s="57">
        <v>2078</v>
      </c>
      <c r="X31" s="58">
        <v>0.86370000000000002</v>
      </c>
      <c r="Y31" s="211"/>
      <c r="Z31" s="199">
        <v>4244</v>
      </c>
      <c r="AA31" s="200">
        <v>4549</v>
      </c>
      <c r="AB31" s="201">
        <v>1.0719000000000001</v>
      </c>
      <c r="AC31" s="199">
        <v>5985</v>
      </c>
      <c r="AD31" s="200">
        <v>5214</v>
      </c>
      <c r="AE31" s="201">
        <v>0.87119999999999997</v>
      </c>
      <c r="AF31" s="202">
        <v>13958043.609999999</v>
      </c>
      <c r="AG31" s="203">
        <v>10104344.050000001</v>
      </c>
      <c r="AH31" s="201">
        <v>0.72389999999999999</v>
      </c>
      <c r="AI31" s="199">
        <v>5160</v>
      </c>
      <c r="AJ31" s="200">
        <v>3716</v>
      </c>
      <c r="AK31" s="201">
        <v>0.72019999999999995</v>
      </c>
      <c r="AL31" s="9" t="s">
        <v>165</v>
      </c>
    </row>
    <row r="32" spans="1:38" ht="13.8" x14ac:dyDescent="0.3">
      <c r="A32" s="56" t="s">
        <v>142</v>
      </c>
      <c r="B32" s="56" t="s">
        <v>34</v>
      </c>
      <c r="C32" s="361">
        <v>571454.99</v>
      </c>
      <c r="D32" s="361">
        <v>2133664.42</v>
      </c>
      <c r="E32" s="362">
        <v>0.26782796049999302</v>
      </c>
      <c r="F32" s="57">
        <v>689</v>
      </c>
      <c r="G32" s="57">
        <v>656</v>
      </c>
      <c r="H32" s="58">
        <v>0.95209999999999995</v>
      </c>
      <c r="I32" s="53">
        <v>1</v>
      </c>
      <c r="J32" s="366">
        <v>933</v>
      </c>
      <c r="K32" s="366">
        <v>823</v>
      </c>
      <c r="L32" s="367">
        <v>0.8821</v>
      </c>
      <c r="M32" s="362">
        <v>0.9</v>
      </c>
      <c r="N32" s="59">
        <v>599447.46</v>
      </c>
      <c r="O32" s="59">
        <v>466447.49</v>
      </c>
      <c r="P32" s="58">
        <v>0.77810000000000001</v>
      </c>
      <c r="Q32" s="58">
        <v>0.7</v>
      </c>
      <c r="R32" s="366">
        <v>630</v>
      </c>
      <c r="S32" s="366">
        <v>386</v>
      </c>
      <c r="T32" s="367">
        <v>0.61270000000000002</v>
      </c>
      <c r="U32" s="367">
        <v>0.7</v>
      </c>
      <c r="V32" s="57">
        <v>608</v>
      </c>
      <c r="W32" s="57">
        <v>503</v>
      </c>
      <c r="X32" s="58">
        <v>0.82730000000000004</v>
      </c>
      <c r="Y32" s="211"/>
      <c r="Z32" s="199">
        <v>834</v>
      </c>
      <c r="AA32" s="200">
        <v>860</v>
      </c>
      <c r="AB32" s="201">
        <v>1.0311999999999999</v>
      </c>
      <c r="AC32" s="199">
        <v>1234</v>
      </c>
      <c r="AD32" s="200">
        <v>1039</v>
      </c>
      <c r="AE32" s="201">
        <v>0.84199999999999997</v>
      </c>
      <c r="AF32" s="202">
        <v>2629292.1800000002</v>
      </c>
      <c r="AG32" s="203">
        <v>1788035.59</v>
      </c>
      <c r="AH32" s="201">
        <v>0.68</v>
      </c>
      <c r="AI32" s="199">
        <v>981</v>
      </c>
      <c r="AJ32" s="200">
        <v>665</v>
      </c>
      <c r="AK32" s="201">
        <v>0.67789999999999995</v>
      </c>
      <c r="AL32" s="9" t="s">
        <v>165</v>
      </c>
    </row>
    <row r="33" spans="1:38" ht="13.8" x14ac:dyDescent="0.3">
      <c r="A33" s="56" t="s">
        <v>166</v>
      </c>
      <c r="B33" s="56" t="s">
        <v>35</v>
      </c>
      <c r="C33" s="361">
        <v>1300455.52</v>
      </c>
      <c r="D33" s="361">
        <v>5032879.57</v>
      </c>
      <c r="E33" s="362">
        <v>0.258391940818882</v>
      </c>
      <c r="F33" s="57">
        <v>1642</v>
      </c>
      <c r="G33" s="57">
        <v>1495</v>
      </c>
      <c r="H33" s="58">
        <v>0.91049999999999998</v>
      </c>
      <c r="I33" s="53">
        <v>0.95650000000000002</v>
      </c>
      <c r="J33" s="366">
        <v>2121</v>
      </c>
      <c r="K33" s="366">
        <v>1913</v>
      </c>
      <c r="L33" s="367">
        <v>0.90190000000000003</v>
      </c>
      <c r="M33" s="362">
        <v>0.9</v>
      </c>
      <c r="N33" s="59">
        <v>1461913.07</v>
      </c>
      <c r="O33" s="59">
        <v>951688.83</v>
      </c>
      <c r="P33" s="58">
        <v>0.65100000000000002</v>
      </c>
      <c r="Q33" s="58">
        <v>0.64710000000000001</v>
      </c>
      <c r="R33" s="366">
        <v>1650</v>
      </c>
      <c r="S33" s="366">
        <v>754</v>
      </c>
      <c r="T33" s="367">
        <v>0.45700000000000002</v>
      </c>
      <c r="U33" s="367">
        <v>0.6724</v>
      </c>
      <c r="V33" s="57">
        <v>1306</v>
      </c>
      <c r="W33" s="57">
        <v>1122</v>
      </c>
      <c r="X33" s="58">
        <v>0.85909999999999997</v>
      </c>
      <c r="Y33" s="211"/>
      <c r="Z33" s="199">
        <v>2221</v>
      </c>
      <c r="AA33" s="200">
        <v>2172</v>
      </c>
      <c r="AB33" s="201">
        <v>0.97789999999999999</v>
      </c>
      <c r="AC33" s="199">
        <v>2962</v>
      </c>
      <c r="AD33" s="200">
        <v>2708</v>
      </c>
      <c r="AE33" s="201">
        <v>0.91420000000000001</v>
      </c>
      <c r="AF33" s="202">
        <v>6912578.6600000001</v>
      </c>
      <c r="AG33" s="203">
        <v>4640563.4000000004</v>
      </c>
      <c r="AH33" s="201">
        <v>0.67130000000000001</v>
      </c>
      <c r="AI33" s="199">
        <v>2478</v>
      </c>
      <c r="AJ33" s="200">
        <v>1802</v>
      </c>
      <c r="AK33" s="201">
        <v>0.72719999999999996</v>
      </c>
      <c r="AL33" s="9" t="s">
        <v>165</v>
      </c>
    </row>
    <row r="34" spans="1:38" ht="13.8" x14ac:dyDescent="0.3">
      <c r="A34" s="56" t="s">
        <v>142</v>
      </c>
      <c r="B34" s="56" t="s">
        <v>36</v>
      </c>
      <c r="C34" s="361">
        <v>3656278.23</v>
      </c>
      <c r="D34" s="361">
        <v>14737899.82</v>
      </c>
      <c r="E34" s="362">
        <v>0.24808678812148399</v>
      </c>
      <c r="F34" s="57">
        <v>5731</v>
      </c>
      <c r="G34" s="57">
        <v>5245</v>
      </c>
      <c r="H34" s="58">
        <v>0.91520000000000001</v>
      </c>
      <c r="I34" s="53">
        <v>0.95520000000000005</v>
      </c>
      <c r="J34" s="366">
        <v>6926</v>
      </c>
      <c r="K34" s="366">
        <v>6190</v>
      </c>
      <c r="L34" s="367">
        <v>0.89370000000000005</v>
      </c>
      <c r="M34" s="362">
        <v>0.9</v>
      </c>
      <c r="N34" s="59">
        <v>3923610.03</v>
      </c>
      <c r="O34" s="59">
        <v>2726876.03</v>
      </c>
      <c r="P34" s="58">
        <v>0.69499999999999995</v>
      </c>
      <c r="Q34" s="58">
        <v>0.68799999999999994</v>
      </c>
      <c r="R34" s="366">
        <v>4708</v>
      </c>
      <c r="S34" s="366">
        <v>2456</v>
      </c>
      <c r="T34" s="367">
        <v>0.52170000000000005</v>
      </c>
      <c r="U34" s="367">
        <v>0.7</v>
      </c>
      <c r="V34" s="57">
        <v>4239</v>
      </c>
      <c r="W34" s="57">
        <v>3398</v>
      </c>
      <c r="X34" s="58">
        <v>0.80159999999999998</v>
      </c>
      <c r="Y34" s="211"/>
      <c r="Z34" s="199">
        <v>8273</v>
      </c>
      <c r="AA34" s="200">
        <v>8290</v>
      </c>
      <c r="AB34" s="201">
        <v>1.0021</v>
      </c>
      <c r="AC34" s="199">
        <v>9910</v>
      </c>
      <c r="AD34" s="200">
        <v>8772</v>
      </c>
      <c r="AE34" s="201">
        <v>0.88519999999999999</v>
      </c>
      <c r="AF34" s="202">
        <v>17704322.739999998</v>
      </c>
      <c r="AG34" s="203">
        <v>12777651.18</v>
      </c>
      <c r="AH34" s="201">
        <v>0.72170000000000001</v>
      </c>
      <c r="AI34" s="199">
        <v>7393</v>
      </c>
      <c r="AJ34" s="200">
        <v>5232</v>
      </c>
      <c r="AK34" s="201">
        <v>0.7077</v>
      </c>
      <c r="AL34" s="9" t="s">
        <v>165</v>
      </c>
    </row>
    <row r="35" spans="1:38" ht="13.8" x14ac:dyDescent="0.3">
      <c r="A35" s="56" t="s">
        <v>238</v>
      </c>
      <c r="B35" s="56" t="s">
        <v>143</v>
      </c>
      <c r="C35" s="361">
        <v>567874.64</v>
      </c>
      <c r="D35" s="361">
        <v>2389752.5099999998</v>
      </c>
      <c r="E35" s="362">
        <v>0.237629058918741</v>
      </c>
      <c r="F35" s="57">
        <v>1524</v>
      </c>
      <c r="G35" s="57">
        <v>1075</v>
      </c>
      <c r="H35" s="58">
        <v>0.70540000000000003</v>
      </c>
      <c r="I35" s="53">
        <v>0.80510000000000004</v>
      </c>
      <c r="J35" s="366">
        <v>2133</v>
      </c>
      <c r="K35" s="366">
        <v>1426</v>
      </c>
      <c r="L35" s="367">
        <v>0.66849999999999998</v>
      </c>
      <c r="M35" s="362">
        <v>0.69699999999999995</v>
      </c>
      <c r="N35" s="59">
        <v>635457.02</v>
      </c>
      <c r="O35" s="59">
        <v>383060.64</v>
      </c>
      <c r="P35" s="58">
        <v>0.6028</v>
      </c>
      <c r="Q35" s="58">
        <v>0.6119</v>
      </c>
      <c r="R35" s="366">
        <v>1227</v>
      </c>
      <c r="S35" s="366">
        <v>501</v>
      </c>
      <c r="T35" s="367">
        <v>0.4083</v>
      </c>
      <c r="U35" s="367">
        <v>0.62139999999999995</v>
      </c>
      <c r="V35" s="57">
        <v>727</v>
      </c>
      <c r="W35" s="57">
        <v>589</v>
      </c>
      <c r="X35" s="58">
        <v>0.81020000000000003</v>
      </c>
      <c r="Y35" s="211"/>
      <c r="Z35" s="199">
        <v>2071</v>
      </c>
      <c r="AA35" s="200">
        <v>1632</v>
      </c>
      <c r="AB35" s="201">
        <v>0.78800000000000003</v>
      </c>
      <c r="AC35" s="199">
        <v>2450</v>
      </c>
      <c r="AD35" s="200">
        <v>1925</v>
      </c>
      <c r="AE35" s="201">
        <v>0.78569999999999995</v>
      </c>
      <c r="AF35" s="202">
        <v>3014070.75</v>
      </c>
      <c r="AG35" s="203">
        <v>1912141.41</v>
      </c>
      <c r="AH35" s="201">
        <v>0.63439999999999996</v>
      </c>
      <c r="AI35" s="199">
        <v>1861</v>
      </c>
      <c r="AJ35" s="200">
        <v>1173</v>
      </c>
      <c r="AK35" s="201">
        <v>0.63029999999999997</v>
      </c>
      <c r="AL35" s="9" t="s">
        <v>165</v>
      </c>
    </row>
    <row r="36" spans="1:38" ht="13.8" x14ac:dyDescent="0.3">
      <c r="A36" s="56" t="s">
        <v>238</v>
      </c>
      <c r="B36" s="56" t="s">
        <v>144</v>
      </c>
      <c r="C36" s="361">
        <v>567034.24</v>
      </c>
      <c r="D36" s="361">
        <v>2314378.4</v>
      </c>
      <c r="E36" s="362">
        <v>0.24500498276340599</v>
      </c>
      <c r="F36" s="57">
        <v>1238</v>
      </c>
      <c r="G36" s="57">
        <v>948</v>
      </c>
      <c r="H36" s="58">
        <v>0.76580000000000004</v>
      </c>
      <c r="I36" s="53">
        <v>0.83420000000000005</v>
      </c>
      <c r="J36" s="366">
        <v>1974</v>
      </c>
      <c r="K36" s="366">
        <v>1338</v>
      </c>
      <c r="L36" s="367">
        <v>0.67779999999999996</v>
      </c>
      <c r="M36" s="362">
        <v>0.68859999999999999</v>
      </c>
      <c r="N36" s="59">
        <v>633965.55000000005</v>
      </c>
      <c r="O36" s="59">
        <v>403470.13</v>
      </c>
      <c r="P36" s="58">
        <v>0.63639999999999997</v>
      </c>
      <c r="Q36" s="58">
        <v>0.63439999999999996</v>
      </c>
      <c r="R36" s="366">
        <v>1143</v>
      </c>
      <c r="S36" s="366">
        <v>462</v>
      </c>
      <c r="T36" s="367">
        <v>0.4042</v>
      </c>
      <c r="U36" s="367">
        <v>0.60809999999999997</v>
      </c>
      <c r="V36" s="57">
        <v>743</v>
      </c>
      <c r="W36" s="57">
        <v>610</v>
      </c>
      <c r="X36" s="58">
        <v>0.82099999999999995</v>
      </c>
      <c r="Y36" s="211"/>
      <c r="Z36" s="199">
        <v>1661</v>
      </c>
      <c r="AA36" s="200">
        <v>1563</v>
      </c>
      <c r="AB36" s="201">
        <v>0.94099999999999995</v>
      </c>
      <c r="AC36" s="199">
        <v>2230</v>
      </c>
      <c r="AD36" s="200">
        <v>2018</v>
      </c>
      <c r="AE36" s="201">
        <v>0.90490000000000004</v>
      </c>
      <c r="AF36" s="202">
        <v>3571770.62</v>
      </c>
      <c r="AG36" s="203">
        <v>2242614.73</v>
      </c>
      <c r="AH36" s="201">
        <v>0.62790000000000001</v>
      </c>
      <c r="AI36" s="199">
        <v>1802</v>
      </c>
      <c r="AJ36" s="200">
        <v>1073</v>
      </c>
      <c r="AK36" s="201">
        <v>0.59540000000000004</v>
      </c>
      <c r="AL36" s="9" t="s">
        <v>165</v>
      </c>
    </row>
    <row r="37" spans="1:38" ht="13.8" x14ac:dyDescent="0.3">
      <c r="A37" s="56" t="s">
        <v>142</v>
      </c>
      <c r="B37" s="56" t="s">
        <v>39</v>
      </c>
      <c r="C37" s="361">
        <v>5677871.7800000003</v>
      </c>
      <c r="D37" s="361">
        <v>22585852.539999999</v>
      </c>
      <c r="E37" s="362">
        <v>0.25139063358110503</v>
      </c>
      <c r="F37" s="57">
        <v>9243</v>
      </c>
      <c r="G37" s="57">
        <v>8599</v>
      </c>
      <c r="H37" s="58">
        <v>0.93030000000000002</v>
      </c>
      <c r="I37" s="53">
        <v>0.97509999999999997</v>
      </c>
      <c r="J37" s="366">
        <v>11140</v>
      </c>
      <c r="K37" s="366">
        <v>10160</v>
      </c>
      <c r="L37" s="367">
        <v>0.91200000000000003</v>
      </c>
      <c r="M37" s="362">
        <v>0.9</v>
      </c>
      <c r="N37" s="59">
        <v>6658753.7699999996</v>
      </c>
      <c r="O37" s="59">
        <v>4322237.7699999996</v>
      </c>
      <c r="P37" s="58">
        <v>0.64910000000000001</v>
      </c>
      <c r="Q37" s="58">
        <v>0.65580000000000005</v>
      </c>
      <c r="R37" s="366">
        <v>8101</v>
      </c>
      <c r="S37" s="366">
        <v>3727</v>
      </c>
      <c r="T37" s="367">
        <v>0.46010000000000001</v>
      </c>
      <c r="U37" s="367">
        <v>0.65749999999999997</v>
      </c>
      <c r="V37" s="57">
        <v>7325</v>
      </c>
      <c r="W37" s="57">
        <v>5729</v>
      </c>
      <c r="X37" s="58">
        <v>0.78210000000000002</v>
      </c>
      <c r="Y37" s="211"/>
      <c r="Z37" s="199">
        <v>12135</v>
      </c>
      <c r="AA37" s="200">
        <v>12377</v>
      </c>
      <c r="AB37" s="201">
        <v>1.0199</v>
      </c>
      <c r="AC37" s="199">
        <v>14524</v>
      </c>
      <c r="AD37" s="200">
        <v>12937</v>
      </c>
      <c r="AE37" s="201">
        <v>0.89070000000000005</v>
      </c>
      <c r="AF37" s="202">
        <v>27749250.690000001</v>
      </c>
      <c r="AG37" s="203">
        <v>18433419</v>
      </c>
      <c r="AH37" s="201">
        <v>0.6643</v>
      </c>
      <c r="AI37" s="199">
        <v>11490</v>
      </c>
      <c r="AJ37" s="200">
        <v>7519</v>
      </c>
      <c r="AK37" s="201">
        <v>0.65439999999999998</v>
      </c>
      <c r="AL37" s="9" t="s">
        <v>165</v>
      </c>
    </row>
    <row r="38" spans="1:38" ht="13.8" x14ac:dyDescent="0.3">
      <c r="A38" s="56" t="s">
        <v>238</v>
      </c>
      <c r="B38" s="56" t="s">
        <v>40</v>
      </c>
      <c r="C38" s="361">
        <v>1304793.79</v>
      </c>
      <c r="D38" s="361">
        <v>5115269.76</v>
      </c>
      <c r="E38" s="362">
        <v>0.25507819747907101</v>
      </c>
      <c r="F38" s="57">
        <v>1702</v>
      </c>
      <c r="G38" s="57">
        <v>1612</v>
      </c>
      <c r="H38" s="58">
        <v>0.94710000000000005</v>
      </c>
      <c r="I38" s="53">
        <v>1</v>
      </c>
      <c r="J38" s="366">
        <v>2293</v>
      </c>
      <c r="K38" s="366">
        <v>2154</v>
      </c>
      <c r="L38" s="367">
        <v>0.93940000000000001</v>
      </c>
      <c r="M38" s="362">
        <v>0.9</v>
      </c>
      <c r="N38" s="59">
        <v>1388902.8</v>
      </c>
      <c r="O38" s="59">
        <v>983526.63</v>
      </c>
      <c r="P38" s="58">
        <v>0.70809999999999995</v>
      </c>
      <c r="Q38" s="58">
        <v>0.69940000000000002</v>
      </c>
      <c r="R38" s="366">
        <v>1642</v>
      </c>
      <c r="S38" s="366">
        <v>797</v>
      </c>
      <c r="T38" s="367">
        <v>0.4854</v>
      </c>
      <c r="U38" s="367">
        <v>0.6704</v>
      </c>
      <c r="V38" s="57">
        <v>1432</v>
      </c>
      <c r="W38" s="57">
        <v>1265</v>
      </c>
      <c r="X38" s="58">
        <v>0.88339999999999996</v>
      </c>
      <c r="Y38" s="211"/>
      <c r="Z38" s="199">
        <v>2082</v>
      </c>
      <c r="AA38" s="200">
        <v>2172</v>
      </c>
      <c r="AB38" s="201">
        <v>1.0431999999999999</v>
      </c>
      <c r="AC38" s="199">
        <v>3014</v>
      </c>
      <c r="AD38" s="200">
        <v>2732</v>
      </c>
      <c r="AE38" s="201">
        <v>0.90639999999999998</v>
      </c>
      <c r="AF38" s="202">
        <v>6020116.0899999999</v>
      </c>
      <c r="AG38" s="203">
        <v>4009091.16</v>
      </c>
      <c r="AH38" s="201">
        <v>0.66590000000000005</v>
      </c>
      <c r="AI38" s="199">
        <v>2396</v>
      </c>
      <c r="AJ38" s="200">
        <v>1622</v>
      </c>
      <c r="AK38" s="201">
        <v>0.67700000000000005</v>
      </c>
      <c r="AL38" s="9" t="s">
        <v>165</v>
      </c>
    </row>
    <row r="39" spans="1:38" ht="13.8" x14ac:dyDescent="0.3">
      <c r="A39" s="56" t="s">
        <v>152</v>
      </c>
      <c r="B39" s="56" t="s">
        <v>41</v>
      </c>
      <c r="C39" s="361">
        <v>3521199.75</v>
      </c>
      <c r="D39" s="361">
        <v>14302148.9</v>
      </c>
      <c r="E39" s="362">
        <v>0.24620074749746201</v>
      </c>
      <c r="F39" s="57">
        <v>5516</v>
      </c>
      <c r="G39" s="57">
        <v>5162</v>
      </c>
      <c r="H39" s="58">
        <v>0.93579999999999997</v>
      </c>
      <c r="I39" s="53">
        <v>0.98219999999999996</v>
      </c>
      <c r="J39" s="366">
        <v>7582</v>
      </c>
      <c r="K39" s="366">
        <v>6531</v>
      </c>
      <c r="L39" s="367">
        <v>0.86140000000000005</v>
      </c>
      <c r="M39" s="362">
        <v>0.89159999999999995</v>
      </c>
      <c r="N39" s="59">
        <v>3867537.52</v>
      </c>
      <c r="O39" s="59">
        <v>2751550.13</v>
      </c>
      <c r="P39" s="58">
        <v>0.71140000000000003</v>
      </c>
      <c r="Q39" s="58">
        <v>0.7</v>
      </c>
      <c r="R39" s="366">
        <v>5137</v>
      </c>
      <c r="S39" s="366">
        <v>2411</v>
      </c>
      <c r="T39" s="367">
        <v>0.46929999999999999</v>
      </c>
      <c r="U39" s="367">
        <v>0.66910000000000003</v>
      </c>
      <c r="V39" s="57">
        <v>4600</v>
      </c>
      <c r="W39" s="57">
        <v>3859</v>
      </c>
      <c r="X39" s="58">
        <v>0.83889999999999998</v>
      </c>
      <c r="Y39" s="211"/>
      <c r="Z39" s="199">
        <v>7386</v>
      </c>
      <c r="AA39" s="200">
        <v>8041</v>
      </c>
      <c r="AB39" s="201">
        <v>1.0887</v>
      </c>
      <c r="AC39" s="199">
        <v>9896</v>
      </c>
      <c r="AD39" s="200">
        <v>8250</v>
      </c>
      <c r="AE39" s="201">
        <v>0.8337</v>
      </c>
      <c r="AF39" s="202">
        <v>16783229.829999998</v>
      </c>
      <c r="AG39" s="203">
        <v>11432784.390000001</v>
      </c>
      <c r="AH39" s="201">
        <v>0.68120000000000003</v>
      </c>
      <c r="AI39" s="199">
        <v>7545</v>
      </c>
      <c r="AJ39" s="200">
        <v>5031</v>
      </c>
      <c r="AK39" s="201">
        <v>0.66679999999999995</v>
      </c>
      <c r="AL39" s="9" t="s">
        <v>165</v>
      </c>
    </row>
    <row r="40" spans="1:38" ht="13.8" x14ac:dyDescent="0.3">
      <c r="A40" s="56" t="s">
        <v>309</v>
      </c>
      <c r="B40" s="56" t="s">
        <v>42</v>
      </c>
      <c r="C40" s="361">
        <v>245010.71</v>
      </c>
      <c r="D40" s="361">
        <v>1034086.15</v>
      </c>
      <c r="E40" s="362">
        <v>0.236934524265701</v>
      </c>
      <c r="F40" s="57">
        <v>258</v>
      </c>
      <c r="G40" s="57">
        <v>234</v>
      </c>
      <c r="H40" s="58">
        <v>0.90700000000000003</v>
      </c>
      <c r="I40" s="53">
        <v>0.99280000000000002</v>
      </c>
      <c r="J40" s="366">
        <v>368</v>
      </c>
      <c r="K40" s="366">
        <v>338</v>
      </c>
      <c r="L40" s="367">
        <v>0.91849999999999998</v>
      </c>
      <c r="M40" s="362">
        <v>0.9</v>
      </c>
      <c r="N40" s="59">
        <v>247290.23999999999</v>
      </c>
      <c r="O40" s="59">
        <v>190829.24</v>
      </c>
      <c r="P40" s="58">
        <v>0.77170000000000005</v>
      </c>
      <c r="Q40" s="58">
        <v>0.7</v>
      </c>
      <c r="R40" s="366">
        <v>269</v>
      </c>
      <c r="S40" s="366">
        <v>153</v>
      </c>
      <c r="T40" s="367">
        <v>0.56879999999999997</v>
      </c>
      <c r="U40" s="367">
        <v>0.7</v>
      </c>
      <c r="V40" s="57">
        <v>201</v>
      </c>
      <c r="W40" s="57">
        <v>133</v>
      </c>
      <c r="X40" s="58">
        <v>0.66169999999999995</v>
      </c>
      <c r="Y40" s="211"/>
      <c r="Z40" s="199">
        <v>427</v>
      </c>
      <c r="AA40" s="200">
        <v>432</v>
      </c>
      <c r="AB40" s="201">
        <v>1.0117</v>
      </c>
      <c r="AC40" s="199">
        <v>562</v>
      </c>
      <c r="AD40" s="200">
        <v>515</v>
      </c>
      <c r="AE40" s="201">
        <v>0.91639999999999999</v>
      </c>
      <c r="AF40" s="202">
        <v>1438643.35</v>
      </c>
      <c r="AG40" s="203">
        <v>990159.52</v>
      </c>
      <c r="AH40" s="201">
        <v>0.68830000000000002</v>
      </c>
      <c r="AI40" s="199">
        <v>487</v>
      </c>
      <c r="AJ40" s="200">
        <v>328</v>
      </c>
      <c r="AK40" s="201">
        <v>0.67349999999999999</v>
      </c>
      <c r="AL40" s="9" t="s">
        <v>165</v>
      </c>
    </row>
    <row r="41" spans="1:38" ht="13.8" x14ac:dyDescent="0.3">
      <c r="A41" s="56" t="s">
        <v>251</v>
      </c>
      <c r="B41" s="56" t="s">
        <v>43</v>
      </c>
      <c r="C41" s="361">
        <v>117236.76</v>
      </c>
      <c r="D41" s="361">
        <v>470681.97</v>
      </c>
      <c r="E41" s="362">
        <v>0.249078501987234</v>
      </c>
      <c r="F41" s="57">
        <v>130</v>
      </c>
      <c r="G41" s="57">
        <v>121</v>
      </c>
      <c r="H41" s="58">
        <v>0.93079999999999996</v>
      </c>
      <c r="I41" s="53">
        <v>0.9698</v>
      </c>
      <c r="J41" s="366">
        <v>197</v>
      </c>
      <c r="K41" s="366">
        <v>187</v>
      </c>
      <c r="L41" s="367">
        <v>0.94920000000000004</v>
      </c>
      <c r="M41" s="362">
        <v>0.9</v>
      </c>
      <c r="N41" s="59">
        <v>130880.03</v>
      </c>
      <c r="O41" s="59">
        <v>94741.32</v>
      </c>
      <c r="P41" s="58">
        <v>0.72389999999999999</v>
      </c>
      <c r="Q41" s="58">
        <v>0.66300000000000003</v>
      </c>
      <c r="R41" s="366">
        <v>141</v>
      </c>
      <c r="S41" s="366">
        <v>56</v>
      </c>
      <c r="T41" s="367">
        <v>0.3972</v>
      </c>
      <c r="U41" s="367">
        <v>0.57099999999999995</v>
      </c>
      <c r="V41" s="57">
        <v>124</v>
      </c>
      <c r="W41" s="57">
        <v>92</v>
      </c>
      <c r="X41" s="58">
        <v>0.7419</v>
      </c>
      <c r="Y41" s="211"/>
      <c r="Z41" s="199">
        <v>127</v>
      </c>
      <c r="AA41" s="200">
        <v>142</v>
      </c>
      <c r="AB41" s="201">
        <v>1.1181000000000001</v>
      </c>
      <c r="AC41" s="199">
        <v>247</v>
      </c>
      <c r="AD41" s="200">
        <v>218</v>
      </c>
      <c r="AE41" s="201">
        <v>0.88260000000000005</v>
      </c>
      <c r="AF41" s="202">
        <v>645042.30000000005</v>
      </c>
      <c r="AG41" s="203">
        <v>431340.81</v>
      </c>
      <c r="AH41" s="201">
        <v>0.66869999999999996</v>
      </c>
      <c r="AI41" s="199">
        <v>216</v>
      </c>
      <c r="AJ41" s="200">
        <v>155</v>
      </c>
      <c r="AK41" s="201">
        <v>0.71760000000000002</v>
      </c>
      <c r="AL41" s="9" t="s">
        <v>165</v>
      </c>
    </row>
    <row r="42" spans="1:38" ht="13.8" x14ac:dyDescent="0.3">
      <c r="A42" s="56" t="s">
        <v>238</v>
      </c>
      <c r="B42" s="56" t="s">
        <v>44</v>
      </c>
      <c r="C42" s="361">
        <v>898238.72</v>
      </c>
      <c r="D42" s="361">
        <v>3662931.77</v>
      </c>
      <c r="E42" s="362">
        <v>0.24522398351962801</v>
      </c>
      <c r="F42" s="57">
        <v>1409</v>
      </c>
      <c r="G42" s="57">
        <v>1316</v>
      </c>
      <c r="H42" s="58">
        <v>0.93400000000000005</v>
      </c>
      <c r="I42" s="53">
        <v>0.9577</v>
      </c>
      <c r="J42" s="366">
        <v>1951</v>
      </c>
      <c r="K42" s="366">
        <v>1882</v>
      </c>
      <c r="L42" s="367">
        <v>0.96460000000000001</v>
      </c>
      <c r="M42" s="362">
        <v>0.9</v>
      </c>
      <c r="N42" s="59">
        <v>1044695.95</v>
      </c>
      <c r="O42" s="59">
        <v>731763.29</v>
      </c>
      <c r="P42" s="58">
        <v>0.70050000000000001</v>
      </c>
      <c r="Q42" s="58">
        <v>0.7</v>
      </c>
      <c r="R42" s="366">
        <v>1372</v>
      </c>
      <c r="S42" s="366">
        <v>632</v>
      </c>
      <c r="T42" s="367">
        <v>0.46060000000000001</v>
      </c>
      <c r="U42" s="367">
        <v>0.65239999999999998</v>
      </c>
      <c r="V42" s="57">
        <v>1256</v>
      </c>
      <c r="W42" s="57">
        <v>1043</v>
      </c>
      <c r="X42" s="58">
        <v>0.83040000000000003</v>
      </c>
      <c r="Y42" s="211"/>
      <c r="Z42" s="199">
        <v>1840</v>
      </c>
      <c r="AA42" s="200">
        <v>1911</v>
      </c>
      <c r="AB42" s="201">
        <v>1.0386</v>
      </c>
      <c r="AC42" s="199">
        <v>2674</v>
      </c>
      <c r="AD42" s="200">
        <v>2367</v>
      </c>
      <c r="AE42" s="201">
        <v>0.88519999999999999</v>
      </c>
      <c r="AF42" s="202">
        <v>4803088.0599999996</v>
      </c>
      <c r="AG42" s="203">
        <v>3395055.27</v>
      </c>
      <c r="AH42" s="201">
        <v>0.70679999999999998</v>
      </c>
      <c r="AI42" s="199">
        <v>2079</v>
      </c>
      <c r="AJ42" s="200">
        <v>1346</v>
      </c>
      <c r="AK42" s="201">
        <v>0.64739999999999998</v>
      </c>
      <c r="AL42" s="9" t="s">
        <v>165</v>
      </c>
    </row>
    <row r="43" spans="1:38" ht="13.8" x14ac:dyDescent="0.3">
      <c r="A43" s="56" t="s">
        <v>238</v>
      </c>
      <c r="B43" s="56" t="s">
        <v>45</v>
      </c>
      <c r="C43" s="361">
        <v>466206.44</v>
      </c>
      <c r="D43" s="361">
        <v>1763250.21</v>
      </c>
      <c r="E43" s="362">
        <v>0.26440174931270799</v>
      </c>
      <c r="F43" s="57">
        <v>891</v>
      </c>
      <c r="G43" s="57">
        <v>826</v>
      </c>
      <c r="H43" s="58">
        <v>0.92700000000000005</v>
      </c>
      <c r="I43" s="53">
        <v>0.97650000000000003</v>
      </c>
      <c r="J43" s="366">
        <v>1154</v>
      </c>
      <c r="K43" s="366">
        <v>1076</v>
      </c>
      <c r="L43" s="367">
        <v>0.93240000000000001</v>
      </c>
      <c r="M43" s="362">
        <v>0.9</v>
      </c>
      <c r="N43" s="59">
        <v>570218.87</v>
      </c>
      <c r="O43" s="59">
        <v>357643.91</v>
      </c>
      <c r="P43" s="58">
        <v>0.62719999999999998</v>
      </c>
      <c r="Q43" s="58">
        <v>0.63929999999999998</v>
      </c>
      <c r="R43" s="366">
        <v>835</v>
      </c>
      <c r="S43" s="366">
        <v>365</v>
      </c>
      <c r="T43" s="367">
        <v>0.43709999999999999</v>
      </c>
      <c r="U43" s="367">
        <v>0.62460000000000004</v>
      </c>
      <c r="V43" s="57">
        <v>706</v>
      </c>
      <c r="W43" s="57">
        <v>637</v>
      </c>
      <c r="X43" s="58">
        <v>0.90229999999999999</v>
      </c>
      <c r="Y43" s="211"/>
      <c r="Z43" s="199">
        <v>978</v>
      </c>
      <c r="AA43" s="200">
        <v>1011</v>
      </c>
      <c r="AB43" s="201">
        <v>1.0337000000000001</v>
      </c>
      <c r="AC43" s="199">
        <v>1256</v>
      </c>
      <c r="AD43" s="200">
        <v>1182</v>
      </c>
      <c r="AE43" s="201">
        <v>0.94110000000000005</v>
      </c>
      <c r="AF43" s="202">
        <v>2248640.37</v>
      </c>
      <c r="AG43" s="203">
        <v>1489040.44</v>
      </c>
      <c r="AH43" s="201">
        <v>0.66220000000000001</v>
      </c>
      <c r="AI43" s="199">
        <v>1073</v>
      </c>
      <c r="AJ43" s="200">
        <v>748</v>
      </c>
      <c r="AK43" s="201">
        <v>0.69710000000000005</v>
      </c>
      <c r="AL43" s="9" t="s">
        <v>165</v>
      </c>
    </row>
    <row r="44" spans="1:38" ht="13.8" x14ac:dyDescent="0.3">
      <c r="A44" s="56" t="s">
        <v>142</v>
      </c>
      <c r="B44" s="56" t="s">
        <v>145</v>
      </c>
      <c r="C44" s="361">
        <v>6009293.3499999996</v>
      </c>
      <c r="D44" s="361">
        <v>24182081.260000002</v>
      </c>
      <c r="E44" s="362">
        <v>0.248501908722806</v>
      </c>
      <c r="F44" s="57">
        <v>9597</v>
      </c>
      <c r="G44" s="57">
        <v>8786</v>
      </c>
      <c r="H44" s="58">
        <v>0.91549999999999998</v>
      </c>
      <c r="I44" s="53">
        <v>0.95409999999999995</v>
      </c>
      <c r="J44" s="366">
        <v>12144</v>
      </c>
      <c r="K44" s="366">
        <v>10156</v>
      </c>
      <c r="L44" s="367">
        <v>0.83630000000000004</v>
      </c>
      <c r="M44" s="362">
        <v>0.86350000000000005</v>
      </c>
      <c r="N44" s="59">
        <v>6577450.2000000002</v>
      </c>
      <c r="O44" s="59">
        <v>4717342.7699999996</v>
      </c>
      <c r="P44" s="58">
        <v>0.71719999999999995</v>
      </c>
      <c r="Q44" s="58">
        <v>0.7</v>
      </c>
      <c r="R44" s="366">
        <v>8038</v>
      </c>
      <c r="S44" s="366">
        <v>4159</v>
      </c>
      <c r="T44" s="367">
        <v>0.51739999999999997</v>
      </c>
      <c r="U44" s="367">
        <v>0.7</v>
      </c>
      <c r="V44" s="57">
        <v>6939</v>
      </c>
      <c r="W44" s="57">
        <v>5788</v>
      </c>
      <c r="X44" s="58">
        <v>0.83409999999999995</v>
      </c>
      <c r="Y44" s="211"/>
      <c r="Z44" s="199">
        <v>11255</v>
      </c>
      <c r="AA44" s="200">
        <v>11733</v>
      </c>
      <c r="AB44" s="201">
        <v>1.0425</v>
      </c>
      <c r="AC44" s="199">
        <v>15098</v>
      </c>
      <c r="AD44" s="200">
        <v>12057</v>
      </c>
      <c r="AE44" s="201">
        <v>0.79859999999999998</v>
      </c>
      <c r="AF44" s="202">
        <v>25829201.149999999</v>
      </c>
      <c r="AG44" s="203">
        <v>19383910.690000001</v>
      </c>
      <c r="AH44" s="201">
        <v>0.75049999999999994</v>
      </c>
      <c r="AI44" s="199">
        <v>11011</v>
      </c>
      <c r="AJ44" s="200">
        <v>7762</v>
      </c>
      <c r="AK44" s="201">
        <v>0.70489999999999997</v>
      </c>
      <c r="AL44" s="9" t="s">
        <v>165</v>
      </c>
    </row>
    <row r="45" spans="1:38" ht="13.8" x14ac:dyDescent="0.3">
      <c r="A45" s="56" t="s">
        <v>142</v>
      </c>
      <c r="B45" s="56" t="s">
        <v>146</v>
      </c>
      <c r="C45" s="361">
        <v>2121591.92</v>
      </c>
      <c r="D45" s="361">
        <v>8367759.5899999999</v>
      </c>
      <c r="E45" s="362">
        <v>0.25354360353940297</v>
      </c>
      <c r="F45" s="57">
        <v>3588</v>
      </c>
      <c r="G45" s="57">
        <v>3292</v>
      </c>
      <c r="H45" s="58">
        <v>0.91749999999999998</v>
      </c>
      <c r="I45" s="53">
        <v>0.94099999999999995</v>
      </c>
      <c r="J45" s="366">
        <v>4396</v>
      </c>
      <c r="K45" s="366">
        <v>3942</v>
      </c>
      <c r="L45" s="367">
        <v>0.89670000000000005</v>
      </c>
      <c r="M45" s="362">
        <v>0.9</v>
      </c>
      <c r="N45" s="59">
        <v>2311025.1</v>
      </c>
      <c r="O45" s="59">
        <v>1640786.24</v>
      </c>
      <c r="P45" s="58">
        <v>0.71</v>
      </c>
      <c r="Q45" s="58">
        <v>0.7</v>
      </c>
      <c r="R45" s="366">
        <v>3133</v>
      </c>
      <c r="S45" s="366">
        <v>1649</v>
      </c>
      <c r="T45" s="367">
        <v>0.52629999999999999</v>
      </c>
      <c r="U45" s="367">
        <v>0.7</v>
      </c>
      <c r="V45" s="57">
        <v>2600</v>
      </c>
      <c r="W45" s="57">
        <v>2265</v>
      </c>
      <c r="X45" s="58">
        <v>0.87119999999999997</v>
      </c>
      <c r="Y45" s="211"/>
      <c r="Z45" s="199">
        <v>4370</v>
      </c>
      <c r="AA45" s="200">
        <v>4448</v>
      </c>
      <c r="AB45" s="201">
        <v>1.0178</v>
      </c>
      <c r="AC45" s="199">
        <v>5808</v>
      </c>
      <c r="AD45" s="200">
        <v>5025</v>
      </c>
      <c r="AE45" s="201">
        <v>0.86519999999999997</v>
      </c>
      <c r="AF45" s="202">
        <v>9468270.1199999992</v>
      </c>
      <c r="AG45" s="203">
        <v>7040756.6600000001</v>
      </c>
      <c r="AH45" s="201">
        <v>0.74360000000000004</v>
      </c>
      <c r="AI45" s="199">
        <v>4706</v>
      </c>
      <c r="AJ45" s="200">
        <v>3190</v>
      </c>
      <c r="AK45" s="201">
        <v>0.67789999999999995</v>
      </c>
      <c r="AL45" s="9" t="s">
        <v>165</v>
      </c>
    </row>
    <row r="46" spans="1:38" ht="13.8" x14ac:dyDescent="0.3">
      <c r="A46" s="56" t="s">
        <v>238</v>
      </c>
      <c r="B46" s="56" t="s">
        <v>48</v>
      </c>
      <c r="C46" s="361">
        <v>1402607.22</v>
      </c>
      <c r="D46" s="361">
        <v>5576916.6699999999</v>
      </c>
      <c r="E46" s="362">
        <v>0.25150227320861201</v>
      </c>
      <c r="F46" s="57">
        <v>2227</v>
      </c>
      <c r="G46" s="57">
        <v>2048</v>
      </c>
      <c r="H46" s="58">
        <v>0.91959999999999997</v>
      </c>
      <c r="I46" s="53">
        <v>0.93489999999999995</v>
      </c>
      <c r="J46" s="366">
        <v>2843</v>
      </c>
      <c r="K46" s="366">
        <v>2505</v>
      </c>
      <c r="L46" s="367">
        <v>0.88109999999999999</v>
      </c>
      <c r="M46" s="362">
        <v>0.9</v>
      </c>
      <c r="N46" s="59">
        <v>1486140.36</v>
      </c>
      <c r="O46" s="59">
        <v>992484.18</v>
      </c>
      <c r="P46" s="58">
        <v>0.66779999999999995</v>
      </c>
      <c r="Q46" s="58">
        <v>0.68179999999999996</v>
      </c>
      <c r="R46" s="366">
        <v>1995</v>
      </c>
      <c r="S46" s="366">
        <v>1039</v>
      </c>
      <c r="T46" s="367">
        <v>0.52080000000000004</v>
      </c>
      <c r="U46" s="367">
        <v>0.7</v>
      </c>
      <c r="V46" s="57">
        <v>1597</v>
      </c>
      <c r="W46" s="57">
        <v>1351</v>
      </c>
      <c r="X46" s="58">
        <v>0.84599999999999997</v>
      </c>
      <c r="Y46" s="211"/>
      <c r="Z46" s="199">
        <v>3327</v>
      </c>
      <c r="AA46" s="200">
        <v>3365</v>
      </c>
      <c r="AB46" s="201">
        <v>1.0114000000000001</v>
      </c>
      <c r="AC46" s="199">
        <v>4204</v>
      </c>
      <c r="AD46" s="200">
        <v>3795</v>
      </c>
      <c r="AE46" s="201">
        <v>0.90269999999999995</v>
      </c>
      <c r="AF46" s="202">
        <v>7343860.6799999997</v>
      </c>
      <c r="AG46" s="203">
        <v>5095623.7699999996</v>
      </c>
      <c r="AH46" s="201">
        <v>0.69389999999999996</v>
      </c>
      <c r="AI46" s="199">
        <v>3286</v>
      </c>
      <c r="AJ46" s="200">
        <v>2271</v>
      </c>
      <c r="AK46" s="201">
        <v>0.69110000000000005</v>
      </c>
      <c r="AL46" s="9" t="s">
        <v>165</v>
      </c>
    </row>
    <row r="47" spans="1:38" ht="13.8" x14ac:dyDescent="0.3">
      <c r="A47" s="56" t="s">
        <v>153</v>
      </c>
      <c r="B47" s="56" t="s">
        <v>49</v>
      </c>
      <c r="C47" s="361">
        <v>2481911.75</v>
      </c>
      <c r="D47" s="361">
        <v>9313095.4100000001</v>
      </c>
      <c r="E47" s="362">
        <v>0.26649697450055398</v>
      </c>
      <c r="F47" s="57">
        <v>2958</v>
      </c>
      <c r="G47" s="57">
        <v>2736</v>
      </c>
      <c r="H47" s="58">
        <v>0.92490000000000006</v>
      </c>
      <c r="I47" s="53">
        <v>0.99229999999999996</v>
      </c>
      <c r="J47" s="366">
        <v>3995</v>
      </c>
      <c r="K47" s="366">
        <v>3555</v>
      </c>
      <c r="L47" s="367">
        <v>0.88990000000000002</v>
      </c>
      <c r="M47" s="362">
        <v>0.9</v>
      </c>
      <c r="N47" s="59">
        <v>2771241.39</v>
      </c>
      <c r="O47" s="59">
        <v>1953408.83</v>
      </c>
      <c r="P47" s="58">
        <v>0.70489999999999997</v>
      </c>
      <c r="Q47" s="58">
        <v>0.7</v>
      </c>
      <c r="R47" s="366">
        <v>2859</v>
      </c>
      <c r="S47" s="366">
        <v>1370</v>
      </c>
      <c r="T47" s="367">
        <v>0.47920000000000001</v>
      </c>
      <c r="U47" s="367">
        <v>0.67630000000000001</v>
      </c>
      <c r="V47" s="57">
        <v>2134</v>
      </c>
      <c r="W47" s="57">
        <v>1726</v>
      </c>
      <c r="X47" s="58">
        <v>0.80879999999999996</v>
      </c>
      <c r="Y47" s="211"/>
      <c r="Z47" s="199">
        <v>3289</v>
      </c>
      <c r="AA47" s="200">
        <v>3605</v>
      </c>
      <c r="AB47" s="201">
        <v>1.0961000000000001</v>
      </c>
      <c r="AC47" s="199">
        <v>4462</v>
      </c>
      <c r="AD47" s="200">
        <v>4027</v>
      </c>
      <c r="AE47" s="201">
        <v>0.90249999999999997</v>
      </c>
      <c r="AF47" s="202">
        <v>10602758.33</v>
      </c>
      <c r="AG47" s="203">
        <v>7349482.2400000002</v>
      </c>
      <c r="AH47" s="201">
        <v>0.69320000000000004</v>
      </c>
      <c r="AI47" s="199">
        <v>3743</v>
      </c>
      <c r="AJ47" s="200">
        <v>2578</v>
      </c>
      <c r="AK47" s="201">
        <v>0.68879999999999997</v>
      </c>
      <c r="AL47" s="9" t="s">
        <v>165</v>
      </c>
    </row>
    <row r="48" spans="1:38" ht="13.8" x14ac:dyDescent="0.3">
      <c r="A48" s="56" t="s">
        <v>251</v>
      </c>
      <c r="B48" s="56" t="s">
        <v>50</v>
      </c>
      <c r="C48" s="361">
        <v>647147.37</v>
      </c>
      <c r="D48" s="361">
        <v>2720022.47</v>
      </c>
      <c r="E48" s="362">
        <v>0.237919861742907</v>
      </c>
      <c r="F48" s="57">
        <v>708</v>
      </c>
      <c r="G48" s="57">
        <v>674</v>
      </c>
      <c r="H48" s="58">
        <v>0.95199999999999996</v>
      </c>
      <c r="I48" s="53">
        <v>0.98719999999999997</v>
      </c>
      <c r="J48" s="366">
        <v>1000</v>
      </c>
      <c r="K48" s="366">
        <v>925</v>
      </c>
      <c r="L48" s="367">
        <v>0.92500000000000004</v>
      </c>
      <c r="M48" s="362">
        <v>0.9</v>
      </c>
      <c r="N48" s="59">
        <v>713893.43</v>
      </c>
      <c r="O48" s="59">
        <v>546400.06000000006</v>
      </c>
      <c r="P48" s="58">
        <v>0.76539999999999997</v>
      </c>
      <c r="Q48" s="58">
        <v>0.7</v>
      </c>
      <c r="R48" s="366">
        <v>675</v>
      </c>
      <c r="S48" s="366">
        <v>366</v>
      </c>
      <c r="T48" s="367">
        <v>0.54220000000000002</v>
      </c>
      <c r="U48" s="367">
        <v>0.7</v>
      </c>
      <c r="V48" s="57">
        <v>733</v>
      </c>
      <c r="W48" s="57">
        <v>586</v>
      </c>
      <c r="X48" s="58">
        <v>0.79949999999999999</v>
      </c>
      <c r="Y48" s="211"/>
      <c r="Z48" s="199">
        <v>1066</v>
      </c>
      <c r="AA48" s="200">
        <v>1151</v>
      </c>
      <c r="AB48" s="201">
        <v>1.0797000000000001</v>
      </c>
      <c r="AC48" s="199">
        <v>1556</v>
      </c>
      <c r="AD48" s="200">
        <v>1405</v>
      </c>
      <c r="AE48" s="201">
        <v>0.90300000000000002</v>
      </c>
      <c r="AF48" s="202">
        <v>3891837.41</v>
      </c>
      <c r="AG48" s="203">
        <v>2918225.78</v>
      </c>
      <c r="AH48" s="201">
        <v>0.74980000000000002</v>
      </c>
      <c r="AI48" s="199">
        <v>1281</v>
      </c>
      <c r="AJ48" s="200">
        <v>934</v>
      </c>
      <c r="AK48" s="201">
        <v>0.72909999999999997</v>
      </c>
      <c r="AL48" s="9" t="s">
        <v>165</v>
      </c>
    </row>
    <row r="49" spans="1:38" ht="13.8" x14ac:dyDescent="0.3">
      <c r="A49" s="56" t="s">
        <v>251</v>
      </c>
      <c r="B49" s="56" t="s">
        <v>51</v>
      </c>
      <c r="C49" s="361">
        <v>942581.82</v>
      </c>
      <c r="D49" s="361">
        <v>3660477.25</v>
      </c>
      <c r="E49" s="362">
        <v>0.25750243906037101</v>
      </c>
      <c r="F49" s="57">
        <v>1123</v>
      </c>
      <c r="G49" s="57">
        <v>1086</v>
      </c>
      <c r="H49" s="58">
        <v>0.96709999999999996</v>
      </c>
      <c r="I49" s="53">
        <v>0.99839999999999995</v>
      </c>
      <c r="J49" s="366">
        <v>1644</v>
      </c>
      <c r="K49" s="366">
        <v>1530</v>
      </c>
      <c r="L49" s="367">
        <v>0.93069999999999997</v>
      </c>
      <c r="M49" s="362">
        <v>0.9</v>
      </c>
      <c r="N49" s="59">
        <v>998067.38</v>
      </c>
      <c r="O49" s="59">
        <v>751826.8</v>
      </c>
      <c r="P49" s="58">
        <v>0.75329999999999997</v>
      </c>
      <c r="Q49" s="58">
        <v>0.7</v>
      </c>
      <c r="R49" s="366">
        <v>1130</v>
      </c>
      <c r="S49" s="366">
        <v>654</v>
      </c>
      <c r="T49" s="367">
        <v>0.57879999999999998</v>
      </c>
      <c r="U49" s="367">
        <v>0.7</v>
      </c>
      <c r="V49" s="57">
        <v>841</v>
      </c>
      <c r="W49" s="57">
        <v>664</v>
      </c>
      <c r="X49" s="58">
        <v>0.78949999999999998</v>
      </c>
      <c r="Y49" s="211"/>
      <c r="Z49" s="199">
        <v>1695</v>
      </c>
      <c r="AA49" s="200">
        <v>1750</v>
      </c>
      <c r="AB49" s="201">
        <v>1.0324</v>
      </c>
      <c r="AC49" s="199">
        <v>2407</v>
      </c>
      <c r="AD49" s="200">
        <v>2103</v>
      </c>
      <c r="AE49" s="201">
        <v>0.87370000000000003</v>
      </c>
      <c r="AF49" s="202">
        <v>4202934.4000000004</v>
      </c>
      <c r="AG49" s="203">
        <v>3194315.94</v>
      </c>
      <c r="AH49" s="201">
        <v>0.76</v>
      </c>
      <c r="AI49" s="199">
        <v>1815</v>
      </c>
      <c r="AJ49" s="200">
        <v>1238</v>
      </c>
      <c r="AK49" s="201">
        <v>0.68210000000000004</v>
      </c>
      <c r="AL49" s="9" t="s">
        <v>165</v>
      </c>
    </row>
    <row r="50" spans="1:38" ht="13.8" x14ac:dyDescent="0.3">
      <c r="A50" s="56" t="s">
        <v>309</v>
      </c>
      <c r="B50" s="56" t="s">
        <v>52</v>
      </c>
      <c r="C50" s="361">
        <v>639521.17000000004</v>
      </c>
      <c r="D50" s="361">
        <v>2762401.37</v>
      </c>
      <c r="E50" s="362">
        <v>0.231509141627743</v>
      </c>
      <c r="F50" s="57">
        <v>1308</v>
      </c>
      <c r="G50" s="57">
        <v>1200</v>
      </c>
      <c r="H50" s="58">
        <v>0.91739999999999999</v>
      </c>
      <c r="I50" s="53">
        <v>0.94989999999999997</v>
      </c>
      <c r="J50" s="366">
        <v>1411</v>
      </c>
      <c r="K50" s="366">
        <v>1365</v>
      </c>
      <c r="L50" s="367">
        <v>0.96740000000000004</v>
      </c>
      <c r="M50" s="362">
        <v>0.9</v>
      </c>
      <c r="N50" s="59">
        <v>756116.97</v>
      </c>
      <c r="O50" s="59">
        <v>524676.34</v>
      </c>
      <c r="P50" s="58">
        <v>0.69389999999999996</v>
      </c>
      <c r="Q50" s="58">
        <v>0.68869999999999998</v>
      </c>
      <c r="R50" s="366">
        <v>962</v>
      </c>
      <c r="S50" s="366">
        <v>448</v>
      </c>
      <c r="T50" s="367">
        <v>0.4657</v>
      </c>
      <c r="U50" s="367">
        <v>0.66830000000000001</v>
      </c>
      <c r="V50" s="57">
        <v>981</v>
      </c>
      <c r="W50" s="57">
        <v>849</v>
      </c>
      <c r="X50" s="58">
        <v>0.86539999999999995</v>
      </c>
      <c r="Y50" s="211"/>
      <c r="Z50" s="199">
        <v>1643</v>
      </c>
      <c r="AA50" s="200">
        <v>1645</v>
      </c>
      <c r="AB50" s="201">
        <v>1.0012000000000001</v>
      </c>
      <c r="AC50" s="199">
        <v>1899</v>
      </c>
      <c r="AD50" s="200">
        <v>1668</v>
      </c>
      <c r="AE50" s="201">
        <v>0.87839999999999996</v>
      </c>
      <c r="AF50" s="202">
        <v>3062225.19</v>
      </c>
      <c r="AG50" s="203">
        <v>2180011.81</v>
      </c>
      <c r="AH50" s="201">
        <v>0.71189999999999998</v>
      </c>
      <c r="AI50" s="199">
        <v>1403</v>
      </c>
      <c r="AJ50" s="200">
        <v>1022</v>
      </c>
      <c r="AK50" s="201">
        <v>0.72840000000000005</v>
      </c>
      <c r="AL50" s="9" t="s">
        <v>165</v>
      </c>
    </row>
    <row r="51" spans="1:38" ht="13.8" x14ac:dyDescent="0.3">
      <c r="A51" s="56" t="s">
        <v>153</v>
      </c>
      <c r="B51" s="56" t="s">
        <v>53</v>
      </c>
      <c r="C51" s="361">
        <v>1053394.1299999999</v>
      </c>
      <c r="D51" s="361">
        <v>4153957.53</v>
      </c>
      <c r="E51" s="362">
        <v>0.25358808374721098</v>
      </c>
      <c r="F51" s="57">
        <v>1494</v>
      </c>
      <c r="G51" s="57">
        <v>1353</v>
      </c>
      <c r="H51" s="58">
        <v>0.90559999999999996</v>
      </c>
      <c r="I51" s="53">
        <v>0.94310000000000005</v>
      </c>
      <c r="J51" s="366">
        <v>2098</v>
      </c>
      <c r="K51" s="366">
        <v>1811</v>
      </c>
      <c r="L51" s="367">
        <v>0.86319999999999997</v>
      </c>
      <c r="M51" s="362">
        <v>0.86409999999999998</v>
      </c>
      <c r="N51" s="59">
        <v>1251533.55</v>
      </c>
      <c r="O51" s="59">
        <v>777705.83</v>
      </c>
      <c r="P51" s="58">
        <v>0.62139999999999995</v>
      </c>
      <c r="Q51" s="58">
        <v>0.63119999999999998</v>
      </c>
      <c r="R51" s="366">
        <v>1589</v>
      </c>
      <c r="S51" s="366">
        <v>677</v>
      </c>
      <c r="T51" s="367">
        <v>0.42609999999999998</v>
      </c>
      <c r="U51" s="367">
        <v>0.62780000000000002</v>
      </c>
      <c r="V51" s="57">
        <v>1128</v>
      </c>
      <c r="W51" s="57">
        <v>789</v>
      </c>
      <c r="X51" s="58">
        <v>0.69950000000000001</v>
      </c>
      <c r="Y51" s="211"/>
      <c r="Z51" s="199">
        <v>2013</v>
      </c>
      <c r="AA51" s="200">
        <v>1896</v>
      </c>
      <c r="AB51" s="201">
        <v>0.94189999999999996</v>
      </c>
      <c r="AC51" s="199">
        <v>2696</v>
      </c>
      <c r="AD51" s="200">
        <v>2237</v>
      </c>
      <c r="AE51" s="201">
        <v>0.82969999999999999</v>
      </c>
      <c r="AF51" s="202">
        <v>5208294.24</v>
      </c>
      <c r="AG51" s="203">
        <v>3364505.19</v>
      </c>
      <c r="AH51" s="201">
        <v>0.64600000000000002</v>
      </c>
      <c r="AI51" s="199">
        <v>2150</v>
      </c>
      <c r="AJ51" s="200">
        <v>1373</v>
      </c>
      <c r="AK51" s="201">
        <v>0.63859999999999995</v>
      </c>
      <c r="AL51" s="9" t="s">
        <v>165</v>
      </c>
    </row>
    <row r="52" spans="1:38" ht="13.8" x14ac:dyDescent="0.3">
      <c r="A52" s="56" t="s">
        <v>309</v>
      </c>
      <c r="B52" s="56" t="s">
        <v>54</v>
      </c>
      <c r="C52" s="361">
        <v>62234.02</v>
      </c>
      <c r="D52" s="361">
        <v>242578.12</v>
      </c>
      <c r="E52" s="362">
        <v>0.25655248709158102</v>
      </c>
      <c r="F52" s="57">
        <v>61</v>
      </c>
      <c r="G52" s="57">
        <v>54</v>
      </c>
      <c r="H52" s="58">
        <v>0.88519999999999999</v>
      </c>
      <c r="I52" s="53">
        <v>0.87</v>
      </c>
      <c r="J52" s="366">
        <v>116</v>
      </c>
      <c r="K52" s="366">
        <v>108</v>
      </c>
      <c r="L52" s="367">
        <v>0.93100000000000005</v>
      </c>
      <c r="M52" s="362">
        <v>0.9</v>
      </c>
      <c r="N52" s="59">
        <v>66137.679999999993</v>
      </c>
      <c r="O52" s="59">
        <v>43318.239999999998</v>
      </c>
      <c r="P52" s="58">
        <v>0.65500000000000003</v>
      </c>
      <c r="Q52" s="58">
        <v>0.62350000000000005</v>
      </c>
      <c r="R52" s="366">
        <v>90</v>
      </c>
      <c r="S52" s="366">
        <v>53</v>
      </c>
      <c r="T52" s="367">
        <v>0.58889999999999998</v>
      </c>
      <c r="U52" s="367">
        <v>0.7</v>
      </c>
      <c r="V52" s="57">
        <v>60</v>
      </c>
      <c r="W52" s="57">
        <v>50</v>
      </c>
      <c r="X52" s="58">
        <v>0.83330000000000004</v>
      </c>
      <c r="Y52" s="211"/>
      <c r="Z52" s="199">
        <v>126</v>
      </c>
      <c r="AA52" s="200">
        <v>132</v>
      </c>
      <c r="AB52" s="201">
        <v>1.0476000000000001</v>
      </c>
      <c r="AC52" s="199">
        <v>181</v>
      </c>
      <c r="AD52" s="200">
        <v>167</v>
      </c>
      <c r="AE52" s="201">
        <v>0.92269999999999996</v>
      </c>
      <c r="AF52" s="202">
        <v>341067</v>
      </c>
      <c r="AG52" s="203">
        <v>189559.99</v>
      </c>
      <c r="AH52" s="201">
        <v>0.55579999999999996</v>
      </c>
      <c r="AI52" s="199">
        <v>150</v>
      </c>
      <c r="AJ52" s="200">
        <v>84</v>
      </c>
      <c r="AK52" s="201">
        <v>0.56000000000000005</v>
      </c>
      <c r="AL52" s="9" t="s">
        <v>165</v>
      </c>
    </row>
    <row r="53" spans="1:38" ht="13.8" x14ac:dyDescent="0.3">
      <c r="A53" s="56" t="s">
        <v>152</v>
      </c>
      <c r="B53" s="56" t="s">
        <v>55</v>
      </c>
      <c r="C53" s="361">
        <v>2447446.25</v>
      </c>
      <c r="D53" s="361">
        <v>9815480.8100000005</v>
      </c>
      <c r="E53" s="362">
        <v>0.24934552849479799</v>
      </c>
      <c r="F53" s="57">
        <v>3240</v>
      </c>
      <c r="G53" s="57">
        <v>2992</v>
      </c>
      <c r="H53" s="58">
        <v>0.92349999999999999</v>
      </c>
      <c r="I53" s="53">
        <v>0.95850000000000002</v>
      </c>
      <c r="J53" s="366">
        <v>4302</v>
      </c>
      <c r="K53" s="366">
        <v>3825</v>
      </c>
      <c r="L53" s="367">
        <v>0.8891</v>
      </c>
      <c r="M53" s="362">
        <v>0.9</v>
      </c>
      <c r="N53" s="59">
        <v>2623097.4500000002</v>
      </c>
      <c r="O53" s="59">
        <v>1836192.52</v>
      </c>
      <c r="P53" s="58">
        <v>0.7</v>
      </c>
      <c r="Q53" s="58">
        <v>0.69969999999999999</v>
      </c>
      <c r="R53" s="366">
        <v>3159</v>
      </c>
      <c r="S53" s="366">
        <v>1628</v>
      </c>
      <c r="T53" s="367">
        <v>0.51539999999999997</v>
      </c>
      <c r="U53" s="367">
        <v>0.7</v>
      </c>
      <c r="V53" s="57">
        <v>2639</v>
      </c>
      <c r="W53" s="57">
        <v>2131</v>
      </c>
      <c r="X53" s="58">
        <v>0.8075</v>
      </c>
      <c r="Y53" s="211"/>
      <c r="Z53" s="199">
        <v>4457</v>
      </c>
      <c r="AA53" s="200">
        <v>4427</v>
      </c>
      <c r="AB53" s="201">
        <v>0.99329999999999996</v>
      </c>
      <c r="AC53" s="199">
        <v>6345</v>
      </c>
      <c r="AD53" s="200">
        <v>5491</v>
      </c>
      <c r="AE53" s="201">
        <v>0.86539999999999995</v>
      </c>
      <c r="AF53" s="202">
        <v>12065622.43</v>
      </c>
      <c r="AG53" s="203">
        <v>7879558.1200000001</v>
      </c>
      <c r="AH53" s="201">
        <v>0.65310000000000001</v>
      </c>
      <c r="AI53" s="199">
        <v>4972</v>
      </c>
      <c r="AJ53" s="200">
        <v>3228</v>
      </c>
      <c r="AK53" s="201">
        <v>0.6492</v>
      </c>
      <c r="AL53" s="9" t="s">
        <v>165</v>
      </c>
    </row>
    <row r="54" spans="1:38" ht="13.8" x14ac:dyDescent="0.3">
      <c r="A54" s="56" t="s">
        <v>251</v>
      </c>
      <c r="B54" s="56" t="s">
        <v>56</v>
      </c>
      <c r="C54" s="361">
        <v>433104.46</v>
      </c>
      <c r="D54" s="361">
        <v>1689446.26</v>
      </c>
      <c r="E54" s="362">
        <v>0.25635882611619698</v>
      </c>
      <c r="F54" s="57">
        <v>461</v>
      </c>
      <c r="G54" s="57">
        <v>435</v>
      </c>
      <c r="H54" s="58">
        <v>0.94359999999999999</v>
      </c>
      <c r="I54" s="53">
        <v>0.9677</v>
      </c>
      <c r="J54" s="366">
        <v>757</v>
      </c>
      <c r="K54" s="366">
        <v>664</v>
      </c>
      <c r="L54" s="367">
        <v>0.87709999999999999</v>
      </c>
      <c r="M54" s="362">
        <v>0.89910000000000001</v>
      </c>
      <c r="N54" s="59">
        <v>512171.55</v>
      </c>
      <c r="O54" s="59">
        <v>313088.94</v>
      </c>
      <c r="P54" s="58">
        <v>0.61129999999999995</v>
      </c>
      <c r="Q54" s="58">
        <v>0.63890000000000002</v>
      </c>
      <c r="R54" s="366">
        <v>558</v>
      </c>
      <c r="S54" s="366">
        <v>268</v>
      </c>
      <c r="T54" s="367">
        <v>0.4803</v>
      </c>
      <c r="U54" s="367">
        <v>0.64219999999999999</v>
      </c>
      <c r="V54" s="57">
        <v>396</v>
      </c>
      <c r="W54" s="57">
        <v>271</v>
      </c>
      <c r="X54" s="58">
        <v>0.68430000000000002</v>
      </c>
      <c r="Y54" s="211"/>
      <c r="Z54" s="199">
        <v>499</v>
      </c>
      <c r="AA54" s="200">
        <v>530</v>
      </c>
      <c r="AB54" s="201">
        <v>1.0621</v>
      </c>
      <c r="AC54" s="199">
        <v>900</v>
      </c>
      <c r="AD54" s="200">
        <v>794</v>
      </c>
      <c r="AE54" s="201">
        <v>0.88219999999999998</v>
      </c>
      <c r="AF54" s="202">
        <v>2532080.21</v>
      </c>
      <c r="AG54" s="203">
        <v>1830421.76</v>
      </c>
      <c r="AH54" s="201">
        <v>0.72289999999999999</v>
      </c>
      <c r="AI54" s="199">
        <v>722</v>
      </c>
      <c r="AJ54" s="200">
        <v>514</v>
      </c>
      <c r="AK54" s="201">
        <v>0.71189999999999998</v>
      </c>
      <c r="AL54" s="9" t="s">
        <v>165</v>
      </c>
    </row>
    <row r="55" spans="1:38" ht="13.8" x14ac:dyDescent="0.3">
      <c r="A55" s="56" t="s">
        <v>238</v>
      </c>
      <c r="B55" s="56" t="s">
        <v>57</v>
      </c>
      <c r="C55" s="361">
        <v>3741533.05</v>
      </c>
      <c r="D55" s="361">
        <v>14721919.74</v>
      </c>
      <c r="E55" s="362">
        <v>0.25414708924367502</v>
      </c>
      <c r="F55" s="57">
        <v>3842</v>
      </c>
      <c r="G55" s="57">
        <v>3638</v>
      </c>
      <c r="H55" s="58">
        <v>0.94689999999999996</v>
      </c>
      <c r="I55" s="53">
        <v>1</v>
      </c>
      <c r="J55" s="366">
        <v>5000</v>
      </c>
      <c r="K55" s="366">
        <v>4476</v>
      </c>
      <c r="L55" s="367">
        <v>0.8952</v>
      </c>
      <c r="M55" s="362">
        <v>0.9</v>
      </c>
      <c r="N55" s="59">
        <v>4261790.96</v>
      </c>
      <c r="O55" s="59">
        <v>3094541.28</v>
      </c>
      <c r="P55" s="58">
        <v>0.72609999999999997</v>
      </c>
      <c r="Q55" s="58">
        <v>0.7</v>
      </c>
      <c r="R55" s="366">
        <v>3592</v>
      </c>
      <c r="S55" s="366">
        <v>1912</v>
      </c>
      <c r="T55" s="367">
        <v>0.5323</v>
      </c>
      <c r="U55" s="367">
        <v>0.7</v>
      </c>
      <c r="V55" s="57">
        <v>3169</v>
      </c>
      <c r="W55" s="57">
        <v>2700</v>
      </c>
      <c r="X55" s="58">
        <v>0.85199999999999998</v>
      </c>
      <c r="Y55" s="211"/>
      <c r="Z55" s="199">
        <v>4734</v>
      </c>
      <c r="AA55" s="200">
        <v>5191</v>
      </c>
      <c r="AB55" s="201">
        <v>1.0965</v>
      </c>
      <c r="AC55" s="199">
        <v>6517</v>
      </c>
      <c r="AD55" s="200">
        <v>5686</v>
      </c>
      <c r="AE55" s="201">
        <v>0.87250000000000005</v>
      </c>
      <c r="AF55" s="202">
        <v>16587024.470000001</v>
      </c>
      <c r="AG55" s="203">
        <v>12195134.83</v>
      </c>
      <c r="AH55" s="201">
        <v>0.73519999999999996</v>
      </c>
      <c r="AI55" s="199">
        <v>5250</v>
      </c>
      <c r="AJ55" s="200">
        <v>3810</v>
      </c>
      <c r="AK55" s="201">
        <v>0.72570000000000001</v>
      </c>
      <c r="AL55" s="9" t="s">
        <v>165</v>
      </c>
    </row>
    <row r="56" spans="1:38" ht="13.8" x14ac:dyDescent="0.3">
      <c r="A56" s="56" t="s">
        <v>166</v>
      </c>
      <c r="B56" s="56" t="s">
        <v>58</v>
      </c>
      <c r="C56" s="361">
        <v>193870.56</v>
      </c>
      <c r="D56" s="361">
        <v>708011.04</v>
      </c>
      <c r="E56" s="362">
        <v>0.27382420477511199</v>
      </c>
      <c r="F56" s="57">
        <v>202</v>
      </c>
      <c r="G56" s="57">
        <v>175</v>
      </c>
      <c r="H56" s="58">
        <v>0.86629999999999996</v>
      </c>
      <c r="I56" s="53">
        <v>1</v>
      </c>
      <c r="J56" s="366">
        <v>334</v>
      </c>
      <c r="K56" s="366">
        <v>300</v>
      </c>
      <c r="L56" s="367">
        <v>0.8982</v>
      </c>
      <c r="M56" s="362">
        <v>0.9</v>
      </c>
      <c r="N56" s="59">
        <v>192066.73</v>
      </c>
      <c r="O56" s="59">
        <v>138483.88</v>
      </c>
      <c r="P56" s="58">
        <v>0.72099999999999997</v>
      </c>
      <c r="Q56" s="58">
        <v>0.67679999999999996</v>
      </c>
      <c r="R56" s="366">
        <v>264</v>
      </c>
      <c r="S56" s="366">
        <v>130</v>
      </c>
      <c r="T56" s="367">
        <v>0.4924</v>
      </c>
      <c r="U56" s="367">
        <v>0.67249999999999999</v>
      </c>
      <c r="V56" s="57">
        <v>132</v>
      </c>
      <c r="W56" s="57">
        <v>112</v>
      </c>
      <c r="X56" s="58">
        <v>0.84850000000000003</v>
      </c>
      <c r="Y56" s="211"/>
      <c r="Z56" s="199">
        <v>376</v>
      </c>
      <c r="AA56" s="200">
        <v>364</v>
      </c>
      <c r="AB56" s="201">
        <v>0.96809999999999996</v>
      </c>
      <c r="AC56" s="199">
        <v>531</v>
      </c>
      <c r="AD56" s="200">
        <v>480</v>
      </c>
      <c r="AE56" s="201">
        <v>0.90400000000000003</v>
      </c>
      <c r="AF56" s="202">
        <v>1023023.57</v>
      </c>
      <c r="AG56" s="203">
        <v>758014.59</v>
      </c>
      <c r="AH56" s="201">
        <v>0.74099999999999999</v>
      </c>
      <c r="AI56" s="199">
        <v>459</v>
      </c>
      <c r="AJ56" s="200">
        <v>323</v>
      </c>
      <c r="AK56" s="201">
        <v>0.70369999999999999</v>
      </c>
      <c r="AL56" s="9" t="s">
        <v>165</v>
      </c>
    </row>
    <row r="57" spans="1:38" ht="13.8" x14ac:dyDescent="0.3">
      <c r="A57" s="56" t="s">
        <v>153</v>
      </c>
      <c r="B57" s="56" t="s">
        <v>59</v>
      </c>
      <c r="C57" s="361">
        <v>966806.24</v>
      </c>
      <c r="D57" s="361">
        <v>3804465.13</v>
      </c>
      <c r="E57" s="362">
        <v>0.25412409023709498</v>
      </c>
      <c r="F57" s="57">
        <v>1503</v>
      </c>
      <c r="G57" s="57">
        <v>1328</v>
      </c>
      <c r="H57" s="58">
        <v>0.88360000000000005</v>
      </c>
      <c r="I57" s="53">
        <v>0.98360000000000003</v>
      </c>
      <c r="J57" s="366">
        <v>1976</v>
      </c>
      <c r="K57" s="366">
        <v>1740</v>
      </c>
      <c r="L57" s="367">
        <v>0.88060000000000005</v>
      </c>
      <c r="M57" s="362">
        <v>0.9</v>
      </c>
      <c r="N57" s="59">
        <v>1128343.8700000001</v>
      </c>
      <c r="O57" s="59">
        <v>762585.04</v>
      </c>
      <c r="P57" s="58">
        <v>0.67579999999999996</v>
      </c>
      <c r="Q57" s="58">
        <v>0.68720000000000003</v>
      </c>
      <c r="R57" s="366">
        <v>1375</v>
      </c>
      <c r="S57" s="366">
        <v>622</v>
      </c>
      <c r="T57" s="367">
        <v>0.45240000000000002</v>
      </c>
      <c r="U57" s="367">
        <v>0.66159999999999997</v>
      </c>
      <c r="V57" s="57">
        <v>1213</v>
      </c>
      <c r="W57" s="57">
        <v>1005</v>
      </c>
      <c r="X57" s="58">
        <v>0.82850000000000001</v>
      </c>
      <c r="Y57" s="211"/>
      <c r="Z57" s="199">
        <v>1934</v>
      </c>
      <c r="AA57" s="200">
        <v>1980</v>
      </c>
      <c r="AB57" s="201">
        <v>1.0238</v>
      </c>
      <c r="AC57" s="199">
        <v>2490</v>
      </c>
      <c r="AD57" s="200">
        <v>2200</v>
      </c>
      <c r="AE57" s="201">
        <v>0.88349999999999995</v>
      </c>
      <c r="AF57" s="202">
        <v>4897655.45</v>
      </c>
      <c r="AG57" s="203">
        <v>3337577.13</v>
      </c>
      <c r="AH57" s="201">
        <v>0.68149999999999999</v>
      </c>
      <c r="AI57" s="199">
        <v>1973</v>
      </c>
      <c r="AJ57" s="200">
        <v>1410</v>
      </c>
      <c r="AK57" s="201">
        <v>0.71460000000000001</v>
      </c>
      <c r="AL57" s="9" t="s">
        <v>165</v>
      </c>
    </row>
    <row r="58" spans="1:38" ht="13.8" x14ac:dyDescent="0.3">
      <c r="A58" s="56" t="s">
        <v>166</v>
      </c>
      <c r="B58" s="56" t="s">
        <v>60</v>
      </c>
      <c r="C58" s="361">
        <v>1808180.54</v>
      </c>
      <c r="D58" s="361">
        <v>6831974.6500000004</v>
      </c>
      <c r="E58" s="362">
        <v>0.26466441001797297</v>
      </c>
      <c r="F58" s="57">
        <v>2850</v>
      </c>
      <c r="G58" s="57">
        <v>2555</v>
      </c>
      <c r="H58" s="58">
        <v>0.89649999999999996</v>
      </c>
      <c r="I58" s="53">
        <v>0.91749999999999998</v>
      </c>
      <c r="J58" s="366">
        <v>3909</v>
      </c>
      <c r="K58" s="366">
        <v>3521</v>
      </c>
      <c r="L58" s="367">
        <v>0.90069999999999995</v>
      </c>
      <c r="M58" s="362">
        <v>0.9</v>
      </c>
      <c r="N58" s="59">
        <v>1914571.44</v>
      </c>
      <c r="O58" s="59">
        <v>1298919</v>
      </c>
      <c r="P58" s="58">
        <v>0.6784</v>
      </c>
      <c r="Q58" s="58">
        <v>0.66459999999999997</v>
      </c>
      <c r="R58" s="366">
        <v>3005</v>
      </c>
      <c r="S58" s="366">
        <v>1459</v>
      </c>
      <c r="T58" s="367">
        <v>0.48549999999999999</v>
      </c>
      <c r="U58" s="367">
        <v>0.67010000000000003</v>
      </c>
      <c r="V58" s="57">
        <v>2199</v>
      </c>
      <c r="W58" s="57">
        <v>1919</v>
      </c>
      <c r="X58" s="58">
        <v>0.87270000000000003</v>
      </c>
      <c r="Y58" s="211"/>
      <c r="Z58" s="199">
        <v>4282</v>
      </c>
      <c r="AA58" s="200">
        <v>3938</v>
      </c>
      <c r="AB58" s="201">
        <v>0.91969999999999996</v>
      </c>
      <c r="AC58" s="199">
        <v>5443</v>
      </c>
      <c r="AD58" s="200">
        <v>4773</v>
      </c>
      <c r="AE58" s="201">
        <v>0.87690000000000001</v>
      </c>
      <c r="AF58" s="202">
        <v>8516880.1699999999</v>
      </c>
      <c r="AG58" s="203">
        <v>5340306.5</v>
      </c>
      <c r="AH58" s="201">
        <v>0.627</v>
      </c>
      <c r="AI58" s="199">
        <v>4312</v>
      </c>
      <c r="AJ58" s="200">
        <v>2641</v>
      </c>
      <c r="AK58" s="201">
        <v>0.61250000000000004</v>
      </c>
      <c r="AL58" s="9" t="s">
        <v>165</v>
      </c>
    </row>
    <row r="59" spans="1:38" ht="13.8" x14ac:dyDescent="0.3">
      <c r="A59" s="56" t="s">
        <v>152</v>
      </c>
      <c r="B59" s="56" t="s">
        <v>61</v>
      </c>
      <c r="C59" s="361">
        <v>1050036.01</v>
      </c>
      <c r="D59" s="361">
        <v>4323691.9800000004</v>
      </c>
      <c r="E59" s="362">
        <v>0.242856340104042</v>
      </c>
      <c r="F59" s="57">
        <v>1324</v>
      </c>
      <c r="G59" s="57">
        <v>1238</v>
      </c>
      <c r="H59" s="58">
        <v>0.93500000000000005</v>
      </c>
      <c r="I59" s="53">
        <v>0.9869</v>
      </c>
      <c r="J59" s="366">
        <v>1954</v>
      </c>
      <c r="K59" s="366">
        <v>1744</v>
      </c>
      <c r="L59" s="367">
        <v>0.89249999999999996</v>
      </c>
      <c r="M59" s="362">
        <v>0.9</v>
      </c>
      <c r="N59" s="59">
        <v>1212563.1200000001</v>
      </c>
      <c r="O59" s="59">
        <v>815101.85</v>
      </c>
      <c r="P59" s="58">
        <v>0.67220000000000002</v>
      </c>
      <c r="Q59" s="58">
        <v>0.68210000000000004</v>
      </c>
      <c r="R59" s="366">
        <v>1477</v>
      </c>
      <c r="S59" s="366">
        <v>706</v>
      </c>
      <c r="T59" s="367">
        <v>0.47799999999999998</v>
      </c>
      <c r="U59" s="367">
        <v>0.68700000000000006</v>
      </c>
      <c r="V59" s="57">
        <v>1068</v>
      </c>
      <c r="W59" s="57">
        <v>916</v>
      </c>
      <c r="X59" s="58">
        <v>0.85770000000000002</v>
      </c>
      <c r="Y59" s="211"/>
      <c r="Z59" s="199">
        <v>1654</v>
      </c>
      <c r="AA59" s="200">
        <v>1729</v>
      </c>
      <c r="AB59" s="201">
        <v>1.0452999999999999</v>
      </c>
      <c r="AC59" s="199">
        <v>2592</v>
      </c>
      <c r="AD59" s="200">
        <v>2277</v>
      </c>
      <c r="AE59" s="201">
        <v>0.87849999999999995</v>
      </c>
      <c r="AF59" s="202">
        <v>5659927.9699999997</v>
      </c>
      <c r="AG59" s="203">
        <v>4054367.67</v>
      </c>
      <c r="AH59" s="201">
        <v>0.71630000000000005</v>
      </c>
      <c r="AI59" s="199">
        <v>2171</v>
      </c>
      <c r="AJ59" s="200">
        <v>1552</v>
      </c>
      <c r="AK59" s="201">
        <v>0.71489999999999998</v>
      </c>
      <c r="AL59" s="9" t="s">
        <v>165</v>
      </c>
    </row>
    <row r="60" spans="1:38" ht="13.8" x14ac:dyDescent="0.3">
      <c r="A60" s="56" t="s">
        <v>251</v>
      </c>
      <c r="B60" s="56" t="s">
        <v>62</v>
      </c>
      <c r="C60" s="361">
        <v>481957.37</v>
      </c>
      <c r="D60" s="361">
        <v>1838094.01</v>
      </c>
      <c r="E60" s="362">
        <v>0.26220496197580201</v>
      </c>
      <c r="F60" s="57">
        <v>565</v>
      </c>
      <c r="G60" s="57">
        <v>522</v>
      </c>
      <c r="H60" s="58">
        <v>0.92390000000000005</v>
      </c>
      <c r="I60" s="53">
        <v>0.98680000000000001</v>
      </c>
      <c r="J60" s="366">
        <v>916</v>
      </c>
      <c r="K60" s="366">
        <v>812</v>
      </c>
      <c r="L60" s="367">
        <v>0.88649999999999995</v>
      </c>
      <c r="M60" s="362">
        <v>0.88849999999999996</v>
      </c>
      <c r="N60" s="59">
        <v>607945.86</v>
      </c>
      <c r="O60" s="59">
        <v>383245.84</v>
      </c>
      <c r="P60" s="58">
        <v>0.63039999999999996</v>
      </c>
      <c r="Q60" s="58">
        <v>0.62280000000000002</v>
      </c>
      <c r="R60" s="366">
        <v>720</v>
      </c>
      <c r="S60" s="366">
        <v>312</v>
      </c>
      <c r="T60" s="367">
        <v>0.43330000000000002</v>
      </c>
      <c r="U60" s="367">
        <v>0.64190000000000003</v>
      </c>
      <c r="V60" s="57">
        <v>568</v>
      </c>
      <c r="W60" s="57">
        <v>448</v>
      </c>
      <c r="X60" s="58">
        <v>0.78869999999999996</v>
      </c>
      <c r="Y60" s="211"/>
      <c r="Z60" s="199">
        <v>466</v>
      </c>
      <c r="AA60" s="200">
        <v>555</v>
      </c>
      <c r="AB60" s="201">
        <v>1.1910000000000001</v>
      </c>
      <c r="AC60" s="199">
        <v>903</v>
      </c>
      <c r="AD60" s="200">
        <v>812</v>
      </c>
      <c r="AE60" s="201">
        <v>0.8992</v>
      </c>
      <c r="AF60" s="202">
        <v>2188585.67</v>
      </c>
      <c r="AG60" s="203">
        <v>1465123.29</v>
      </c>
      <c r="AH60" s="201">
        <v>0.6694</v>
      </c>
      <c r="AI60" s="199">
        <v>799</v>
      </c>
      <c r="AJ60" s="200">
        <v>538</v>
      </c>
      <c r="AK60" s="201">
        <v>0.67330000000000001</v>
      </c>
      <c r="AL60" s="9" t="s">
        <v>165</v>
      </c>
    </row>
    <row r="61" spans="1:38" ht="13.8" x14ac:dyDescent="0.3">
      <c r="A61" s="56" t="s">
        <v>251</v>
      </c>
      <c r="B61" s="56" t="s">
        <v>63</v>
      </c>
      <c r="C61" s="361">
        <v>147361.09</v>
      </c>
      <c r="D61" s="361">
        <v>626144.06999999995</v>
      </c>
      <c r="E61" s="362">
        <v>0.235346938604721</v>
      </c>
      <c r="F61" s="57">
        <v>268</v>
      </c>
      <c r="G61" s="57">
        <v>243</v>
      </c>
      <c r="H61" s="58">
        <v>0.90669999999999995</v>
      </c>
      <c r="I61" s="53">
        <v>0.94169999999999998</v>
      </c>
      <c r="J61" s="366">
        <v>503</v>
      </c>
      <c r="K61" s="366">
        <v>476</v>
      </c>
      <c r="L61" s="367">
        <v>0.94630000000000003</v>
      </c>
      <c r="M61" s="362">
        <v>0.9</v>
      </c>
      <c r="N61" s="59">
        <v>190534.68</v>
      </c>
      <c r="O61" s="59">
        <v>114568.4</v>
      </c>
      <c r="P61" s="58">
        <v>0.60129999999999995</v>
      </c>
      <c r="Q61" s="58">
        <v>0.61799999999999999</v>
      </c>
      <c r="R61" s="366">
        <v>223</v>
      </c>
      <c r="S61" s="366">
        <v>96</v>
      </c>
      <c r="T61" s="367">
        <v>0.43049999999999999</v>
      </c>
      <c r="U61" s="367">
        <v>0.66679999999999995</v>
      </c>
      <c r="V61" s="57">
        <v>333</v>
      </c>
      <c r="W61" s="57">
        <v>258</v>
      </c>
      <c r="X61" s="58">
        <v>0.77480000000000004</v>
      </c>
      <c r="Y61" s="211"/>
      <c r="Z61" s="199">
        <v>391</v>
      </c>
      <c r="AA61" s="200">
        <v>392</v>
      </c>
      <c r="AB61" s="201">
        <v>1.0025999999999999</v>
      </c>
      <c r="AC61" s="199">
        <v>684</v>
      </c>
      <c r="AD61" s="200">
        <v>616</v>
      </c>
      <c r="AE61" s="201">
        <v>0.90059999999999996</v>
      </c>
      <c r="AF61" s="202">
        <v>1033779.3</v>
      </c>
      <c r="AG61" s="203">
        <v>673483.94</v>
      </c>
      <c r="AH61" s="201">
        <v>0.65149999999999997</v>
      </c>
      <c r="AI61" s="199">
        <v>417</v>
      </c>
      <c r="AJ61" s="200">
        <v>245</v>
      </c>
      <c r="AK61" s="201">
        <v>0.58750000000000002</v>
      </c>
      <c r="AL61" s="9" t="s">
        <v>165</v>
      </c>
    </row>
    <row r="62" spans="1:38" ht="13.8" x14ac:dyDescent="0.3">
      <c r="A62" s="56" t="s">
        <v>309</v>
      </c>
      <c r="B62" s="56" t="s">
        <v>64</v>
      </c>
      <c r="C62" s="361">
        <v>532043.91</v>
      </c>
      <c r="D62" s="361">
        <v>2314957.13</v>
      </c>
      <c r="E62" s="362">
        <v>0.22982883920619299</v>
      </c>
      <c r="F62" s="57">
        <v>996</v>
      </c>
      <c r="G62" s="57">
        <v>924</v>
      </c>
      <c r="H62" s="58">
        <v>0.92769999999999997</v>
      </c>
      <c r="I62" s="53">
        <v>0.97840000000000005</v>
      </c>
      <c r="J62" s="366">
        <v>1376</v>
      </c>
      <c r="K62" s="366">
        <v>1321</v>
      </c>
      <c r="L62" s="367">
        <v>0.96</v>
      </c>
      <c r="M62" s="362">
        <v>0.9</v>
      </c>
      <c r="N62" s="59">
        <v>608504.85</v>
      </c>
      <c r="O62" s="59">
        <v>407023.52</v>
      </c>
      <c r="P62" s="58">
        <v>0.66890000000000005</v>
      </c>
      <c r="Q62" s="58">
        <v>0.64049999999999996</v>
      </c>
      <c r="R62" s="366">
        <v>1068</v>
      </c>
      <c r="S62" s="366">
        <v>485</v>
      </c>
      <c r="T62" s="367">
        <v>0.4541</v>
      </c>
      <c r="U62" s="367">
        <v>0.66200000000000003</v>
      </c>
      <c r="V62" s="57">
        <v>811</v>
      </c>
      <c r="W62" s="57">
        <v>702</v>
      </c>
      <c r="X62" s="58">
        <v>0.86560000000000004</v>
      </c>
      <c r="Y62" s="211"/>
      <c r="Z62" s="199">
        <v>1615</v>
      </c>
      <c r="AA62" s="200">
        <v>1545</v>
      </c>
      <c r="AB62" s="201">
        <v>0.95669999999999999</v>
      </c>
      <c r="AC62" s="199">
        <v>2354</v>
      </c>
      <c r="AD62" s="200">
        <v>2121</v>
      </c>
      <c r="AE62" s="201">
        <v>0.90100000000000002</v>
      </c>
      <c r="AF62" s="202">
        <v>3274541.67</v>
      </c>
      <c r="AG62" s="203">
        <v>2006900.51</v>
      </c>
      <c r="AH62" s="201">
        <v>0.6129</v>
      </c>
      <c r="AI62" s="199">
        <v>1879</v>
      </c>
      <c r="AJ62" s="200">
        <v>1135</v>
      </c>
      <c r="AK62" s="201">
        <v>0.60399999999999998</v>
      </c>
      <c r="AL62" s="9" t="s">
        <v>165</v>
      </c>
    </row>
    <row r="63" spans="1:38" ht="13.8" x14ac:dyDescent="0.3">
      <c r="A63" s="56" t="s">
        <v>152</v>
      </c>
      <c r="B63" s="56" t="s">
        <v>65</v>
      </c>
      <c r="C63" s="361">
        <v>680077</v>
      </c>
      <c r="D63" s="361">
        <v>2555675.39</v>
      </c>
      <c r="E63" s="362">
        <v>0.26610460884862203</v>
      </c>
      <c r="F63" s="57">
        <v>794</v>
      </c>
      <c r="G63" s="57">
        <v>754</v>
      </c>
      <c r="H63" s="58">
        <v>0.9496</v>
      </c>
      <c r="I63" s="53">
        <v>0.95709999999999995</v>
      </c>
      <c r="J63" s="366">
        <v>1293</v>
      </c>
      <c r="K63" s="366">
        <v>1181</v>
      </c>
      <c r="L63" s="367">
        <v>0.91339999999999999</v>
      </c>
      <c r="M63" s="362">
        <v>0.9</v>
      </c>
      <c r="N63" s="59">
        <v>752235.13</v>
      </c>
      <c r="O63" s="59">
        <v>523285.95</v>
      </c>
      <c r="P63" s="58">
        <v>0.6956</v>
      </c>
      <c r="Q63" s="58">
        <v>0.68059999999999998</v>
      </c>
      <c r="R63" s="366">
        <v>934</v>
      </c>
      <c r="S63" s="366">
        <v>419</v>
      </c>
      <c r="T63" s="367">
        <v>0.4486</v>
      </c>
      <c r="U63" s="367">
        <v>0.625</v>
      </c>
      <c r="V63" s="57">
        <v>727</v>
      </c>
      <c r="W63" s="57">
        <v>630</v>
      </c>
      <c r="X63" s="58">
        <v>0.86660000000000004</v>
      </c>
      <c r="Y63" s="211"/>
      <c r="Z63" s="199">
        <v>1284</v>
      </c>
      <c r="AA63" s="200">
        <v>1327</v>
      </c>
      <c r="AB63" s="201">
        <v>1.0335000000000001</v>
      </c>
      <c r="AC63" s="199">
        <v>2184</v>
      </c>
      <c r="AD63" s="200">
        <v>1945</v>
      </c>
      <c r="AE63" s="201">
        <v>0.89059999999999995</v>
      </c>
      <c r="AF63" s="202">
        <v>3943336.75</v>
      </c>
      <c r="AG63" s="203">
        <v>2547023.56</v>
      </c>
      <c r="AH63" s="201">
        <v>0.64590000000000003</v>
      </c>
      <c r="AI63" s="199">
        <v>1702</v>
      </c>
      <c r="AJ63" s="200">
        <v>1012</v>
      </c>
      <c r="AK63" s="201">
        <v>0.59460000000000002</v>
      </c>
      <c r="AL63" s="9" t="s">
        <v>165</v>
      </c>
    </row>
    <row r="64" spans="1:38" ht="13.8" x14ac:dyDescent="0.3">
      <c r="A64" s="56" t="s">
        <v>153</v>
      </c>
      <c r="B64" s="56" t="s">
        <v>66</v>
      </c>
      <c r="C64" s="361">
        <v>11937014.439999999</v>
      </c>
      <c r="D64" s="361">
        <v>47705351.090000004</v>
      </c>
      <c r="E64" s="362">
        <v>0.25022380440047198</v>
      </c>
      <c r="F64" s="57">
        <v>20778</v>
      </c>
      <c r="G64" s="57">
        <v>18632</v>
      </c>
      <c r="H64" s="58">
        <v>0.89670000000000005</v>
      </c>
      <c r="I64" s="53">
        <v>0.95409999999999995</v>
      </c>
      <c r="J64" s="366">
        <v>25694</v>
      </c>
      <c r="K64" s="366">
        <v>21056</v>
      </c>
      <c r="L64" s="367">
        <v>0.81950000000000001</v>
      </c>
      <c r="M64" s="362">
        <v>0.83609999999999995</v>
      </c>
      <c r="N64" s="59">
        <v>14566429.789999999</v>
      </c>
      <c r="O64" s="59">
        <v>8988773.0800000001</v>
      </c>
      <c r="P64" s="58">
        <v>0.61709999999999998</v>
      </c>
      <c r="Q64" s="58">
        <v>0.61829999999999996</v>
      </c>
      <c r="R64" s="366">
        <v>16496</v>
      </c>
      <c r="S64" s="366">
        <v>7440</v>
      </c>
      <c r="T64" s="367">
        <v>0.45100000000000001</v>
      </c>
      <c r="U64" s="367">
        <v>0.66</v>
      </c>
      <c r="V64" s="57">
        <v>13243</v>
      </c>
      <c r="W64" s="57">
        <v>9554</v>
      </c>
      <c r="X64" s="58">
        <v>0.72140000000000004</v>
      </c>
      <c r="Y64" s="228"/>
      <c r="Z64" s="229">
        <v>28503</v>
      </c>
      <c r="AA64" s="230">
        <v>28101</v>
      </c>
      <c r="AB64" s="231">
        <v>0.9859</v>
      </c>
      <c r="AC64" s="229">
        <v>34329</v>
      </c>
      <c r="AD64" s="230">
        <v>24767</v>
      </c>
      <c r="AE64" s="231">
        <v>0.72150000000000003</v>
      </c>
      <c r="AF64" s="232">
        <v>61709807.859999999</v>
      </c>
      <c r="AG64" s="233">
        <v>38784484.490000002</v>
      </c>
      <c r="AH64" s="231">
        <v>0.62849999999999995</v>
      </c>
      <c r="AI64" s="229">
        <v>21907</v>
      </c>
      <c r="AJ64" s="230">
        <v>14189</v>
      </c>
      <c r="AK64" s="231">
        <v>0.64770000000000005</v>
      </c>
      <c r="AL64" s="9" t="s">
        <v>165</v>
      </c>
    </row>
    <row r="65" spans="1:38" ht="13.8" x14ac:dyDescent="0.3">
      <c r="A65" s="56" t="s">
        <v>251</v>
      </c>
      <c r="B65" s="56" t="s">
        <v>67</v>
      </c>
      <c r="C65" s="361">
        <v>159910.35999999999</v>
      </c>
      <c r="D65" s="361">
        <v>656446.19999999995</v>
      </c>
      <c r="E65" s="362">
        <v>0.24360010005389601</v>
      </c>
      <c r="F65" s="57">
        <v>136</v>
      </c>
      <c r="G65" s="57">
        <v>130</v>
      </c>
      <c r="H65" s="58">
        <v>0.95589999999999997</v>
      </c>
      <c r="I65" s="53">
        <v>0.96360000000000001</v>
      </c>
      <c r="J65" s="366">
        <v>226</v>
      </c>
      <c r="K65" s="366">
        <v>214</v>
      </c>
      <c r="L65" s="367">
        <v>0.94689999999999996</v>
      </c>
      <c r="M65" s="362">
        <v>0.9</v>
      </c>
      <c r="N65" s="59">
        <v>172570.94</v>
      </c>
      <c r="O65" s="59">
        <v>133745.64000000001</v>
      </c>
      <c r="P65" s="58">
        <v>0.77500000000000002</v>
      </c>
      <c r="Q65" s="58">
        <v>0.7</v>
      </c>
      <c r="R65" s="366">
        <v>149</v>
      </c>
      <c r="S65" s="366">
        <v>85</v>
      </c>
      <c r="T65" s="367">
        <v>0.57050000000000001</v>
      </c>
      <c r="U65" s="367">
        <v>0.7</v>
      </c>
      <c r="V65" s="57">
        <v>157</v>
      </c>
      <c r="W65" s="57">
        <v>121</v>
      </c>
      <c r="X65" s="58">
        <v>0.77070000000000005</v>
      </c>
      <c r="Y65" s="211"/>
      <c r="Z65" s="199">
        <v>217</v>
      </c>
      <c r="AA65" s="200">
        <v>233</v>
      </c>
      <c r="AB65" s="201">
        <v>1.0737000000000001</v>
      </c>
      <c r="AC65" s="199">
        <v>380</v>
      </c>
      <c r="AD65" s="200">
        <v>334</v>
      </c>
      <c r="AE65" s="201">
        <v>0.87890000000000001</v>
      </c>
      <c r="AF65" s="202">
        <v>812967.16</v>
      </c>
      <c r="AG65" s="203">
        <v>615801.39</v>
      </c>
      <c r="AH65" s="201">
        <v>0.75749999999999995</v>
      </c>
      <c r="AI65" s="199">
        <v>274</v>
      </c>
      <c r="AJ65" s="200">
        <v>211</v>
      </c>
      <c r="AK65" s="201">
        <v>0.77010000000000001</v>
      </c>
      <c r="AL65" s="9" t="s">
        <v>165</v>
      </c>
    </row>
    <row r="66" spans="1:38" ht="13.8" x14ac:dyDescent="0.3">
      <c r="A66" s="56" t="s">
        <v>153</v>
      </c>
      <c r="B66" s="56" t="s">
        <v>68</v>
      </c>
      <c r="C66" s="361">
        <v>508743.53</v>
      </c>
      <c r="D66" s="361">
        <v>2193045.37</v>
      </c>
      <c r="E66" s="362">
        <v>0.23198039445941801</v>
      </c>
      <c r="F66" s="57">
        <v>1072</v>
      </c>
      <c r="G66" s="57">
        <v>1021</v>
      </c>
      <c r="H66" s="58">
        <v>0.95240000000000002</v>
      </c>
      <c r="I66" s="53">
        <v>0.99470000000000003</v>
      </c>
      <c r="J66" s="366">
        <v>1184</v>
      </c>
      <c r="K66" s="366">
        <v>1149</v>
      </c>
      <c r="L66" s="367">
        <v>0.97040000000000004</v>
      </c>
      <c r="M66" s="362">
        <v>0.9</v>
      </c>
      <c r="N66" s="59">
        <v>554295.91</v>
      </c>
      <c r="O66" s="59">
        <v>419494.32</v>
      </c>
      <c r="P66" s="58">
        <v>0.75680000000000003</v>
      </c>
      <c r="Q66" s="58">
        <v>0.7</v>
      </c>
      <c r="R66" s="366">
        <v>587</v>
      </c>
      <c r="S66" s="366">
        <v>320</v>
      </c>
      <c r="T66" s="367">
        <v>0.54510000000000003</v>
      </c>
      <c r="U66" s="367">
        <v>0.7</v>
      </c>
      <c r="V66" s="57">
        <v>948</v>
      </c>
      <c r="W66" s="57">
        <v>860</v>
      </c>
      <c r="X66" s="58">
        <v>0.90720000000000001</v>
      </c>
      <c r="Y66" s="211"/>
      <c r="Z66" s="199">
        <v>1150</v>
      </c>
      <c r="AA66" s="200">
        <v>1147</v>
      </c>
      <c r="AB66" s="201">
        <v>0.99739999999999995</v>
      </c>
      <c r="AC66" s="199">
        <v>1469</v>
      </c>
      <c r="AD66" s="200">
        <v>1427</v>
      </c>
      <c r="AE66" s="201">
        <v>0.97140000000000004</v>
      </c>
      <c r="AF66" s="202">
        <v>2710368.21</v>
      </c>
      <c r="AG66" s="203">
        <v>1989740.38</v>
      </c>
      <c r="AH66" s="201">
        <v>0.73409999999999997</v>
      </c>
      <c r="AI66" s="199">
        <v>1191</v>
      </c>
      <c r="AJ66" s="200">
        <v>885</v>
      </c>
      <c r="AK66" s="201">
        <v>0.74309999999999998</v>
      </c>
      <c r="AL66" s="9" t="s">
        <v>165</v>
      </c>
    </row>
    <row r="67" spans="1:38" ht="13.8" x14ac:dyDescent="0.3">
      <c r="A67" s="56" t="s">
        <v>153</v>
      </c>
      <c r="B67" s="56" t="s">
        <v>69</v>
      </c>
      <c r="C67" s="361">
        <v>1213573.01</v>
      </c>
      <c r="D67" s="361">
        <v>5038480.5599999996</v>
      </c>
      <c r="E67" s="362">
        <v>0.24086090946434099</v>
      </c>
      <c r="F67" s="57">
        <v>1448</v>
      </c>
      <c r="G67" s="57">
        <v>1426</v>
      </c>
      <c r="H67" s="58">
        <v>0.98480000000000001</v>
      </c>
      <c r="I67" s="53">
        <v>0.995</v>
      </c>
      <c r="J67" s="366">
        <v>1954</v>
      </c>
      <c r="K67" s="366">
        <v>1825</v>
      </c>
      <c r="L67" s="367">
        <v>0.93400000000000005</v>
      </c>
      <c r="M67" s="362">
        <v>0.9</v>
      </c>
      <c r="N67" s="59">
        <v>1408581.46</v>
      </c>
      <c r="O67" s="59">
        <v>989717.42</v>
      </c>
      <c r="P67" s="58">
        <v>0.7026</v>
      </c>
      <c r="Q67" s="58">
        <v>0.7</v>
      </c>
      <c r="R67" s="366">
        <v>1344</v>
      </c>
      <c r="S67" s="366">
        <v>702</v>
      </c>
      <c r="T67" s="367">
        <v>0.52229999999999999</v>
      </c>
      <c r="U67" s="367">
        <v>0.7</v>
      </c>
      <c r="V67" s="57">
        <v>1286</v>
      </c>
      <c r="W67" s="57">
        <v>1082</v>
      </c>
      <c r="X67" s="58">
        <v>0.84140000000000004</v>
      </c>
      <c r="Y67" s="211"/>
      <c r="Z67" s="199">
        <v>1895</v>
      </c>
      <c r="AA67" s="200">
        <v>1966</v>
      </c>
      <c r="AB67" s="201">
        <v>1.0375000000000001</v>
      </c>
      <c r="AC67" s="199">
        <v>2490</v>
      </c>
      <c r="AD67" s="200">
        <v>2283</v>
      </c>
      <c r="AE67" s="201">
        <v>0.91690000000000005</v>
      </c>
      <c r="AF67" s="202">
        <v>6207975.1399999997</v>
      </c>
      <c r="AG67" s="203">
        <v>4341488.7</v>
      </c>
      <c r="AH67" s="201">
        <v>0.69930000000000003</v>
      </c>
      <c r="AI67" s="199">
        <v>2114</v>
      </c>
      <c r="AJ67" s="200">
        <v>1469</v>
      </c>
      <c r="AK67" s="201">
        <v>0.69489999999999996</v>
      </c>
      <c r="AL67" s="9" t="s">
        <v>165</v>
      </c>
    </row>
    <row r="68" spans="1:38" ht="13.8" x14ac:dyDescent="0.3">
      <c r="A68" s="56" t="s">
        <v>238</v>
      </c>
      <c r="B68" s="56" t="s">
        <v>70</v>
      </c>
      <c r="C68" s="361">
        <v>2200267.27</v>
      </c>
      <c r="D68" s="361">
        <v>8523348.6199999992</v>
      </c>
      <c r="E68" s="362">
        <v>0.25814587295386299</v>
      </c>
      <c r="F68" s="57">
        <v>2988</v>
      </c>
      <c r="G68" s="57">
        <v>2784</v>
      </c>
      <c r="H68" s="58">
        <v>0.93169999999999997</v>
      </c>
      <c r="I68" s="53">
        <v>0.95420000000000005</v>
      </c>
      <c r="J68" s="366">
        <v>3833</v>
      </c>
      <c r="K68" s="366">
        <v>3470</v>
      </c>
      <c r="L68" s="362">
        <v>0.90529999999999999</v>
      </c>
      <c r="M68" s="367">
        <v>0.9</v>
      </c>
      <c r="N68" s="59">
        <v>2581255.27</v>
      </c>
      <c r="O68" s="59">
        <v>1734463.27</v>
      </c>
      <c r="P68" s="58">
        <v>0.67190000000000005</v>
      </c>
      <c r="Q68" s="58">
        <v>0.68689999999999996</v>
      </c>
      <c r="R68" s="366">
        <v>2853</v>
      </c>
      <c r="S68" s="366">
        <v>1325</v>
      </c>
      <c r="T68" s="367">
        <v>0.46439999999999998</v>
      </c>
      <c r="U68" s="362">
        <v>0.7</v>
      </c>
      <c r="V68" s="57">
        <v>2294</v>
      </c>
      <c r="W68" s="57">
        <v>1880</v>
      </c>
      <c r="X68" s="58">
        <v>0.81950000000000001</v>
      </c>
      <c r="Y68" s="211"/>
      <c r="Z68" s="199">
        <v>4021</v>
      </c>
      <c r="AA68" s="200">
        <v>4035</v>
      </c>
      <c r="AB68" s="201">
        <v>1.0035000000000001</v>
      </c>
      <c r="AC68" s="199">
        <v>5338</v>
      </c>
      <c r="AD68" s="200">
        <v>4611</v>
      </c>
      <c r="AE68" s="201">
        <v>0.86380000000000001</v>
      </c>
      <c r="AF68" s="202">
        <v>10046502.310000001</v>
      </c>
      <c r="AG68" s="203">
        <v>6977264.0800000001</v>
      </c>
      <c r="AH68" s="201">
        <v>0.69450000000000001</v>
      </c>
      <c r="AI68" s="199">
        <v>3936</v>
      </c>
      <c r="AJ68" s="200">
        <v>2790</v>
      </c>
      <c r="AK68" s="201">
        <v>0.70879999999999999</v>
      </c>
      <c r="AL68" s="9" t="s">
        <v>165</v>
      </c>
    </row>
    <row r="69" spans="1:38" ht="13.8" x14ac:dyDescent="0.3">
      <c r="A69" s="56" t="s">
        <v>166</v>
      </c>
      <c r="B69" s="56" t="s">
        <v>71</v>
      </c>
      <c r="C69" s="361">
        <v>2629924.4300000002</v>
      </c>
      <c r="D69" s="361">
        <v>10327495.09</v>
      </c>
      <c r="E69" s="362">
        <v>0.25465269235969201</v>
      </c>
      <c r="F69" s="57">
        <v>3374</v>
      </c>
      <c r="G69" s="57">
        <v>3068</v>
      </c>
      <c r="H69" s="58">
        <v>0.9093</v>
      </c>
      <c r="I69" s="53">
        <v>0.98019999999999996</v>
      </c>
      <c r="J69" s="366">
        <v>4654</v>
      </c>
      <c r="K69" s="366">
        <v>3949</v>
      </c>
      <c r="L69" s="367">
        <v>0.84850000000000003</v>
      </c>
      <c r="M69" s="362">
        <v>0.87319999999999998</v>
      </c>
      <c r="N69" s="59">
        <v>2796400.75</v>
      </c>
      <c r="O69" s="59">
        <v>1980828.48</v>
      </c>
      <c r="P69" s="58">
        <v>0.70830000000000004</v>
      </c>
      <c r="Q69" s="58">
        <v>0.6966</v>
      </c>
      <c r="R69" s="366">
        <v>2853</v>
      </c>
      <c r="S69" s="366">
        <v>1357</v>
      </c>
      <c r="T69" s="367">
        <v>0.47560000000000002</v>
      </c>
      <c r="U69" s="367">
        <v>0.68879999999999997</v>
      </c>
      <c r="V69" s="57">
        <v>2566</v>
      </c>
      <c r="W69" s="57">
        <v>2155</v>
      </c>
      <c r="X69" s="58">
        <v>0.83979999999999999</v>
      </c>
      <c r="Y69" s="211"/>
      <c r="Z69" s="199">
        <v>4626</v>
      </c>
      <c r="AA69" s="200">
        <v>4617</v>
      </c>
      <c r="AB69" s="201">
        <v>0.99809999999999999</v>
      </c>
      <c r="AC69" s="199">
        <v>7014</v>
      </c>
      <c r="AD69" s="200">
        <v>5889</v>
      </c>
      <c r="AE69" s="201">
        <v>0.83960000000000001</v>
      </c>
      <c r="AF69" s="202">
        <v>13007354.640000001</v>
      </c>
      <c r="AG69" s="203">
        <v>9086066.7899999991</v>
      </c>
      <c r="AH69" s="201">
        <v>0.69850000000000001</v>
      </c>
      <c r="AI69" s="199">
        <v>4933</v>
      </c>
      <c r="AJ69" s="200">
        <v>3338</v>
      </c>
      <c r="AK69" s="201">
        <v>0.67669999999999997</v>
      </c>
      <c r="AL69" s="9" t="s">
        <v>165</v>
      </c>
    </row>
    <row r="70" spans="1:38" ht="13.8" x14ac:dyDescent="0.3">
      <c r="A70" s="56" t="s">
        <v>154</v>
      </c>
      <c r="B70" s="56" t="s">
        <v>73</v>
      </c>
      <c r="C70" s="361">
        <v>0</v>
      </c>
      <c r="D70" s="361">
        <v>0</v>
      </c>
      <c r="E70" s="362">
        <v>0</v>
      </c>
      <c r="F70" s="57">
        <v>8</v>
      </c>
      <c r="G70" s="57">
        <v>8</v>
      </c>
      <c r="H70" s="58">
        <v>1</v>
      </c>
      <c r="I70" s="53">
        <v>1</v>
      </c>
      <c r="J70" s="366">
        <v>7</v>
      </c>
      <c r="K70" s="366">
        <v>3</v>
      </c>
      <c r="L70" s="367">
        <v>0.42859999999999998</v>
      </c>
      <c r="M70" s="362">
        <v>0.29270000000000002</v>
      </c>
      <c r="N70" s="59">
        <v>0</v>
      </c>
      <c r="O70" s="59">
        <v>0</v>
      </c>
      <c r="P70" s="58">
        <v>0</v>
      </c>
      <c r="Q70" s="58">
        <v>0</v>
      </c>
      <c r="R70" s="366">
        <v>1</v>
      </c>
      <c r="S70" s="366">
        <v>0</v>
      </c>
      <c r="T70" s="367">
        <v>0</v>
      </c>
      <c r="U70" s="367">
        <v>0</v>
      </c>
      <c r="V70" s="57">
        <v>0</v>
      </c>
      <c r="W70" s="57">
        <v>0</v>
      </c>
      <c r="X70" s="58">
        <v>0</v>
      </c>
      <c r="Y70" s="211"/>
      <c r="Z70" s="199">
        <v>5</v>
      </c>
      <c r="AA70" s="200">
        <v>16</v>
      </c>
      <c r="AB70" s="201">
        <v>3.2</v>
      </c>
      <c r="AC70" s="199">
        <v>10</v>
      </c>
      <c r="AD70" s="200">
        <v>1</v>
      </c>
      <c r="AE70" s="201">
        <v>0.1</v>
      </c>
      <c r="AF70" s="202"/>
      <c r="AG70" s="203"/>
      <c r="AH70" s="201"/>
      <c r="AI70" s="199">
        <v>1</v>
      </c>
      <c r="AJ70" s="200"/>
      <c r="AK70" s="201"/>
      <c r="AL70" s="9" t="s">
        <v>165</v>
      </c>
    </row>
    <row r="71" spans="1:38" ht="13.8" x14ac:dyDescent="0.3">
      <c r="A71" s="56" t="s">
        <v>238</v>
      </c>
      <c r="B71" s="56" t="s">
        <v>72</v>
      </c>
      <c r="C71" s="361">
        <v>494252.87</v>
      </c>
      <c r="D71" s="361">
        <v>1992592.4</v>
      </c>
      <c r="E71" s="362">
        <v>0.24804514460659399</v>
      </c>
      <c r="F71" s="57">
        <v>981</v>
      </c>
      <c r="G71" s="57">
        <v>880</v>
      </c>
      <c r="H71" s="58">
        <v>0.89700000000000002</v>
      </c>
      <c r="I71" s="53">
        <v>0.90610000000000002</v>
      </c>
      <c r="J71" s="366">
        <v>1362</v>
      </c>
      <c r="K71" s="366">
        <v>1274</v>
      </c>
      <c r="L71" s="367">
        <v>0.93540000000000001</v>
      </c>
      <c r="M71" s="362">
        <v>0.9</v>
      </c>
      <c r="N71" s="59">
        <v>569953.94999999995</v>
      </c>
      <c r="O71" s="59">
        <v>347099.7</v>
      </c>
      <c r="P71" s="58">
        <v>0.60899999999999999</v>
      </c>
      <c r="Q71" s="58">
        <v>0.63360000000000005</v>
      </c>
      <c r="R71" s="366">
        <v>1009</v>
      </c>
      <c r="S71" s="366">
        <v>407</v>
      </c>
      <c r="T71" s="367">
        <v>0.40339999999999998</v>
      </c>
      <c r="U71" s="367">
        <v>0.61699999999999999</v>
      </c>
      <c r="V71" s="57">
        <v>758</v>
      </c>
      <c r="W71" s="57">
        <v>604</v>
      </c>
      <c r="X71" s="58">
        <v>0.79679999999999995</v>
      </c>
      <c r="Y71" s="211"/>
      <c r="Z71" s="199">
        <v>1728</v>
      </c>
      <c r="AA71" s="200">
        <v>1530</v>
      </c>
      <c r="AB71" s="201">
        <v>0.88539999999999996</v>
      </c>
      <c r="AC71" s="199">
        <v>2250</v>
      </c>
      <c r="AD71" s="200">
        <v>1833</v>
      </c>
      <c r="AE71" s="201">
        <v>0.81469999999999998</v>
      </c>
      <c r="AF71" s="202">
        <v>2819381.74</v>
      </c>
      <c r="AG71" s="203">
        <v>1725634.92</v>
      </c>
      <c r="AH71" s="201">
        <v>0.61209999999999998</v>
      </c>
      <c r="AI71" s="199">
        <v>1590</v>
      </c>
      <c r="AJ71" s="200">
        <v>895</v>
      </c>
      <c r="AK71" s="201">
        <v>0.56289999999999996</v>
      </c>
      <c r="AL71" s="9" t="s">
        <v>165</v>
      </c>
    </row>
    <row r="72" spans="1:38" ht="13.8" x14ac:dyDescent="0.3">
      <c r="A72" s="56" t="s">
        <v>166</v>
      </c>
      <c r="B72" s="56" t="s">
        <v>74</v>
      </c>
      <c r="C72" s="361">
        <v>4688484.53</v>
      </c>
      <c r="D72" s="361">
        <v>19496062.25</v>
      </c>
      <c r="E72" s="362">
        <v>0.240483666387555</v>
      </c>
      <c r="F72" s="57">
        <v>3957</v>
      </c>
      <c r="G72" s="57">
        <v>3615</v>
      </c>
      <c r="H72" s="58">
        <v>0.91359999999999997</v>
      </c>
      <c r="I72" s="53">
        <v>0.9738</v>
      </c>
      <c r="J72" s="366">
        <v>6229</v>
      </c>
      <c r="K72" s="366">
        <v>5749</v>
      </c>
      <c r="L72" s="367">
        <v>0.92290000000000005</v>
      </c>
      <c r="M72" s="362">
        <v>0.9</v>
      </c>
      <c r="N72" s="59">
        <v>5315718.09</v>
      </c>
      <c r="O72" s="59">
        <v>3733919.37</v>
      </c>
      <c r="P72" s="58">
        <v>0.70240000000000002</v>
      </c>
      <c r="Q72" s="58">
        <v>0.69510000000000005</v>
      </c>
      <c r="R72" s="366">
        <v>4531</v>
      </c>
      <c r="S72" s="366">
        <v>2169</v>
      </c>
      <c r="T72" s="367">
        <v>0.47870000000000001</v>
      </c>
      <c r="U72" s="367">
        <v>0.67179999999999995</v>
      </c>
      <c r="V72" s="57">
        <v>3873</v>
      </c>
      <c r="W72" s="57">
        <v>2663</v>
      </c>
      <c r="X72" s="58">
        <v>0.68759999999999999</v>
      </c>
      <c r="Y72" s="211"/>
      <c r="Z72" s="199">
        <v>5264</v>
      </c>
      <c r="AA72" s="200">
        <v>5682</v>
      </c>
      <c r="AB72" s="201">
        <v>1.0793999999999999</v>
      </c>
      <c r="AC72" s="199">
        <v>8767</v>
      </c>
      <c r="AD72" s="200">
        <v>7993</v>
      </c>
      <c r="AE72" s="201">
        <v>0.91169999999999995</v>
      </c>
      <c r="AF72" s="202">
        <v>25524385.109999999</v>
      </c>
      <c r="AG72" s="203">
        <v>17259336.600000001</v>
      </c>
      <c r="AH72" s="201">
        <v>0.67620000000000002</v>
      </c>
      <c r="AI72" s="199">
        <v>7364</v>
      </c>
      <c r="AJ72" s="200">
        <v>4753</v>
      </c>
      <c r="AK72" s="201">
        <v>0.64539999999999997</v>
      </c>
      <c r="AL72" s="9" t="s">
        <v>165</v>
      </c>
    </row>
    <row r="73" spans="1:38" ht="13.8" x14ac:dyDescent="0.3">
      <c r="A73" s="60" t="s">
        <v>142</v>
      </c>
      <c r="B73" s="56" t="s">
        <v>75</v>
      </c>
      <c r="C73" s="361">
        <v>998911.74</v>
      </c>
      <c r="D73" s="361">
        <v>4162736.11</v>
      </c>
      <c r="E73" s="362">
        <v>0.23996518482167301</v>
      </c>
      <c r="F73" s="57">
        <v>1048</v>
      </c>
      <c r="G73" s="57">
        <v>938</v>
      </c>
      <c r="H73" s="58">
        <v>0.89500000000000002</v>
      </c>
      <c r="I73" s="53">
        <v>0.96150000000000002</v>
      </c>
      <c r="J73" s="366">
        <v>1476</v>
      </c>
      <c r="K73" s="366">
        <v>1251</v>
      </c>
      <c r="L73" s="367">
        <v>0.84760000000000002</v>
      </c>
      <c r="M73" s="362">
        <v>0.86170000000000002</v>
      </c>
      <c r="N73" s="59">
        <v>1017865.3</v>
      </c>
      <c r="O73" s="59">
        <v>726878.67</v>
      </c>
      <c r="P73" s="58">
        <v>0.71409999999999996</v>
      </c>
      <c r="Q73" s="58">
        <v>0.7</v>
      </c>
      <c r="R73" s="366">
        <v>1079</v>
      </c>
      <c r="S73" s="366">
        <v>595</v>
      </c>
      <c r="T73" s="367">
        <v>0.5514</v>
      </c>
      <c r="U73" s="367">
        <v>0.7</v>
      </c>
      <c r="V73" s="57">
        <v>588</v>
      </c>
      <c r="W73" s="57">
        <v>493</v>
      </c>
      <c r="X73" s="58">
        <v>0.83840000000000003</v>
      </c>
      <c r="Y73" s="211"/>
      <c r="Z73" s="199">
        <v>1390</v>
      </c>
      <c r="AA73" s="200">
        <v>1484</v>
      </c>
      <c r="AB73" s="201">
        <v>1.0676000000000001</v>
      </c>
      <c r="AC73" s="199">
        <v>1937</v>
      </c>
      <c r="AD73" s="200">
        <v>1776</v>
      </c>
      <c r="AE73" s="201">
        <v>0.91690000000000005</v>
      </c>
      <c r="AF73" s="202">
        <v>5568950.5700000003</v>
      </c>
      <c r="AG73" s="203">
        <v>3937159.78</v>
      </c>
      <c r="AH73" s="201">
        <v>0.70699999999999996</v>
      </c>
      <c r="AI73" s="199">
        <v>1848</v>
      </c>
      <c r="AJ73" s="200">
        <v>1310</v>
      </c>
      <c r="AK73" s="201">
        <v>0.70889999999999997</v>
      </c>
      <c r="AL73" s="9" t="s">
        <v>165</v>
      </c>
    </row>
    <row r="74" spans="1:38" ht="13.8" x14ac:dyDescent="0.3">
      <c r="A74" s="56" t="s">
        <v>166</v>
      </c>
      <c r="B74" s="56" t="s">
        <v>76</v>
      </c>
      <c r="C74" s="361">
        <v>187723.83</v>
      </c>
      <c r="D74" s="361">
        <v>738212.18</v>
      </c>
      <c r="E74" s="362">
        <v>0.25429522173421698</v>
      </c>
      <c r="F74" s="57">
        <v>247</v>
      </c>
      <c r="G74" s="57">
        <v>234</v>
      </c>
      <c r="H74" s="58">
        <v>0.94740000000000002</v>
      </c>
      <c r="I74" s="53">
        <v>0.97489999999999999</v>
      </c>
      <c r="J74" s="366">
        <v>416</v>
      </c>
      <c r="K74" s="366">
        <v>375</v>
      </c>
      <c r="L74" s="367">
        <v>0.90139999999999998</v>
      </c>
      <c r="M74" s="362">
        <v>0.9</v>
      </c>
      <c r="N74" s="59">
        <v>225705.83</v>
      </c>
      <c r="O74" s="59">
        <v>135751.62</v>
      </c>
      <c r="P74" s="58">
        <v>0.60150000000000003</v>
      </c>
      <c r="Q74" s="58">
        <v>0.60929999999999995</v>
      </c>
      <c r="R74" s="366">
        <v>336</v>
      </c>
      <c r="S74" s="366">
        <v>150</v>
      </c>
      <c r="T74" s="367">
        <v>0.44640000000000002</v>
      </c>
      <c r="U74" s="367">
        <v>0.62549999999999994</v>
      </c>
      <c r="V74" s="57">
        <v>223</v>
      </c>
      <c r="W74" s="57">
        <v>188</v>
      </c>
      <c r="X74" s="58">
        <v>0.84299999999999997</v>
      </c>
      <c r="Y74" s="211"/>
      <c r="Z74" s="199">
        <v>384</v>
      </c>
      <c r="AA74" s="200">
        <v>409</v>
      </c>
      <c r="AB74" s="201">
        <v>1.0650999999999999</v>
      </c>
      <c r="AC74" s="199">
        <v>634</v>
      </c>
      <c r="AD74" s="200">
        <v>560</v>
      </c>
      <c r="AE74" s="201">
        <v>0.88329999999999997</v>
      </c>
      <c r="AF74" s="202">
        <v>1341074.3700000001</v>
      </c>
      <c r="AG74" s="203">
        <v>851439.97</v>
      </c>
      <c r="AH74" s="201">
        <v>0.63490000000000002</v>
      </c>
      <c r="AI74" s="199">
        <v>533</v>
      </c>
      <c r="AJ74" s="200">
        <v>343</v>
      </c>
      <c r="AK74" s="201">
        <v>0.64349999999999996</v>
      </c>
      <c r="AL74" s="9" t="s">
        <v>165</v>
      </c>
    </row>
    <row r="75" spans="1:38" ht="13.8" x14ac:dyDescent="0.3">
      <c r="A75" s="56" t="s">
        <v>309</v>
      </c>
      <c r="B75" s="56" t="s">
        <v>77</v>
      </c>
      <c r="C75" s="361">
        <v>962681.08</v>
      </c>
      <c r="D75" s="361">
        <v>4079547.25</v>
      </c>
      <c r="E75" s="362">
        <v>0.23597743107399999</v>
      </c>
      <c r="F75" s="57">
        <v>1297</v>
      </c>
      <c r="G75" s="57">
        <v>1191</v>
      </c>
      <c r="H75" s="58">
        <v>0.91830000000000001</v>
      </c>
      <c r="I75" s="53">
        <v>1</v>
      </c>
      <c r="J75" s="366">
        <v>1818</v>
      </c>
      <c r="K75" s="366">
        <v>1667</v>
      </c>
      <c r="L75" s="362">
        <v>0.91690000000000005</v>
      </c>
      <c r="M75" s="362">
        <v>0.9</v>
      </c>
      <c r="N75" s="59">
        <v>974877.63</v>
      </c>
      <c r="O75" s="59">
        <v>678438.37</v>
      </c>
      <c r="P75" s="58">
        <v>0.69589999999999996</v>
      </c>
      <c r="Q75" s="58">
        <v>0.7</v>
      </c>
      <c r="R75" s="366">
        <v>1292</v>
      </c>
      <c r="S75" s="366">
        <v>713</v>
      </c>
      <c r="T75" s="367">
        <v>0.55189999999999995</v>
      </c>
      <c r="U75" s="367">
        <v>0.7</v>
      </c>
      <c r="V75" s="57">
        <v>1009</v>
      </c>
      <c r="W75" s="57">
        <v>760</v>
      </c>
      <c r="X75" s="58">
        <v>0.75319999999999998</v>
      </c>
      <c r="Y75" s="211"/>
      <c r="Z75" s="199">
        <v>2017</v>
      </c>
      <c r="AA75" s="200">
        <v>1993</v>
      </c>
      <c r="AB75" s="201">
        <v>0.98809999999999998</v>
      </c>
      <c r="AC75" s="199">
        <v>2818</v>
      </c>
      <c r="AD75" s="200">
        <v>2577</v>
      </c>
      <c r="AE75" s="201">
        <v>0.91449999999999998</v>
      </c>
      <c r="AF75" s="202">
        <v>5332976.96</v>
      </c>
      <c r="AG75" s="203">
        <v>3601553.42</v>
      </c>
      <c r="AH75" s="201">
        <v>0.67530000000000001</v>
      </c>
      <c r="AI75" s="199">
        <v>2282</v>
      </c>
      <c r="AJ75" s="200">
        <v>1471</v>
      </c>
      <c r="AK75" s="201">
        <v>0.64459999999999995</v>
      </c>
      <c r="AL75" s="9" t="s">
        <v>165</v>
      </c>
    </row>
    <row r="76" spans="1:38" ht="13.8" x14ac:dyDescent="0.3">
      <c r="A76" s="56" t="s">
        <v>166</v>
      </c>
      <c r="B76" s="56" t="s">
        <v>78</v>
      </c>
      <c r="C76" s="361">
        <v>894323.62</v>
      </c>
      <c r="D76" s="361">
        <v>3333873.95</v>
      </c>
      <c r="E76" s="362">
        <v>0.26825357929324201</v>
      </c>
      <c r="F76" s="57">
        <v>1050</v>
      </c>
      <c r="G76" s="57">
        <v>946</v>
      </c>
      <c r="H76" s="58">
        <v>0.90100000000000002</v>
      </c>
      <c r="I76" s="53">
        <v>0.96489999999999998</v>
      </c>
      <c r="J76" s="366">
        <v>1403</v>
      </c>
      <c r="K76" s="366">
        <v>1296</v>
      </c>
      <c r="L76" s="367">
        <v>0.92369999999999997</v>
      </c>
      <c r="M76" s="362">
        <v>0.9</v>
      </c>
      <c r="N76" s="59">
        <v>1036875.12</v>
      </c>
      <c r="O76" s="59">
        <v>682218.25</v>
      </c>
      <c r="P76" s="58">
        <v>0.65800000000000003</v>
      </c>
      <c r="Q76" s="58">
        <v>0.66490000000000005</v>
      </c>
      <c r="R76" s="366">
        <v>1106</v>
      </c>
      <c r="S76" s="366">
        <v>495</v>
      </c>
      <c r="T76" s="367">
        <v>0.4476</v>
      </c>
      <c r="U76" s="367">
        <v>0.66739999999999999</v>
      </c>
      <c r="V76" s="57">
        <v>928</v>
      </c>
      <c r="W76" s="57">
        <v>754</v>
      </c>
      <c r="X76" s="58">
        <v>0.8125</v>
      </c>
      <c r="Y76" s="211"/>
      <c r="Z76" s="199">
        <v>1237</v>
      </c>
      <c r="AA76" s="200">
        <v>1312</v>
      </c>
      <c r="AB76" s="201">
        <v>1.0606</v>
      </c>
      <c r="AC76" s="199">
        <v>1755</v>
      </c>
      <c r="AD76" s="200">
        <v>1566</v>
      </c>
      <c r="AE76" s="201">
        <v>0.89229999999999998</v>
      </c>
      <c r="AF76" s="202">
        <v>4011888.32</v>
      </c>
      <c r="AG76" s="203">
        <v>2809724.87</v>
      </c>
      <c r="AH76" s="201">
        <v>0.70030000000000003</v>
      </c>
      <c r="AI76" s="199">
        <v>1484</v>
      </c>
      <c r="AJ76" s="200">
        <v>1075</v>
      </c>
      <c r="AK76" s="201">
        <v>0.72440000000000004</v>
      </c>
      <c r="AL76" s="9" t="s">
        <v>165</v>
      </c>
    </row>
    <row r="77" spans="1:38" ht="13.8" x14ac:dyDescent="0.3">
      <c r="A77" s="56" t="s">
        <v>309</v>
      </c>
      <c r="B77" s="56" t="s">
        <v>79</v>
      </c>
      <c r="C77" s="361">
        <v>256788.76</v>
      </c>
      <c r="D77" s="361">
        <v>1060690.8600000001</v>
      </c>
      <c r="E77" s="362">
        <v>0.24209576011619499</v>
      </c>
      <c r="F77" s="57">
        <v>310</v>
      </c>
      <c r="G77" s="57">
        <v>287</v>
      </c>
      <c r="H77" s="58">
        <v>0.92579999999999996</v>
      </c>
      <c r="I77" s="53">
        <v>0.96499999999999997</v>
      </c>
      <c r="J77" s="366">
        <v>436</v>
      </c>
      <c r="K77" s="366">
        <v>401</v>
      </c>
      <c r="L77" s="367">
        <v>0.91969999999999996</v>
      </c>
      <c r="M77" s="362">
        <v>0.9</v>
      </c>
      <c r="N77" s="59">
        <v>252124.82</v>
      </c>
      <c r="O77" s="59">
        <v>190609.67</v>
      </c>
      <c r="P77" s="58">
        <v>0.75600000000000001</v>
      </c>
      <c r="Q77" s="58">
        <v>0.7</v>
      </c>
      <c r="R77" s="366">
        <v>295</v>
      </c>
      <c r="S77" s="366">
        <v>175</v>
      </c>
      <c r="T77" s="367">
        <v>0.59319999999999995</v>
      </c>
      <c r="U77" s="367">
        <v>0.7</v>
      </c>
      <c r="V77" s="57">
        <v>247</v>
      </c>
      <c r="W77" s="57">
        <v>194</v>
      </c>
      <c r="X77" s="58">
        <v>0.78539999999999999</v>
      </c>
      <c r="Y77" s="211"/>
      <c r="Z77" s="199">
        <v>451</v>
      </c>
      <c r="AA77" s="200">
        <v>454</v>
      </c>
      <c r="AB77" s="201">
        <v>1.0066999999999999</v>
      </c>
      <c r="AC77" s="199">
        <v>618</v>
      </c>
      <c r="AD77" s="200">
        <v>570</v>
      </c>
      <c r="AE77" s="201">
        <v>0.92230000000000001</v>
      </c>
      <c r="AF77" s="202">
        <v>1299458.42</v>
      </c>
      <c r="AG77" s="203">
        <v>858379.86</v>
      </c>
      <c r="AH77" s="201">
        <v>0.66059999999999997</v>
      </c>
      <c r="AI77" s="199">
        <v>476</v>
      </c>
      <c r="AJ77" s="200">
        <v>359</v>
      </c>
      <c r="AK77" s="201">
        <v>0.75419999999999998</v>
      </c>
      <c r="AL77" s="9" t="s">
        <v>165</v>
      </c>
    </row>
    <row r="78" spans="1:38" ht="13.8" x14ac:dyDescent="0.3">
      <c r="A78" s="56" t="s">
        <v>142</v>
      </c>
      <c r="B78" s="56" t="s">
        <v>80</v>
      </c>
      <c r="C78" s="361">
        <v>789421.63</v>
      </c>
      <c r="D78" s="361">
        <v>3121557.73</v>
      </c>
      <c r="E78" s="362">
        <v>0.25289349045612602</v>
      </c>
      <c r="F78" s="57">
        <v>1296</v>
      </c>
      <c r="G78" s="57">
        <v>1169</v>
      </c>
      <c r="H78" s="58">
        <v>0.90200000000000002</v>
      </c>
      <c r="I78" s="53">
        <v>0.94669999999999999</v>
      </c>
      <c r="J78" s="366">
        <v>1563</v>
      </c>
      <c r="K78" s="366">
        <v>1455</v>
      </c>
      <c r="L78" s="367">
        <v>0.93089999999999995</v>
      </c>
      <c r="M78" s="362">
        <v>0.9</v>
      </c>
      <c r="N78" s="59">
        <v>882165.81</v>
      </c>
      <c r="O78" s="59">
        <v>623150.09</v>
      </c>
      <c r="P78" s="58">
        <v>0.70640000000000003</v>
      </c>
      <c r="Q78" s="58">
        <v>0.69099999999999995</v>
      </c>
      <c r="R78" s="366">
        <v>1139</v>
      </c>
      <c r="S78" s="366">
        <v>577</v>
      </c>
      <c r="T78" s="367">
        <v>0.50660000000000005</v>
      </c>
      <c r="U78" s="367">
        <v>0.7</v>
      </c>
      <c r="V78" s="57">
        <v>1006</v>
      </c>
      <c r="W78" s="57">
        <v>869</v>
      </c>
      <c r="X78" s="58">
        <v>0.86380000000000001</v>
      </c>
      <c r="Y78" s="211"/>
      <c r="Z78" s="199">
        <v>1508</v>
      </c>
      <c r="AA78" s="200">
        <v>1580</v>
      </c>
      <c r="AB78" s="201">
        <v>1.0477000000000001</v>
      </c>
      <c r="AC78" s="199">
        <v>2063</v>
      </c>
      <c r="AD78" s="200">
        <v>1893</v>
      </c>
      <c r="AE78" s="201">
        <v>0.91759999999999997</v>
      </c>
      <c r="AF78" s="202">
        <v>4043519.08</v>
      </c>
      <c r="AG78" s="203">
        <v>2740854.85</v>
      </c>
      <c r="AH78" s="201">
        <v>0.67779999999999996</v>
      </c>
      <c r="AI78" s="199">
        <v>1725</v>
      </c>
      <c r="AJ78" s="200">
        <v>1175</v>
      </c>
      <c r="AK78" s="201">
        <v>0.68120000000000003</v>
      </c>
      <c r="AL78" s="9" t="s">
        <v>165</v>
      </c>
    </row>
    <row r="79" spans="1:38" ht="13.8" x14ac:dyDescent="0.3">
      <c r="A79" s="60" t="s">
        <v>238</v>
      </c>
      <c r="B79" s="60" t="s">
        <v>81</v>
      </c>
      <c r="C79" s="361">
        <v>3623529.58</v>
      </c>
      <c r="D79" s="361">
        <v>14993089.42</v>
      </c>
      <c r="E79" s="362">
        <v>0.24167998192329901</v>
      </c>
      <c r="F79" s="57">
        <v>6061</v>
      </c>
      <c r="G79" s="57">
        <v>5596</v>
      </c>
      <c r="H79" s="58">
        <v>0.92330000000000001</v>
      </c>
      <c r="I79" s="53">
        <v>0.9778</v>
      </c>
      <c r="J79" s="366">
        <v>8334</v>
      </c>
      <c r="K79" s="366">
        <v>7673</v>
      </c>
      <c r="L79" s="367">
        <v>0.92069999999999996</v>
      </c>
      <c r="M79" s="362">
        <v>0.9</v>
      </c>
      <c r="N79" s="59">
        <v>4285820.03</v>
      </c>
      <c r="O79" s="59">
        <v>2756861.18</v>
      </c>
      <c r="P79" s="58">
        <v>0.64329999999999998</v>
      </c>
      <c r="Q79" s="58">
        <v>0.65439999999999998</v>
      </c>
      <c r="R79" s="366">
        <v>6253</v>
      </c>
      <c r="S79" s="366">
        <v>2831</v>
      </c>
      <c r="T79" s="367">
        <v>0.45269999999999999</v>
      </c>
      <c r="U79" s="367">
        <v>0.67159999999999997</v>
      </c>
      <c r="V79" s="57">
        <v>3218</v>
      </c>
      <c r="W79" s="57">
        <v>2744</v>
      </c>
      <c r="X79" s="58">
        <v>0.85270000000000001</v>
      </c>
      <c r="Y79" s="211"/>
      <c r="Z79" s="199">
        <v>7070</v>
      </c>
      <c r="AA79" s="200">
        <v>7207</v>
      </c>
      <c r="AB79" s="201">
        <v>1.0194000000000001</v>
      </c>
      <c r="AC79" s="199">
        <v>9387</v>
      </c>
      <c r="AD79" s="200">
        <v>8356</v>
      </c>
      <c r="AE79" s="201">
        <v>0.89019999999999999</v>
      </c>
      <c r="AF79" s="202">
        <v>17335899.309999999</v>
      </c>
      <c r="AG79" s="203">
        <v>11458379.73</v>
      </c>
      <c r="AH79" s="201">
        <v>0.66100000000000003</v>
      </c>
      <c r="AI79" s="199">
        <v>7965</v>
      </c>
      <c r="AJ79" s="200">
        <v>5480</v>
      </c>
      <c r="AK79" s="201">
        <v>0.68799999999999994</v>
      </c>
      <c r="AL79" s="9" t="s">
        <v>165</v>
      </c>
    </row>
    <row r="80" spans="1:38" ht="13.8" x14ac:dyDescent="0.3">
      <c r="A80" s="56" t="s">
        <v>251</v>
      </c>
      <c r="B80" s="56" t="s">
        <v>82</v>
      </c>
      <c r="C80" s="361">
        <v>178642.34</v>
      </c>
      <c r="D80" s="361">
        <v>694512.73</v>
      </c>
      <c r="E80" s="362">
        <v>0.25721967688050901</v>
      </c>
      <c r="F80" s="57">
        <v>170</v>
      </c>
      <c r="G80" s="57">
        <v>169</v>
      </c>
      <c r="H80" s="58">
        <v>0.99409999999999998</v>
      </c>
      <c r="I80" s="53">
        <v>1</v>
      </c>
      <c r="J80" s="366">
        <v>332</v>
      </c>
      <c r="K80" s="366">
        <v>292</v>
      </c>
      <c r="L80" s="367">
        <v>0.87949999999999995</v>
      </c>
      <c r="M80" s="362">
        <v>0.871</v>
      </c>
      <c r="N80" s="59">
        <v>193253.64</v>
      </c>
      <c r="O80" s="59">
        <v>144454.03</v>
      </c>
      <c r="P80" s="58">
        <v>0.74750000000000005</v>
      </c>
      <c r="Q80" s="58">
        <v>0.7</v>
      </c>
      <c r="R80" s="366">
        <v>258</v>
      </c>
      <c r="S80" s="366">
        <v>151</v>
      </c>
      <c r="T80" s="367">
        <v>0.58530000000000004</v>
      </c>
      <c r="U80" s="367">
        <v>0.7</v>
      </c>
      <c r="V80" s="57">
        <v>156</v>
      </c>
      <c r="W80" s="57">
        <v>115</v>
      </c>
      <c r="X80" s="58">
        <v>0.73719999999999997</v>
      </c>
      <c r="Y80" s="211"/>
      <c r="Z80" s="199">
        <v>288</v>
      </c>
      <c r="AA80" s="200">
        <v>314</v>
      </c>
      <c r="AB80" s="201">
        <v>1.0903</v>
      </c>
      <c r="AC80" s="199">
        <v>458</v>
      </c>
      <c r="AD80" s="200">
        <v>414</v>
      </c>
      <c r="AE80" s="201">
        <v>0.90390000000000004</v>
      </c>
      <c r="AF80" s="202">
        <v>974081.74</v>
      </c>
      <c r="AG80" s="203">
        <v>709506.5</v>
      </c>
      <c r="AH80" s="201">
        <v>0.72840000000000005</v>
      </c>
      <c r="AI80" s="199">
        <v>393</v>
      </c>
      <c r="AJ80" s="200">
        <v>302</v>
      </c>
      <c r="AK80" s="201">
        <v>0.76839999999999997</v>
      </c>
      <c r="AL80" s="9" t="s">
        <v>165</v>
      </c>
    </row>
    <row r="81" spans="1:38" ht="13.8" x14ac:dyDescent="0.3">
      <c r="A81" s="56" t="s">
        <v>142</v>
      </c>
      <c r="B81" s="56" t="s">
        <v>83</v>
      </c>
      <c r="C81" s="361">
        <v>2037415.02</v>
      </c>
      <c r="D81" s="361">
        <v>8071898.5899999999</v>
      </c>
      <c r="E81" s="362">
        <v>0.25240840147869098</v>
      </c>
      <c r="F81" s="57">
        <v>2765</v>
      </c>
      <c r="G81" s="57">
        <v>2613</v>
      </c>
      <c r="H81" s="58">
        <v>0.94499999999999995</v>
      </c>
      <c r="I81" s="53">
        <v>0.97719999999999996</v>
      </c>
      <c r="J81" s="366">
        <v>3604</v>
      </c>
      <c r="K81" s="366">
        <v>3311</v>
      </c>
      <c r="L81" s="367">
        <v>0.91869999999999996</v>
      </c>
      <c r="M81" s="362">
        <v>0.9</v>
      </c>
      <c r="N81" s="59">
        <v>2309354.9300000002</v>
      </c>
      <c r="O81" s="59">
        <v>1614325.99</v>
      </c>
      <c r="P81" s="58">
        <v>0.69899999999999995</v>
      </c>
      <c r="Q81" s="58">
        <v>0.6986</v>
      </c>
      <c r="R81" s="366">
        <v>2635</v>
      </c>
      <c r="S81" s="366">
        <v>1303</v>
      </c>
      <c r="T81" s="367">
        <v>0.4945</v>
      </c>
      <c r="U81" s="367">
        <v>0.66420000000000001</v>
      </c>
      <c r="V81" s="57">
        <v>2385</v>
      </c>
      <c r="W81" s="57">
        <v>2023</v>
      </c>
      <c r="X81" s="58">
        <v>0.84819999999999995</v>
      </c>
      <c r="Y81" s="211"/>
      <c r="Z81" s="199">
        <v>3614</v>
      </c>
      <c r="AA81" s="200">
        <v>3814</v>
      </c>
      <c r="AB81" s="201">
        <v>1.0552999999999999</v>
      </c>
      <c r="AC81" s="199">
        <v>5088</v>
      </c>
      <c r="AD81" s="200">
        <v>4399</v>
      </c>
      <c r="AE81" s="201">
        <v>0.86460000000000004</v>
      </c>
      <c r="AF81" s="202">
        <v>10454714.66</v>
      </c>
      <c r="AG81" s="203">
        <v>7076205.9699999997</v>
      </c>
      <c r="AH81" s="201">
        <v>0.67679999999999996</v>
      </c>
      <c r="AI81" s="199">
        <v>4066</v>
      </c>
      <c r="AJ81" s="200">
        <v>2704</v>
      </c>
      <c r="AK81" s="201">
        <v>0.66500000000000004</v>
      </c>
      <c r="AL81" s="9" t="s">
        <v>165</v>
      </c>
    </row>
    <row r="82" spans="1:38" ht="13.8" x14ac:dyDescent="0.3">
      <c r="A82" s="56" t="s">
        <v>153</v>
      </c>
      <c r="B82" s="56" t="s">
        <v>84</v>
      </c>
      <c r="C82" s="361">
        <v>1375167.45</v>
      </c>
      <c r="D82" s="361">
        <v>5633680.1500000004</v>
      </c>
      <c r="E82" s="362">
        <v>0.244097537202214</v>
      </c>
      <c r="F82" s="57">
        <v>2841</v>
      </c>
      <c r="G82" s="57">
        <v>2591</v>
      </c>
      <c r="H82" s="58">
        <v>0.91200000000000003</v>
      </c>
      <c r="I82" s="53">
        <v>0.95440000000000003</v>
      </c>
      <c r="J82" s="366">
        <v>3671</v>
      </c>
      <c r="K82" s="366">
        <v>3428</v>
      </c>
      <c r="L82" s="367">
        <v>0.93379999999999996</v>
      </c>
      <c r="M82" s="362">
        <v>0.9</v>
      </c>
      <c r="N82" s="59">
        <v>1659574.66</v>
      </c>
      <c r="O82" s="59">
        <v>1036511.96</v>
      </c>
      <c r="P82" s="58">
        <v>0.62460000000000004</v>
      </c>
      <c r="Q82" s="58">
        <v>0.623</v>
      </c>
      <c r="R82" s="366">
        <v>2357</v>
      </c>
      <c r="S82" s="366">
        <v>950</v>
      </c>
      <c r="T82" s="367">
        <v>0.40310000000000001</v>
      </c>
      <c r="U82" s="367">
        <v>0.61350000000000005</v>
      </c>
      <c r="V82" s="57">
        <v>2465</v>
      </c>
      <c r="W82" s="57">
        <v>2300</v>
      </c>
      <c r="X82" s="58">
        <v>0.93310000000000004</v>
      </c>
      <c r="Y82" s="211"/>
      <c r="Z82" s="199">
        <v>3324</v>
      </c>
      <c r="AA82" s="200">
        <v>3377</v>
      </c>
      <c r="AB82" s="201">
        <v>1.0159</v>
      </c>
      <c r="AC82" s="199">
        <v>4171</v>
      </c>
      <c r="AD82" s="200">
        <v>3785</v>
      </c>
      <c r="AE82" s="201">
        <v>0.90749999999999997</v>
      </c>
      <c r="AF82" s="202">
        <v>6844421.1100000003</v>
      </c>
      <c r="AG82" s="203">
        <v>4558816.16</v>
      </c>
      <c r="AH82" s="201">
        <v>0.66610000000000003</v>
      </c>
      <c r="AI82" s="199">
        <v>3260</v>
      </c>
      <c r="AJ82" s="200">
        <v>2117</v>
      </c>
      <c r="AK82" s="201">
        <v>0.64939999999999998</v>
      </c>
      <c r="AL82" s="9" t="s">
        <v>165</v>
      </c>
    </row>
    <row r="83" spans="1:38" ht="13.8" x14ac:dyDescent="0.3">
      <c r="A83" s="56" t="s">
        <v>153</v>
      </c>
      <c r="B83" s="56" t="s">
        <v>85</v>
      </c>
      <c r="C83" s="361">
        <v>3009664.82</v>
      </c>
      <c r="D83" s="361">
        <v>11857493.65</v>
      </c>
      <c r="E83" s="362">
        <v>0.25381964425509101</v>
      </c>
      <c r="F83" s="57">
        <v>6278</v>
      </c>
      <c r="G83" s="57">
        <v>5809</v>
      </c>
      <c r="H83" s="58">
        <v>0.92530000000000001</v>
      </c>
      <c r="I83" s="53">
        <v>0.93189999999999995</v>
      </c>
      <c r="J83" s="366">
        <v>7403</v>
      </c>
      <c r="K83" s="366">
        <v>6650</v>
      </c>
      <c r="L83" s="367">
        <v>0.89829999999999999</v>
      </c>
      <c r="M83" s="362">
        <v>0.9</v>
      </c>
      <c r="N83" s="59">
        <v>3427338.01</v>
      </c>
      <c r="O83" s="59">
        <v>2296507.63</v>
      </c>
      <c r="P83" s="58">
        <v>0.67010000000000003</v>
      </c>
      <c r="Q83" s="58">
        <v>0.67079999999999995</v>
      </c>
      <c r="R83" s="366">
        <v>4734</v>
      </c>
      <c r="S83" s="366">
        <v>2330</v>
      </c>
      <c r="T83" s="367">
        <v>0.49220000000000003</v>
      </c>
      <c r="U83" s="367">
        <v>0.7</v>
      </c>
      <c r="V83" s="57">
        <v>5012</v>
      </c>
      <c r="W83" s="57">
        <v>4622</v>
      </c>
      <c r="X83" s="58">
        <v>0.92220000000000002</v>
      </c>
      <c r="Y83" s="211"/>
      <c r="Z83" s="199">
        <v>8603</v>
      </c>
      <c r="AA83" s="200">
        <v>8333</v>
      </c>
      <c r="AB83" s="201">
        <v>0.96860000000000002</v>
      </c>
      <c r="AC83" s="199">
        <v>10327</v>
      </c>
      <c r="AD83" s="200">
        <v>9158</v>
      </c>
      <c r="AE83" s="201">
        <v>0.88680000000000003</v>
      </c>
      <c r="AF83" s="202">
        <v>13085066.74</v>
      </c>
      <c r="AG83" s="203">
        <v>8525647.5299999993</v>
      </c>
      <c r="AH83" s="201">
        <v>0.65159999999999996</v>
      </c>
      <c r="AI83" s="199">
        <v>7992</v>
      </c>
      <c r="AJ83" s="200">
        <v>5135</v>
      </c>
      <c r="AK83" s="201">
        <v>0.64249999999999996</v>
      </c>
      <c r="AL83" s="9" t="s">
        <v>165</v>
      </c>
    </row>
    <row r="84" spans="1:38" ht="13.8" x14ac:dyDescent="0.3">
      <c r="A84" s="56" t="s">
        <v>142</v>
      </c>
      <c r="B84" s="56" t="s">
        <v>86</v>
      </c>
      <c r="C84" s="361">
        <v>1410646</v>
      </c>
      <c r="D84" s="361">
        <v>5605181.4800000004</v>
      </c>
      <c r="E84" s="362">
        <v>0.25166821182032501</v>
      </c>
      <c r="F84" s="57">
        <v>2239</v>
      </c>
      <c r="G84" s="57">
        <v>2051</v>
      </c>
      <c r="H84" s="58">
        <v>0.91600000000000004</v>
      </c>
      <c r="I84" s="53">
        <v>0.95579999999999998</v>
      </c>
      <c r="J84" s="366">
        <v>2891</v>
      </c>
      <c r="K84" s="366">
        <v>2592</v>
      </c>
      <c r="L84" s="367">
        <v>0.89659999999999995</v>
      </c>
      <c r="M84" s="362">
        <v>0.9</v>
      </c>
      <c r="N84" s="59">
        <v>1593697.36</v>
      </c>
      <c r="O84" s="59">
        <v>1119092.1599999999</v>
      </c>
      <c r="P84" s="58">
        <v>0.70220000000000005</v>
      </c>
      <c r="Q84" s="58">
        <v>0.7</v>
      </c>
      <c r="R84" s="366">
        <v>1989</v>
      </c>
      <c r="S84" s="366">
        <v>974</v>
      </c>
      <c r="T84" s="367">
        <v>0.48970000000000002</v>
      </c>
      <c r="U84" s="367">
        <v>0.6744</v>
      </c>
      <c r="V84" s="57">
        <v>1963</v>
      </c>
      <c r="W84" s="57">
        <v>1682</v>
      </c>
      <c r="X84" s="58">
        <v>0.8569</v>
      </c>
      <c r="Y84" s="211"/>
      <c r="Z84" s="199">
        <v>2818</v>
      </c>
      <c r="AA84" s="200">
        <v>2706</v>
      </c>
      <c r="AB84" s="201">
        <v>0.96030000000000004</v>
      </c>
      <c r="AC84" s="199">
        <v>3754</v>
      </c>
      <c r="AD84" s="200">
        <v>3312</v>
      </c>
      <c r="AE84" s="201">
        <v>0.88229999999999997</v>
      </c>
      <c r="AF84" s="202">
        <v>6897537.0599999996</v>
      </c>
      <c r="AG84" s="203">
        <v>4769676.32</v>
      </c>
      <c r="AH84" s="201">
        <v>0.6915</v>
      </c>
      <c r="AI84" s="199">
        <v>2984</v>
      </c>
      <c r="AJ84" s="200">
        <v>1922</v>
      </c>
      <c r="AK84" s="201">
        <v>0.64410000000000001</v>
      </c>
      <c r="AL84" s="9" t="s">
        <v>165</v>
      </c>
    </row>
    <row r="85" spans="1:38" ht="13.8" x14ac:dyDescent="0.3">
      <c r="A85" s="56" t="s">
        <v>153</v>
      </c>
      <c r="B85" s="56" t="s">
        <v>87</v>
      </c>
      <c r="C85" s="361">
        <v>2297498.23</v>
      </c>
      <c r="D85" s="361">
        <v>9472021.1099999994</v>
      </c>
      <c r="E85" s="362">
        <v>0.242556282689704</v>
      </c>
      <c r="F85" s="57">
        <v>3241</v>
      </c>
      <c r="G85" s="57">
        <v>3112</v>
      </c>
      <c r="H85" s="58">
        <v>0.96020000000000005</v>
      </c>
      <c r="I85" s="53">
        <v>0.97260000000000002</v>
      </c>
      <c r="J85" s="366">
        <v>4077</v>
      </c>
      <c r="K85" s="366">
        <v>3717</v>
      </c>
      <c r="L85" s="367">
        <v>0.91169999999999995</v>
      </c>
      <c r="M85" s="362">
        <v>0.9</v>
      </c>
      <c r="N85" s="59">
        <v>2529332.42</v>
      </c>
      <c r="O85" s="59">
        <v>1836265.34</v>
      </c>
      <c r="P85" s="58">
        <v>0.72599999999999998</v>
      </c>
      <c r="Q85" s="58">
        <v>0.7</v>
      </c>
      <c r="R85" s="366">
        <v>2864</v>
      </c>
      <c r="S85" s="366">
        <v>1638</v>
      </c>
      <c r="T85" s="367">
        <v>0.57189999999999996</v>
      </c>
      <c r="U85" s="367">
        <v>0.7</v>
      </c>
      <c r="V85" s="57">
        <v>2575</v>
      </c>
      <c r="W85" s="57">
        <v>2101</v>
      </c>
      <c r="X85" s="58">
        <v>0.81589999999999996</v>
      </c>
      <c r="Y85" s="211"/>
      <c r="Z85" s="199">
        <v>4307</v>
      </c>
      <c r="AA85" s="200">
        <v>4330</v>
      </c>
      <c r="AB85" s="201">
        <v>1.0053000000000001</v>
      </c>
      <c r="AC85" s="199">
        <v>5812</v>
      </c>
      <c r="AD85" s="200">
        <v>5081</v>
      </c>
      <c r="AE85" s="201">
        <v>0.87419999999999998</v>
      </c>
      <c r="AF85" s="202">
        <v>11378669.15</v>
      </c>
      <c r="AG85" s="203">
        <v>7898549.21</v>
      </c>
      <c r="AH85" s="201">
        <v>0.69420000000000004</v>
      </c>
      <c r="AI85" s="199">
        <v>4655</v>
      </c>
      <c r="AJ85" s="200">
        <v>3334</v>
      </c>
      <c r="AK85" s="201">
        <v>0.71619999999999995</v>
      </c>
      <c r="AL85" s="9" t="s">
        <v>165</v>
      </c>
    </row>
    <row r="86" spans="1:38" ht="13.8" x14ac:dyDescent="0.3">
      <c r="A86" s="56" t="s">
        <v>152</v>
      </c>
      <c r="B86" s="56" t="s">
        <v>88</v>
      </c>
      <c r="C86" s="361">
        <v>1180195.97</v>
      </c>
      <c r="D86" s="361">
        <v>4751553.97</v>
      </c>
      <c r="E86" s="362">
        <v>0.248381051220597</v>
      </c>
      <c r="F86" s="57">
        <v>1987</v>
      </c>
      <c r="G86" s="57">
        <v>1849</v>
      </c>
      <c r="H86" s="58">
        <v>0.93049999999999999</v>
      </c>
      <c r="I86" s="53">
        <v>0.94579999999999997</v>
      </c>
      <c r="J86" s="366">
        <v>3097</v>
      </c>
      <c r="K86" s="366">
        <v>2778</v>
      </c>
      <c r="L86" s="367">
        <v>0.89700000000000002</v>
      </c>
      <c r="M86" s="362">
        <v>0.9</v>
      </c>
      <c r="N86" s="59">
        <v>1470279.39</v>
      </c>
      <c r="O86" s="59">
        <v>918470.24</v>
      </c>
      <c r="P86" s="58">
        <v>0.62470000000000003</v>
      </c>
      <c r="Q86" s="58">
        <v>0.62919999999999998</v>
      </c>
      <c r="R86" s="366">
        <v>2082</v>
      </c>
      <c r="S86" s="366">
        <v>839</v>
      </c>
      <c r="T86" s="367">
        <v>0.40300000000000002</v>
      </c>
      <c r="U86" s="367">
        <v>0.62109999999999999</v>
      </c>
      <c r="V86" s="57">
        <v>1799</v>
      </c>
      <c r="W86" s="57">
        <v>1542</v>
      </c>
      <c r="X86" s="58">
        <v>0.85709999999999997</v>
      </c>
      <c r="Y86" s="211"/>
      <c r="Z86" s="199">
        <v>2408</v>
      </c>
      <c r="AA86" s="200">
        <v>2635</v>
      </c>
      <c r="AB86" s="201">
        <v>1.0943000000000001</v>
      </c>
      <c r="AC86" s="199">
        <v>3727</v>
      </c>
      <c r="AD86" s="200">
        <v>3322</v>
      </c>
      <c r="AE86" s="201">
        <v>0.89129999999999998</v>
      </c>
      <c r="AF86" s="202">
        <v>6189733.4299999997</v>
      </c>
      <c r="AG86" s="203">
        <v>3899498.55</v>
      </c>
      <c r="AH86" s="201">
        <v>0.63</v>
      </c>
      <c r="AI86" s="199">
        <v>2872</v>
      </c>
      <c r="AJ86" s="200">
        <v>1644</v>
      </c>
      <c r="AK86" s="201">
        <v>0.57240000000000002</v>
      </c>
      <c r="AL86" s="9" t="s">
        <v>165</v>
      </c>
    </row>
    <row r="87" spans="1:38" ht="13.8" x14ac:dyDescent="0.3">
      <c r="A87" s="56" t="s">
        <v>166</v>
      </c>
      <c r="B87" s="56" t="s">
        <v>89</v>
      </c>
      <c r="C87" s="361">
        <v>1613379.35</v>
      </c>
      <c r="D87" s="361">
        <v>6357182.79</v>
      </c>
      <c r="E87" s="362">
        <v>0.25378841592189</v>
      </c>
      <c r="F87" s="57">
        <v>2119</v>
      </c>
      <c r="G87" s="57">
        <v>1974</v>
      </c>
      <c r="H87" s="58">
        <v>0.93159999999999998</v>
      </c>
      <c r="I87" s="53">
        <v>0.9819</v>
      </c>
      <c r="J87" s="366">
        <v>2837</v>
      </c>
      <c r="K87" s="366">
        <v>2561</v>
      </c>
      <c r="L87" s="367">
        <v>0.90269999999999995</v>
      </c>
      <c r="M87" s="362">
        <v>0.9</v>
      </c>
      <c r="N87" s="59">
        <v>1823962.36</v>
      </c>
      <c r="O87" s="59">
        <v>1276121.98</v>
      </c>
      <c r="P87" s="58">
        <v>0.6996</v>
      </c>
      <c r="Q87" s="58">
        <v>0.7</v>
      </c>
      <c r="R87" s="366">
        <v>2010</v>
      </c>
      <c r="S87" s="366">
        <v>950</v>
      </c>
      <c r="T87" s="367">
        <v>0.47260000000000002</v>
      </c>
      <c r="U87" s="367">
        <v>0.68659999999999999</v>
      </c>
      <c r="V87" s="57">
        <v>1754</v>
      </c>
      <c r="W87" s="57">
        <v>1552</v>
      </c>
      <c r="X87" s="58">
        <v>0.88480000000000003</v>
      </c>
      <c r="Y87" s="211"/>
      <c r="Z87" s="199">
        <v>2764</v>
      </c>
      <c r="AA87" s="200">
        <v>2781</v>
      </c>
      <c r="AB87" s="201">
        <v>1.0062</v>
      </c>
      <c r="AC87" s="199">
        <v>3644</v>
      </c>
      <c r="AD87" s="200">
        <v>3241</v>
      </c>
      <c r="AE87" s="201">
        <v>0.88939999999999997</v>
      </c>
      <c r="AF87" s="202">
        <v>7726448.75</v>
      </c>
      <c r="AG87" s="203">
        <v>5202712.91</v>
      </c>
      <c r="AH87" s="201">
        <v>0.6734</v>
      </c>
      <c r="AI87" s="199">
        <v>2923</v>
      </c>
      <c r="AJ87" s="200">
        <v>1870</v>
      </c>
      <c r="AK87" s="201">
        <v>0.63980000000000004</v>
      </c>
      <c r="AL87" s="9" t="s">
        <v>165</v>
      </c>
    </row>
    <row r="88" spans="1:38" ht="13.8" x14ac:dyDescent="0.3">
      <c r="A88" s="56" t="s">
        <v>153</v>
      </c>
      <c r="B88" s="56" t="s">
        <v>90</v>
      </c>
      <c r="C88" s="361">
        <v>1196646.76</v>
      </c>
      <c r="D88" s="361">
        <v>5091426.2699999996</v>
      </c>
      <c r="E88" s="362">
        <v>0.23503173699105701</v>
      </c>
      <c r="F88" s="57">
        <v>2559</v>
      </c>
      <c r="G88" s="57">
        <v>2337</v>
      </c>
      <c r="H88" s="58">
        <v>0.91320000000000001</v>
      </c>
      <c r="I88" s="53">
        <v>0.93500000000000005</v>
      </c>
      <c r="J88" s="366">
        <v>3051</v>
      </c>
      <c r="K88" s="366">
        <v>2936</v>
      </c>
      <c r="L88" s="367">
        <v>0.96230000000000004</v>
      </c>
      <c r="M88" s="362">
        <v>0.9</v>
      </c>
      <c r="N88" s="59">
        <v>1451854.57</v>
      </c>
      <c r="O88" s="59">
        <v>852566.86</v>
      </c>
      <c r="P88" s="58">
        <v>0.58720000000000006</v>
      </c>
      <c r="Q88" s="58">
        <v>0.59670000000000001</v>
      </c>
      <c r="R88" s="366">
        <v>2632</v>
      </c>
      <c r="S88" s="366">
        <v>1084</v>
      </c>
      <c r="T88" s="367">
        <v>0.41189999999999999</v>
      </c>
      <c r="U88" s="367">
        <v>0.6341</v>
      </c>
      <c r="V88" s="57">
        <v>1896</v>
      </c>
      <c r="W88" s="57">
        <v>1695</v>
      </c>
      <c r="X88" s="58">
        <v>0.89400000000000002</v>
      </c>
      <c r="Y88" s="211"/>
      <c r="Z88" s="199">
        <v>3603</v>
      </c>
      <c r="AA88" s="200">
        <v>3539</v>
      </c>
      <c r="AB88" s="201">
        <v>0.98219999999999996</v>
      </c>
      <c r="AC88" s="199">
        <v>4437</v>
      </c>
      <c r="AD88" s="200">
        <v>4129</v>
      </c>
      <c r="AE88" s="201">
        <v>0.93059999999999998</v>
      </c>
      <c r="AF88" s="202">
        <v>5799476.5899999999</v>
      </c>
      <c r="AG88" s="203">
        <v>3422009.58</v>
      </c>
      <c r="AH88" s="201">
        <v>0.59009999999999996</v>
      </c>
      <c r="AI88" s="199">
        <v>3767</v>
      </c>
      <c r="AJ88" s="200">
        <v>2136</v>
      </c>
      <c r="AK88" s="201">
        <v>0.56699999999999995</v>
      </c>
      <c r="AL88" s="9" t="s">
        <v>165</v>
      </c>
    </row>
    <row r="89" spans="1:38" ht="13.8" x14ac:dyDescent="0.3">
      <c r="A89" s="56" t="s">
        <v>153</v>
      </c>
      <c r="B89" s="56" t="s">
        <v>91</v>
      </c>
      <c r="C89" s="361">
        <v>896805.09</v>
      </c>
      <c r="D89" s="361">
        <v>3461106.49</v>
      </c>
      <c r="E89" s="362">
        <v>0.25910936071776303</v>
      </c>
      <c r="F89" s="57">
        <v>1480</v>
      </c>
      <c r="G89" s="57">
        <v>1412</v>
      </c>
      <c r="H89" s="58">
        <v>0.95409999999999995</v>
      </c>
      <c r="I89" s="53">
        <v>0.98470000000000002</v>
      </c>
      <c r="J89" s="366">
        <v>1936</v>
      </c>
      <c r="K89" s="366">
        <v>1684</v>
      </c>
      <c r="L89" s="367">
        <v>0.86980000000000002</v>
      </c>
      <c r="M89" s="362">
        <v>0.89129999999999998</v>
      </c>
      <c r="N89" s="59">
        <v>978048.68</v>
      </c>
      <c r="O89" s="59">
        <v>681918.23</v>
      </c>
      <c r="P89" s="58">
        <v>0.69720000000000004</v>
      </c>
      <c r="Q89" s="58">
        <v>0.69630000000000003</v>
      </c>
      <c r="R89" s="366">
        <v>1215</v>
      </c>
      <c r="S89" s="366">
        <v>655</v>
      </c>
      <c r="T89" s="367">
        <v>0.53910000000000002</v>
      </c>
      <c r="U89" s="367">
        <v>0.69330000000000003</v>
      </c>
      <c r="V89" s="57">
        <v>1151</v>
      </c>
      <c r="W89" s="57">
        <v>978</v>
      </c>
      <c r="X89" s="58">
        <v>0.84970000000000001</v>
      </c>
      <c r="Y89" s="211"/>
      <c r="Z89" s="199">
        <v>1896</v>
      </c>
      <c r="AA89" s="200">
        <v>1973</v>
      </c>
      <c r="AB89" s="201">
        <v>1.0406</v>
      </c>
      <c r="AC89" s="199">
        <v>2506</v>
      </c>
      <c r="AD89" s="200">
        <v>2206</v>
      </c>
      <c r="AE89" s="201">
        <v>0.88029999999999997</v>
      </c>
      <c r="AF89" s="202">
        <v>4300406.38</v>
      </c>
      <c r="AG89" s="203">
        <v>3039801.79</v>
      </c>
      <c r="AH89" s="201">
        <v>0.70689999999999997</v>
      </c>
      <c r="AI89" s="199">
        <v>1861</v>
      </c>
      <c r="AJ89" s="200">
        <v>1340</v>
      </c>
      <c r="AK89" s="201">
        <v>0.72</v>
      </c>
      <c r="AL89" s="9" t="s">
        <v>165</v>
      </c>
    </row>
    <row r="90" spans="1:38" ht="13.8" x14ac:dyDescent="0.3">
      <c r="A90" s="56" t="s">
        <v>142</v>
      </c>
      <c r="B90" s="56" t="s">
        <v>92</v>
      </c>
      <c r="C90" s="361">
        <v>492994.03</v>
      </c>
      <c r="D90" s="361">
        <v>2039740.97</v>
      </c>
      <c r="E90" s="362">
        <v>0.24169442946473699</v>
      </c>
      <c r="F90" s="57">
        <v>540</v>
      </c>
      <c r="G90" s="57">
        <v>498</v>
      </c>
      <c r="H90" s="58">
        <v>0.92220000000000002</v>
      </c>
      <c r="I90" s="53">
        <v>0.96499999999999997</v>
      </c>
      <c r="J90" s="366">
        <v>971</v>
      </c>
      <c r="K90" s="366">
        <v>827</v>
      </c>
      <c r="L90" s="367">
        <v>0.85170000000000001</v>
      </c>
      <c r="M90" s="362">
        <v>0.87419999999999998</v>
      </c>
      <c r="N90" s="59">
        <v>538379.76</v>
      </c>
      <c r="O90" s="59">
        <v>373398.22</v>
      </c>
      <c r="P90" s="58">
        <v>0.69359999999999999</v>
      </c>
      <c r="Q90" s="58">
        <v>0.7</v>
      </c>
      <c r="R90" s="366">
        <v>748</v>
      </c>
      <c r="S90" s="366">
        <v>357</v>
      </c>
      <c r="T90" s="367">
        <v>0.4773</v>
      </c>
      <c r="U90" s="367">
        <v>0.64400000000000002</v>
      </c>
      <c r="V90" s="57">
        <v>339</v>
      </c>
      <c r="W90" s="57">
        <v>291</v>
      </c>
      <c r="X90" s="58">
        <v>0.85840000000000005</v>
      </c>
      <c r="Y90" s="211"/>
      <c r="Z90" s="199">
        <v>780</v>
      </c>
      <c r="AA90" s="200">
        <v>822</v>
      </c>
      <c r="AB90" s="201">
        <v>1.0538000000000001</v>
      </c>
      <c r="AC90" s="199">
        <v>1408</v>
      </c>
      <c r="AD90" s="200">
        <v>1245</v>
      </c>
      <c r="AE90" s="201">
        <v>0.88419999999999999</v>
      </c>
      <c r="AF90" s="202">
        <v>2957498.62</v>
      </c>
      <c r="AG90" s="203">
        <v>2010495.66</v>
      </c>
      <c r="AH90" s="201">
        <v>0.67979999999999996</v>
      </c>
      <c r="AI90" s="199">
        <v>1206</v>
      </c>
      <c r="AJ90" s="200">
        <v>732</v>
      </c>
      <c r="AK90" s="201">
        <v>0.60699999999999998</v>
      </c>
      <c r="AL90" s="9" t="s">
        <v>165</v>
      </c>
    </row>
    <row r="91" spans="1:38" ht="13.8" x14ac:dyDescent="0.3">
      <c r="A91" s="56" t="s">
        <v>142</v>
      </c>
      <c r="B91" s="56" t="s">
        <v>93</v>
      </c>
      <c r="C91" s="361">
        <v>779186.46</v>
      </c>
      <c r="D91" s="361">
        <v>3141459.62</v>
      </c>
      <c r="E91" s="362">
        <v>0.24803325659172401</v>
      </c>
      <c r="F91" s="57">
        <v>1258</v>
      </c>
      <c r="G91" s="57">
        <v>1229</v>
      </c>
      <c r="H91" s="58">
        <v>0.97689999999999999</v>
      </c>
      <c r="I91" s="53">
        <v>0.99550000000000005</v>
      </c>
      <c r="J91" s="366">
        <v>1825</v>
      </c>
      <c r="K91" s="366">
        <v>1580</v>
      </c>
      <c r="L91" s="367">
        <v>0.86580000000000001</v>
      </c>
      <c r="M91" s="362">
        <v>0.9</v>
      </c>
      <c r="N91" s="59">
        <v>927739.35</v>
      </c>
      <c r="O91" s="59">
        <v>611417.12</v>
      </c>
      <c r="P91" s="58">
        <v>0.65900000000000003</v>
      </c>
      <c r="Q91" s="58">
        <v>0.66800000000000004</v>
      </c>
      <c r="R91" s="366">
        <v>1130</v>
      </c>
      <c r="S91" s="366">
        <v>486</v>
      </c>
      <c r="T91" s="367">
        <v>0.43009999999999998</v>
      </c>
      <c r="U91" s="367">
        <v>0.62939999999999996</v>
      </c>
      <c r="V91" s="57">
        <v>1164</v>
      </c>
      <c r="W91" s="57">
        <v>1013</v>
      </c>
      <c r="X91" s="58">
        <v>0.87029999999999996</v>
      </c>
      <c r="Y91" s="211"/>
      <c r="Z91" s="199">
        <v>1446</v>
      </c>
      <c r="AA91" s="200">
        <v>1649</v>
      </c>
      <c r="AB91" s="201">
        <v>1.1404000000000001</v>
      </c>
      <c r="AC91" s="199">
        <v>2131</v>
      </c>
      <c r="AD91" s="200">
        <v>1881</v>
      </c>
      <c r="AE91" s="201">
        <v>0.88270000000000004</v>
      </c>
      <c r="AF91" s="202">
        <v>4012549.23</v>
      </c>
      <c r="AG91" s="203">
        <v>2652167.35</v>
      </c>
      <c r="AH91" s="201">
        <v>0.66100000000000003</v>
      </c>
      <c r="AI91" s="199">
        <v>1620</v>
      </c>
      <c r="AJ91" s="200">
        <v>1013</v>
      </c>
      <c r="AK91" s="201">
        <v>0.62529999999999997</v>
      </c>
      <c r="AL91" s="9" t="s">
        <v>165</v>
      </c>
    </row>
    <row r="92" spans="1:38" ht="13.8" x14ac:dyDescent="0.3">
      <c r="A92" s="56" t="s">
        <v>251</v>
      </c>
      <c r="B92" s="56" t="s">
        <v>94</v>
      </c>
      <c r="C92" s="361">
        <v>132782.15</v>
      </c>
      <c r="D92" s="361">
        <v>573484.91</v>
      </c>
      <c r="E92" s="362">
        <v>0.23153556036897299</v>
      </c>
      <c r="F92" s="57">
        <v>162</v>
      </c>
      <c r="G92" s="57">
        <v>157</v>
      </c>
      <c r="H92" s="58">
        <v>0.96909999999999996</v>
      </c>
      <c r="I92" s="53">
        <v>0.97189999999999999</v>
      </c>
      <c r="J92" s="366">
        <v>304</v>
      </c>
      <c r="K92" s="366">
        <v>271</v>
      </c>
      <c r="L92" s="367">
        <v>0.89139999999999997</v>
      </c>
      <c r="M92" s="362">
        <v>0.8871</v>
      </c>
      <c r="N92" s="59">
        <v>150094.18</v>
      </c>
      <c r="O92" s="59">
        <v>99849.49</v>
      </c>
      <c r="P92" s="58">
        <v>0.66520000000000001</v>
      </c>
      <c r="Q92" s="58">
        <v>0.7</v>
      </c>
      <c r="R92" s="366">
        <v>242</v>
      </c>
      <c r="S92" s="366">
        <v>107</v>
      </c>
      <c r="T92" s="367">
        <v>0.44209999999999999</v>
      </c>
      <c r="U92" s="367">
        <v>0.61750000000000005</v>
      </c>
      <c r="V92" s="57">
        <v>133</v>
      </c>
      <c r="W92" s="57">
        <v>95</v>
      </c>
      <c r="X92" s="58">
        <v>0.71430000000000005</v>
      </c>
      <c r="Y92" s="211"/>
      <c r="Z92" s="199">
        <v>245</v>
      </c>
      <c r="AA92" s="200">
        <v>266</v>
      </c>
      <c r="AB92" s="201">
        <v>1.0857000000000001</v>
      </c>
      <c r="AC92" s="199">
        <v>522</v>
      </c>
      <c r="AD92" s="200">
        <v>421</v>
      </c>
      <c r="AE92" s="201">
        <v>0.80649999999999999</v>
      </c>
      <c r="AF92" s="202">
        <v>837812.99</v>
      </c>
      <c r="AG92" s="203">
        <v>541939.56999999995</v>
      </c>
      <c r="AH92" s="201">
        <v>0.64690000000000003</v>
      </c>
      <c r="AI92" s="199">
        <v>408</v>
      </c>
      <c r="AJ92" s="200">
        <v>262</v>
      </c>
      <c r="AK92" s="201">
        <v>0.64219999999999999</v>
      </c>
      <c r="AL92" s="9" t="s">
        <v>165</v>
      </c>
    </row>
    <row r="93" spans="1:38" ht="13.8" x14ac:dyDescent="0.3">
      <c r="A93" s="56" t="s">
        <v>251</v>
      </c>
      <c r="B93" s="56" t="s">
        <v>95</v>
      </c>
      <c r="C93" s="361">
        <v>260691.37</v>
      </c>
      <c r="D93" s="361">
        <v>1147134.3500000001</v>
      </c>
      <c r="E93" s="362">
        <v>0.22725443623931199</v>
      </c>
      <c r="F93" s="57">
        <v>418</v>
      </c>
      <c r="G93" s="57">
        <v>395</v>
      </c>
      <c r="H93" s="58">
        <v>0.94499999999999995</v>
      </c>
      <c r="I93" s="53">
        <v>0.97</v>
      </c>
      <c r="J93" s="366">
        <v>608</v>
      </c>
      <c r="K93" s="366">
        <v>550</v>
      </c>
      <c r="L93" s="367">
        <v>0.90459999999999996</v>
      </c>
      <c r="M93" s="362">
        <v>0.9</v>
      </c>
      <c r="N93" s="59">
        <v>278594.46999999997</v>
      </c>
      <c r="O93" s="59">
        <v>197662.54</v>
      </c>
      <c r="P93" s="58">
        <v>0.70950000000000002</v>
      </c>
      <c r="Q93" s="58">
        <v>0.7</v>
      </c>
      <c r="R93" s="366">
        <v>435</v>
      </c>
      <c r="S93" s="366">
        <v>240</v>
      </c>
      <c r="T93" s="367">
        <v>0.55169999999999997</v>
      </c>
      <c r="U93" s="367">
        <v>0.7</v>
      </c>
      <c r="V93" s="57">
        <v>341</v>
      </c>
      <c r="W93" s="57">
        <v>280</v>
      </c>
      <c r="X93" s="58">
        <v>0.82110000000000005</v>
      </c>
      <c r="Y93" s="211"/>
      <c r="Z93" s="199">
        <v>604</v>
      </c>
      <c r="AA93" s="200">
        <v>674</v>
      </c>
      <c r="AB93" s="201">
        <v>1.1158999999999999</v>
      </c>
      <c r="AC93" s="199">
        <v>871</v>
      </c>
      <c r="AD93" s="200">
        <v>773</v>
      </c>
      <c r="AE93" s="201">
        <v>0.88749999999999996</v>
      </c>
      <c r="AF93" s="202">
        <v>1698273.85</v>
      </c>
      <c r="AG93" s="203">
        <v>1181751.96</v>
      </c>
      <c r="AH93" s="201">
        <v>0.69589999999999996</v>
      </c>
      <c r="AI93" s="199">
        <v>752</v>
      </c>
      <c r="AJ93" s="200">
        <v>531</v>
      </c>
      <c r="AK93" s="201">
        <v>0.70609999999999995</v>
      </c>
      <c r="AL93" s="9" t="s">
        <v>165</v>
      </c>
    </row>
    <row r="94" spans="1:38" ht="13.8" x14ac:dyDescent="0.3">
      <c r="A94" s="56" t="s">
        <v>155</v>
      </c>
      <c r="B94" s="56"/>
      <c r="C94" s="361"/>
      <c r="D94" s="361"/>
      <c r="E94" s="362"/>
      <c r="F94" s="57"/>
      <c r="G94" s="57"/>
      <c r="H94" s="58"/>
      <c r="I94" s="53"/>
      <c r="J94" s="366"/>
      <c r="K94" s="366"/>
      <c r="L94" s="367"/>
      <c r="M94" s="362"/>
      <c r="N94" s="59"/>
      <c r="O94" s="59"/>
      <c r="P94" s="58"/>
      <c r="Q94" s="58"/>
      <c r="R94" s="366"/>
      <c r="S94" s="366"/>
      <c r="T94" s="367"/>
      <c r="U94" s="367"/>
      <c r="V94" s="57"/>
      <c r="W94" s="57"/>
      <c r="X94" s="58"/>
      <c r="Y94" s="211"/>
      <c r="Z94" s="199"/>
      <c r="AA94" s="200"/>
      <c r="AB94" s="201"/>
      <c r="AC94" s="199"/>
      <c r="AD94" s="200"/>
      <c r="AE94" s="201"/>
      <c r="AF94" s="202"/>
      <c r="AG94" s="203"/>
      <c r="AH94" s="201"/>
      <c r="AI94" s="199"/>
      <c r="AJ94" s="200"/>
      <c r="AK94" s="201"/>
      <c r="AL94" s="9"/>
    </row>
    <row r="95" spans="1:38" ht="13.8" x14ac:dyDescent="0.3">
      <c r="A95" s="56" t="s">
        <v>309</v>
      </c>
      <c r="B95" s="56" t="s">
        <v>97</v>
      </c>
      <c r="C95" s="361">
        <v>86336.5</v>
      </c>
      <c r="D95" s="361">
        <v>333141.28999999998</v>
      </c>
      <c r="E95" s="362">
        <v>0.259158809164724</v>
      </c>
      <c r="F95" s="57">
        <v>108</v>
      </c>
      <c r="G95" s="57">
        <v>94</v>
      </c>
      <c r="H95" s="58">
        <v>0.87039999999999995</v>
      </c>
      <c r="I95" s="53">
        <v>0.93799999999999994</v>
      </c>
      <c r="J95" s="366">
        <v>134</v>
      </c>
      <c r="K95" s="366">
        <v>133</v>
      </c>
      <c r="L95" s="367">
        <v>0.99250000000000005</v>
      </c>
      <c r="M95" s="362">
        <v>0.9</v>
      </c>
      <c r="N95" s="59">
        <v>75634</v>
      </c>
      <c r="O95" s="59">
        <v>53235.38</v>
      </c>
      <c r="P95" s="58">
        <v>0.70389999999999997</v>
      </c>
      <c r="Q95" s="58">
        <v>0.68189999999999995</v>
      </c>
      <c r="R95" s="366">
        <v>120</v>
      </c>
      <c r="S95" s="366">
        <v>79</v>
      </c>
      <c r="T95" s="367">
        <v>0.6583</v>
      </c>
      <c r="U95" s="367">
        <v>0.7</v>
      </c>
      <c r="V95" s="57">
        <v>80</v>
      </c>
      <c r="W95" s="57">
        <v>68</v>
      </c>
      <c r="X95" s="58">
        <v>0.85</v>
      </c>
      <c r="Y95" s="228"/>
      <c r="Z95" s="229">
        <v>197</v>
      </c>
      <c r="AA95" s="230">
        <v>202</v>
      </c>
      <c r="AB95" s="231">
        <v>1.0254000000000001</v>
      </c>
      <c r="AC95" s="229">
        <v>243</v>
      </c>
      <c r="AD95" s="230">
        <v>227</v>
      </c>
      <c r="AE95" s="231">
        <v>0.93420000000000003</v>
      </c>
      <c r="AF95" s="232">
        <v>480451.5</v>
      </c>
      <c r="AG95" s="233">
        <v>302637.44</v>
      </c>
      <c r="AH95" s="231">
        <v>0.62990000000000002</v>
      </c>
      <c r="AI95" s="229">
        <v>207</v>
      </c>
      <c r="AJ95" s="230">
        <v>152</v>
      </c>
      <c r="AK95" s="231">
        <v>0.73429999999999995</v>
      </c>
      <c r="AL95" s="9" t="s">
        <v>165</v>
      </c>
    </row>
    <row r="96" spans="1:38" ht="13.8" x14ac:dyDescent="0.3">
      <c r="A96" s="56" t="s">
        <v>153</v>
      </c>
      <c r="B96" s="56" t="s">
        <v>98</v>
      </c>
      <c r="C96" s="361">
        <v>2452629.61</v>
      </c>
      <c r="D96" s="361">
        <v>10050311.25</v>
      </c>
      <c r="E96" s="362">
        <v>0.24403518945744099</v>
      </c>
      <c r="F96" s="57">
        <v>3043</v>
      </c>
      <c r="G96" s="57">
        <v>2856</v>
      </c>
      <c r="H96" s="58">
        <v>0.9385</v>
      </c>
      <c r="I96" s="53">
        <v>0.98329999999999995</v>
      </c>
      <c r="J96" s="366">
        <v>4295</v>
      </c>
      <c r="K96" s="366">
        <v>3937</v>
      </c>
      <c r="L96" s="367">
        <v>0.91659999999999997</v>
      </c>
      <c r="M96" s="362">
        <v>0.9</v>
      </c>
      <c r="N96" s="59">
        <v>2799862.11</v>
      </c>
      <c r="O96" s="59">
        <v>1873556.94</v>
      </c>
      <c r="P96" s="58">
        <v>0.66920000000000002</v>
      </c>
      <c r="Q96" s="58">
        <v>0.67449999999999999</v>
      </c>
      <c r="R96" s="366">
        <v>3049</v>
      </c>
      <c r="S96" s="366">
        <v>1565</v>
      </c>
      <c r="T96" s="367">
        <v>0.51329999999999998</v>
      </c>
      <c r="U96" s="367">
        <v>0.67230000000000001</v>
      </c>
      <c r="V96" s="57">
        <v>2072</v>
      </c>
      <c r="W96" s="57">
        <v>1479</v>
      </c>
      <c r="X96" s="58">
        <v>0.71379999999999999</v>
      </c>
      <c r="Y96" s="211"/>
      <c r="Z96" s="199">
        <v>3644</v>
      </c>
      <c r="AA96" s="200">
        <v>3612</v>
      </c>
      <c r="AB96" s="201">
        <v>0.99119999999999997</v>
      </c>
      <c r="AC96" s="199">
        <v>5313</v>
      </c>
      <c r="AD96" s="200">
        <v>4710</v>
      </c>
      <c r="AE96" s="201">
        <v>0.88649999999999995</v>
      </c>
      <c r="AF96" s="202">
        <v>12087555.23</v>
      </c>
      <c r="AG96" s="203">
        <v>7604912.2199999997</v>
      </c>
      <c r="AH96" s="201">
        <v>0.62919999999999998</v>
      </c>
      <c r="AI96" s="199">
        <v>4104</v>
      </c>
      <c r="AJ96" s="200">
        <v>2664</v>
      </c>
      <c r="AK96" s="201">
        <v>0.64910000000000001</v>
      </c>
      <c r="AL96" s="9" t="s">
        <v>165</v>
      </c>
    </row>
    <row r="97" spans="1:38" ht="13.8" x14ac:dyDescent="0.3">
      <c r="A97" s="56" t="s">
        <v>238</v>
      </c>
      <c r="B97" s="56" t="s">
        <v>99</v>
      </c>
      <c r="C97" s="361">
        <v>1042283.93</v>
      </c>
      <c r="D97" s="361">
        <v>4559250.07</v>
      </c>
      <c r="E97" s="362">
        <v>0.228608633875615</v>
      </c>
      <c r="F97" s="57">
        <v>2285</v>
      </c>
      <c r="G97" s="57">
        <v>2127</v>
      </c>
      <c r="H97" s="58">
        <v>0.93089999999999995</v>
      </c>
      <c r="I97" s="53">
        <v>0.96660000000000001</v>
      </c>
      <c r="J97" s="366">
        <v>2602</v>
      </c>
      <c r="K97" s="366">
        <v>2458</v>
      </c>
      <c r="L97" s="367">
        <v>0.94469999999999998</v>
      </c>
      <c r="M97" s="362">
        <v>0.9</v>
      </c>
      <c r="N97" s="59">
        <v>1256709.3</v>
      </c>
      <c r="O97" s="59">
        <v>841464.85</v>
      </c>
      <c r="P97" s="58">
        <v>0.66959999999999997</v>
      </c>
      <c r="Q97" s="58">
        <v>0.68879999999999997</v>
      </c>
      <c r="R97" s="366">
        <v>1841</v>
      </c>
      <c r="S97" s="366">
        <v>954</v>
      </c>
      <c r="T97" s="367">
        <v>0.51819999999999999</v>
      </c>
      <c r="U97" s="367">
        <v>0.7</v>
      </c>
      <c r="V97" s="57">
        <v>1839</v>
      </c>
      <c r="W97" s="57">
        <v>1634</v>
      </c>
      <c r="X97" s="58">
        <v>0.88849999999999996</v>
      </c>
      <c r="Y97" s="211"/>
      <c r="Z97" s="199">
        <v>2553</v>
      </c>
      <c r="AA97" s="200">
        <v>2517</v>
      </c>
      <c r="AB97" s="201">
        <v>0.9859</v>
      </c>
      <c r="AC97" s="199">
        <v>3158</v>
      </c>
      <c r="AD97" s="200">
        <v>2878</v>
      </c>
      <c r="AE97" s="201">
        <v>0.9113</v>
      </c>
      <c r="AF97" s="202">
        <v>5112097.92</v>
      </c>
      <c r="AG97" s="203">
        <v>3527423.08</v>
      </c>
      <c r="AH97" s="201">
        <v>0.69</v>
      </c>
      <c r="AI97" s="199">
        <v>2595</v>
      </c>
      <c r="AJ97" s="200">
        <v>1832</v>
      </c>
      <c r="AK97" s="201">
        <v>0.70599999999999996</v>
      </c>
      <c r="AL97" s="9" t="s">
        <v>165</v>
      </c>
    </row>
    <row r="98" spans="1:38" ht="13.8" x14ac:dyDescent="0.3">
      <c r="A98" s="56" t="s">
        <v>238</v>
      </c>
      <c r="B98" s="56" t="s">
        <v>100</v>
      </c>
      <c r="C98" s="361">
        <v>10948139.99</v>
      </c>
      <c r="D98" s="361">
        <v>43701735.359999999</v>
      </c>
      <c r="E98" s="362">
        <v>0.25051957090062799</v>
      </c>
      <c r="F98" s="57">
        <v>13904</v>
      </c>
      <c r="G98" s="57">
        <v>12579</v>
      </c>
      <c r="H98" s="58">
        <v>0.90469999999999995</v>
      </c>
      <c r="I98" s="53">
        <v>0.98340000000000005</v>
      </c>
      <c r="J98" s="366">
        <v>17740</v>
      </c>
      <c r="K98" s="366">
        <v>14967</v>
      </c>
      <c r="L98" s="367">
        <v>0.84370000000000001</v>
      </c>
      <c r="M98" s="362">
        <v>0.87419999999999998</v>
      </c>
      <c r="N98" s="59">
        <v>12242913.75</v>
      </c>
      <c r="O98" s="59">
        <v>8402613.6300000008</v>
      </c>
      <c r="P98" s="58">
        <v>0.68630000000000002</v>
      </c>
      <c r="Q98" s="58">
        <v>0.6885</v>
      </c>
      <c r="R98" s="366">
        <v>11524</v>
      </c>
      <c r="S98" s="366">
        <v>5927</v>
      </c>
      <c r="T98" s="367">
        <v>0.51429999999999998</v>
      </c>
      <c r="U98" s="367">
        <v>0.7</v>
      </c>
      <c r="V98" s="57">
        <v>7492</v>
      </c>
      <c r="W98" s="57">
        <v>5817</v>
      </c>
      <c r="X98" s="58">
        <v>0.77639999999999998</v>
      </c>
      <c r="Y98" s="211"/>
      <c r="Z98" s="199">
        <v>15596</v>
      </c>
      <c r="AA98" s="200">
        <v>16276</v>
      </c>
      <c r="AB98" s="201">
        <v>1.0436000000000001</v>
      </c>
      <c r="AC98" s="199">
        <v>21036</v>
      </c>
      <c r="AD98" s="200">
        <v>18594</v>
      </c>
      <c r="AE98" s="201">
        <v>0.88390000000000002</v>
      </c>
      <c r="AF98" s="202">
        <v>55047179.939999998</v>
      </c>
      <c r="AG98" s="203">
        <v>38138672.049999997</v>
      </c>
      <c r="AH98" s="201">
        <v>0.69279999999999997</v>
      </c>
      <c r="AI98" s="199">
        <v>16974</v>
      </c>
      <c r="AJ98" s="200">
        <v>11691</v>
      </c>
      <c r="AK98" s="201">
        <v>0.68879999999999997</v>
      </c>
      <c r="AL98" s="9" t="s">
        <v>165</v>
      </c>
    </row>
    <row r="99" spans="1:38" ht="13.8" x14ac:dyDescent="0.3">
      <c r="A99" s="56" t="s">
        <v>238</v>
      </c>
      <c r="B99" s="56" t="s">
        <v>101</v>
      </c>
      <c r="C99" s="361">
        <v>433843.51</v>
      </c>
      <c r="D99" s="361">
        <v>1847742.33</v>
      </c>
      <c r="E99" s="362">
        <v>0.234796542221339</v>
      </c>
      <c r="F99" s="57">
        <v>773</v>
      </c>
      <c r="G99" s="57">
        <v>718</v>
      </c>
      <c r="H99" s="58">
        <v>0.92879999999999996</v>
      </c>
      <c r="I99" s="53">
        <v>0.95720000000000005</v>
      </c>
      <c r="J99" s="366">
        <v>946</v>
      </c>
      <c r="K99" s="366">
        <v>891</v>
      </c>
      <c r="L99" s="367">
        <v>0.94189999999999996</v>
      </c>
      <c r="M99" s="362">
        <v>0.9</v>
      </c>
      <c r="N99" s="59">
        <v>492329.83</v>
      </c>
      <c r="O99" s="59">
        <v>342767.79</v>
      </c>
      <c r="P99" s="58">
        <v>0.69620000000000004</v>
      </c>
      <c r="Q99" s="58">
        <v>0.69820000000000004</v>
      </c>
      <c r="R99" s="366">
        <v>645</v>
      </c>
      <c r="S99" s="366">
        <v>336</v>
      </c>
      <c r="T99" s="367">
        <v>0.52090000000000003</v>
      </c>
      <c r="U99" s="367">
        <v>0.7</v>
      </c>
      <c r="V99" s="57">
        <v>650</v>
      </c>
      <c r="W99" s="57">
        <v>546</v>
      </c>
      <c r="X99" s="58">
        <v>0.84</v>
      </c>
      <c r="Y99" s="211"/>
      <c r="Z99" s="199">
        <v>946</v>
      </c>
      <c r="AA99" s="200">
        <v>998</v>
      </c>
      <c r="AB99" s="201">
        <v>1.0549999999999999</v>
      </c>
      <c r="AC99" s="199">
        <v>1186</v>
      </c>
      <c r="AD99" s="200">
        <v>1115</v>
      </c>
      <c r="AE99" s="201">
        <v>0.94010000000000005</v>
      </c>
      <c r="AF99" s="202">
        <v>2237496.81</v>
      </c>
      <c r="AG99" s="203">
        <v>1567576.78</v>
      </c>
      <c r="AH99" s="201">
        <v>0.7006</v>
      </c>
      <c r="AI99" s="199">
        <v>1013</v>
      </c>
      <c r="AJ99" s="200">
        <v>762</v>
      </c>
      <c r="AK99" s="201">
        <v>0.75219999999999998</v>
      </c>
      <c r="AL99" s="9" t="s">
        <v>165</v>
      </c>
    </row>
    <row r="100" spans="1:38" ht="13.8" x14ac:dyDescent="0.3">
      <c r="A100" s="56" t="s">
        <v>309</v>
      </c>
      <c r="B100" s="56" t="s">
        <v>102</v>
      </c>
      <c r="C100" s="361">
        <v>294417.28999999998</v>
      </c>
      <c r="D100" s="361">
        <v>1219520.0900000001</v>
      </c>
      <c r="E100" s="362">
        <v>0.24142061489122299</v>
      </c>
      <c r="F100" s="57">
        <v>634</v>
      </c>
      <c r="G100" s="57">
        <v>581</v>
      </c>
      <c r="H100" s="58">
        <v>0.91639999999999999</v>
      </c>
      <c r="I100" s="53">
        <v>0.91690000000000005</v>
      </c>
      <c r="J100" s="366">
        <v>741</v>
      </c>
      <c r="K100" s="366">
        <v>708</v>
      </c>
      <c r="L100" s="367">
        <v>0.95550000000000002</v>
      </c>
      <c r="M100" s="362">
        <v>0.9</v>
      </c>
      <c r="N100" s="59">
        <v>313769.12</v>
      </c>
      <c r="O100" s="59">
        <v>212194.02</v>
      </c>
      <c r="P100" s="58">
        <v>0.67630000000000001</v>
      </c>
      <c r="Q100" s="58">
        <v>0.66479999999999995</v>
      </c>
      <c r="R100" s="366">
        <v>573</v>
      </c>
      <c r="S100" s="366">
        <v>289</v>
      </c>
      <c r="T100" s="367">
        <v>0.50439999999999996</v>
      </c>
      <c r="U100" s="367">
        <v>0.7</v>
      </c>
      <c r="V100" s="57">
        <v>459</v>
      </c>
      <c r="W100" s="57">
        <v>416</v>
      </c>
      <c r="X100" s="58">
        <v>0.90629999999999999</v>
      </c>
      <c r="Y100" s="211"/>
      <c r="Z100" s="199">
        <v>1093</v>
      </c>
      <c r="AA100" s="200">
        <v>1097</v>
      </c>
      <c r="AB100" s="201">
        <v>1.0037</v>
      </c>
      <c r="AC100" s="199">
        <v>1300</v>
      </c>
      <c r="AD100" s="200">
        <v>1199</v>
      </c>
      <c r="AE100" s="201">
        <v>0.92230000000000001</v>
      </c>
      <c r="AF100" s="202">
        <v>1630868</v>
      </c>
      <c r="AG100" s="203">
        <v>1091809.29</v>
      </c>
      <c r="AH100" s="201">
        <v>0.66949999999999998</v>
      </c>
      <c r="AI100" s="199">
        <v>977</v>
      </c>
      <c r="AJ100" s="200">
        <v>637</v>
      </c>
      <c r="AK100" s="201">
        <v>0.65200000000000002</v>
      </c>
      <c r="AL100" s="9" t="s">
        <v>165</v>
      </c>
    </row>
    <row r="101" spans="1:38" ht="13.8" x14ac:dyDescent="0.3">
      <c r="A101" s="56" t="s">
        <v>152</v>
      </c>
      <c r="B101" s="56" t="s">
        <v>103</v>
      </c>
      <c r="C101" s="361">
        <v>319451.76</v>
      </c>
      <c r="D101" s="361">
        <v>1508101.66</v>
      </c>
      <c r="E101" s="362">
        <v>0.21182375729232999</v>
      </c>
      <c r="F101" s="57">
        <v>266</v>
      </c>
      <c r="G101" s="57">
        <v>254</v>
      </c>
      <c r="H101" s="58">
        <v>0.95489999999999997</v>
      </c>
      <c r="I101" s="53">
        <v>0.95040000000000002</v>
      </c>
      <c r="J101" s="366">
        <v>428</v>
      </c>
      <c r="K101" s="366">
        <v>399</v>
      </c>
      <c r="L101" s="367">
        <v>0.93220000000000003</v>
      </c>
      <c r="M101" s="362">
        <v>0.9</v>
      </c>
      <c r="N101" s="59">
        <v>359225.25</v>
      </c>
      <c r="O101" s="59">
        <v>260620.04</v>
      </c>
      <c r="P101" s="58">
        <v>0.72550000000000003</v>
      </c>
      <c r="Q101" s="58">
        <v>0.7</v>
      </c>
      <c r="R101" s="366">
        <v>331</v>
      </c>
      <c r="S101" s="366">
        <v>166</v>
      </c>
      <c r="T101" s="367">
        <v>0.50149999999999995</v>
      </c>
      <c r="U101" s="367">
        <v>0.7</v>
      </c>
      <c r="V101" s="57">
        <v>260</v>
      </c>
      <c r="W101" s="57">
        <v>158</v>
      </c>
      <c r="X101" s="58">
        <v>0.60770000000000002</v>
      </c>
      <c r="Y101" s="211"/>
      <c r="Z101" s="199">
        <v>393</v>
      </c>
      <c r="AA101" s="200">
        <v>431</v>
      </c>
      <c r="AB101" s="201">
        <v>1.0967</v>
      </c>
      <c r="AC101" s="199">
        <v>662</v>
      </c>
      <c r="AD101" s="200">
        <v>609</v>
      </c>
      <c r="AE101" s="201">
        <v>0.91990000000000005</v>
      </c>
      <c r="AF101" s="202">
        <v>1809985.46</v>
      </c>
      <c r="AG101" s="203">
        <v>1358520.61</v>
      </c>
      <c r="AH101" s="201">
        <v>0.75060000000000004</v>
      </c>
      <c r="AI101" s="199">
        <v>621</v>
      </c>
      <c r="AJ101" s="200">
        <v>415</v>
      </c>
      <c r="AK101" s="201">
        <v>0.66830000000000001</v>
      </c>
      <c r="AL101" s="9" t="s">
        <v>165</v>
      </c>
    </row>
    <row r="102" spans="1:38" ht="13.8" x14ac:dyDescent="0.3">
      <c r="A102" s="56" t="s">
        <v>238</v>
      </c>
      <c r="B102" s="56" t="s">
        <v>104</v>
      </c>
      <c r="C102" s="361">
        <v>2664420.5099999998</v>
      </c>
      <c r="D102" s="361">
        <v>11064749.9</v>
      </c>
      <c r="E102" s="362">
        <v>0.24080259690280001</v>
      </c>
      <c r="F102" s="57">
        <v>4352</v>
      </c>
      <c r="G102" s="57">
        <v>3946</v>
      </c>
      <c r="H102" s="58">
        <v>0.90669999999999995</v>
      </c>
      <c r="I102" s="53">
        <v>0.95930000000000004</v>
      </c>
      <c r="J102" s="366">
        <v>6108</v>
      </c>
      <c r="K102" s="366">
        <v>5476</v>
      </c>
      <c r="L102" s="367">
        <v>0.89649999999999996</v>
      </c>
      <c r="M102" s="362">
        <v>0.9</v>
      </c>
      <c r="N102" s="59">
        <v>3098667.73</v>
      </c>
      <c r="O102" s="59">
        <v>1994145.41</v>
      </c>
      <c r="P102" s="58">
        <v>0.64349999999999996</v>
      </c>
      <c r="Q102" s="58">
        <v>0.66180000000000005</v>
      </c>
      <c r="R102" s="366">
        <v>4452</v>
      </c>
      <c r="S102" s="366">
        <v>1885</v>
      </c>
      <c r="T102" s="367">
        <v>0.4234</v>
      </c>
      <c r="U102" s="367">
        <v>0.62939999999999996</v>
      </c>
      <c r="V102" s="57">
        <v>2998</v>
      </c>
      <c r="W102" s="57">
        <v>2571</v>
      </c>
      <c r="X102" s="58">
        <v>0.85760000000000003</v>
      </c>
      <c r="Y102" s="211"/>
      <c r="Z102" s="199">
        <v>6196</v>
      </c>
      <c r="AA102" s="200">
        <v>5858</v>
      </c>
      <c r="AB102" s="201">
        <v>0.94540000000000002</v>
      </c>
      <c r="AC102" s="199">
        <v>9073</v>
      </c>
      <c r="AD102" s="200">
        <v>7317</v>
      </c>
      <c r="AE102" s="201">
        <v>0.80649999999999999</v>
      </c>
      <c r="AF102" s="202">
        <v>13993823.99</v>
      </c>
      <c r="AG102" s="203">
        <v>9104511.4299999997</v>
      </c>
      <c r="AH102" s="201">
        <v>0.65059999999999996</v>
      </c>
      <c r="AI102" s="199">
        <v>6307</v>
      </c>
      <c r="AJ102" s="200">
        <v>3762</v>
      </c>
      <c r="AK102" s="201">
        <v>0.59650000000000003</v>
      </c>
      <c r="AL102" s="9" t="s">
        <v>165</v>
      </c>
    </row>
    <row r="103" spans="1:38" ht="13.8" x14ac:dyDescent="0.3">
      <c r="A103" s="56" t="s">
        <v>152</v>
      </c>
      <c r="B103" s="56" t="s">
        <v>105</v>
      </c>
      <c r="C103" s="361">
        <v>819013.02</v>
      </c>
      <c r="D103" s="361">
        <v>3541159.53</v>
      </c>
      <c r="E103" s="362">
        <v>0.23128385294745499</v>
      </c>
      <c r="F103" s="57">
        <v>1419</v>
      </c>
      <c r="G103" s="57">
        <v>1291</v>
      </c>
      <c r="H103" s="58">
        <v>0.90980000000000005</v>
      </c>
      <c r="I103" s="53">
        <v>0.96519999999999995</v>
      </c>
      <c r="J103" s="366">
        <v>2506</v>
      </c>
      <c r="K103" s="366">
        <v>2231</v>
      </c>
      <c r="L103" s="367">
        <v>0.89029999999999998</v>
      </c>
      <c r="M103" s="362">
        <v>0.9</v>
      </c>
      <c r="N103" s="59">
        <v>1059996.3500000001</v>
      </c>
      <c r="O103" s="59">
        <v>627024.59</v>
      </c>
      <c r="P103" s="58">
        <v>0.59150000000000003</v>
      </c>
      <c r="Q103" s="58">
        <v>0.60619999999999996</v>
      </c>
      <c r="R103" s="366">
        <v>2042</v>
      </c>
      <c r="S103" s="366">
        <v>670</v>
      </c>
      <c r="T103" s="367">
        <v>0.3281</v>
      </c>
      <c r="U103" s="367">
        <v>0.57050000000000001</v>
      </c>
      <c r="V103" s="57">
        <v>1312</v>
      </c>
      <c r="W103" s="57">
        <v>1111</v>
      </c>
      <c r="X103" s="58">
        <v>0.8468</v>
      </c>
      <c r="Y103" s="211"/>
      <c r="Z103" s="199">
        <v>1793</v>
      </c>
      <c r="AA103" s="200">
        <v>1641</v>
      </c>
      <c r="AB103" s="201">
        <v>0.91520000000000001</v>
      </c>
      <c r="AC103" s="199">
        <v>3243</v>
      </c>
      <c r="AD103" s="200">
        <v>2517</v>
      </c>
      <c r="AE103" s="201">
        <v>0.77610000000000001</v>
      </c>
      <c r="AF103" s="202">
        <v>4484412.3</v>
      </c>
      <c r="AG103" s="203">
        <v>2501626.66</v>
      </c>
      <c r="AH103" s="201">
        <v>0.55779999999999996</v>
      </c>
      <c r="AI103" s="199">
        <v>2273</v>
      </c>
      <c r="AJ103" s="200">
        <v>1201</v>
      </c>
      <c r="AK103" s="201">
        <v>0.52839999999999998</v>
      </c>
      <c r="AL103" s="9" t="s">
        <v>165</v>
      </c>
    </row>
    <row r="104" spans="1:38" ht="13.8" x14ac:dyDescent="0.3">
      <c r="A104" s="56" t="s">
        <v>238</v>
      </c>
      <c r="B104" s="56" t="s">
        <v>106</v>
      </c>
      <c r="C104" s="361">
        <v>1990151.95</v>
      </c>
      <c r="D104" s="361">
        <v>8325406.0199999996</v>
      </c>
      <c r="E104" s="362">
        <v>0.239045632755818</v>
      </c>
      <c r="F104" s="57">
        <v>3583</v>
      </c>
      <c r="G104" s="57">
        <v>3350</v>
      </c>
      <c r="H104" s="58">
        <v>0.93500000000000005</v>
      </c>
      <c r="I104" s="53">
        <v>0.98419999999999996</v>
      </c>
      <c r="J104" s="366">
        <v>4692</v>
      </c>
      <c r="K104" s="366">
        <v>4340</v>
      </c>
      <c r="L104" s="367">
        <v>0.92500000000000004</v>
      </c>
      <c r="M104" s="362">
        <v>0.9</v>
      </c>
      <c r="N104" s="59">
        <v>2506796.9300000002</v>
      </c>
      <c r="O104" s="59">
        <v>1569535.26</v>
      </c>
      <c r="P104" s="58">
        <v>0.62609999999999999</v>
      </c>
      <c r="Q104" s="58">
        <v>0.63959999999999995</v>
      </c>
      <c r="R104" s="366">
        <v>3517</v>
      </c>
      <c r="S104" s="366">
        <v>1450</v>
      </c>
      <c r="T104" s="367">
        <v>0.4123</v>
      </c>
      <c r="U104" s="367">
        <v>0.62839999999999996</v>
      </c>
      <c r="V104" s="57">
        <v>2708</v>
      </c>
      <c r="W104" s="57">
        <v>2291</v>
      </c>
      <c r="X104" s="58">
        <v>0.84599999999999997</v>
      </c>
      <c r="Y104" s="211"/>
      <c r="Z104" s="199">
        <v>4059</v>
      </c>
      <c r="AA104" s="200">
        <v>4309</v>
      </c>
      <c r="AB104" s="201">
        <v>1.0616000000000001</v>
      </c>
      <c r="AC104" s="199">
        <v>5292</v>
      </c>
      <c r="AD104" s="200">
        <v>4854</v>
      </c>
      <c r="AE104" s="201">
        <v>0.91720000000000002</v>
      </c>
      <c r="AF104" s="202">
        <v>9370185.0899999999</v>
      </c>
      <c r="AG104" s="203">
        <v>6326053.4100000001</v>
      </c>
      <c r="AH104" s="201">
        <v>0.67510000000000003</v>
      </c>
      <c r="AI104" s="199">
        <v>4610</v>
      </c>
      <c r="AJ104" s="200">
        <v>3043</v>
      </c>
      <c r="AK104" s="201">
        <v>0.66010000000000002</v>
      </c>
      <c r="AL104" s="9" t="s">
        <v>165</v>
      </c>
    </row>
    <row r="105" spans="1:38" ht="13.8" x14ac:dyDescent="0.3">
      <c r="A105" s="56" t="s">
        <v>142</v>
      </c>
      <c r="B105" s="56" t="s">
        <v>107</v>
      </c>
      <c r="C105" s="361">
        <v>499398.88</v>
      </c>
      <c r="D105" s="361">
        <v>1969698.86</v>
      </c>
      <c r="E105" s="362">
        <v>0.25354072652506898</v>
      </c>
      <c r="F105" s="57">
        <v>564</v>
      </c>
      <c r="G105" s="57">
        <v>533</v>
      </c>
      <c r="H105" s="58">
        <v>0.94499999999999995</v>
      </c>
      <c r="I105" s="53">
        <v>0.96950000000000003</v>
      </c>
      <c r="J105" s="366">
        <v>889</v>
      </c>
      <c r="K105" s="366">
        <v>835</v>
      </c>
      <c r="L105" s="367">
        <v>0.93930000000000002</v>
      </c>
      <c r="M105" s="362">
        <v>0.9</v>
      </c>
      <c r="N105" s="59">
        <v>557864.62</v>
      </c>
      <c r="O105" s="59">
        <v>376440.47</v>
      </c>
      <c r="P105" s="58">
        <v>0.67479999999999996</v>
      </c>
      <c r="Q105" s="58">
        <v>0.66920000000000002</v>
      </c>
      <c r="R105" s="366">
        <v>733</v>
      </c>
      <c r="S105" s="366">
        <v>342</v>
      </c>
      <c r="T105" s="367">
        <v>0.46660000000000001</v>
      </c>
      <c r="U105" s="367">
        <v>0.63919999999999999</v>
      </c>
      <c r="V105" s="57">
        <v>542</v>
      </c>
      <c r="W105" s="57">
        <v>454</v>
      </c>
      <c r="X105" s="58">
        <v>0.83760000000000001</v>
      </c>
      <c r="Y105" s="211"/>
      <c r="Z105" s="199">
        <v>820</v>
      </c>
      <c r="AA105" s="200">
        <v>867</v>
      </c>
      <c r="AB105" s="201">
        <v>1.0572999999999999</v>
      </c>
      <c r="AC105" s="199">
        <v>1319</v>
      </c>
      <c r="AD105" s="200">
        <v>1190</v>
      </c>
      <c r="AE105" s="201">
        <v>0.9022</v>
      </c>
      <c r="AF105" s="202">
        <v>2666569.13</v>
      </c>
      <c r="AG105" s="203">
        <v>1633172.15</v>
      </c>
      <c r="AH105" s="201">
        <v>0.61250000000000004</v>
      </c>
      <c r="AI105" s="199">
        <v>1169</v>
      </c>
      <c r="AJ105" s="200">
        <v>747</v>
      </c>
      <c r="AK105" s="201">
        <v>0.63900000000000001</v>
      </c>
      <c r="AL105" s="9" t="s">
        <v>165</v>
      </c>
    </row>
    <row r="106" spans="1:38" ht="13.8" x14ac:dyDescent="0.3">
      <c r="A106" s="56" t="s">
        <v>251</v>
      </c>
      <c r="B106" s="56" t="s">
        <v>108</v>
      </c>
      <c r="C106" s="361">
        <v>167461.26</v>
      </c>
      <c r="D106" s="361">
        <v>663301.03</v>
      </c>
      <c r="E106" s="362">
        <v>0.25246645553980201</v>
      </c>
      <c r="F106" s="57">
        <v>157</v>
      </c>
      <c r="G106" s="57">
        <v>156</v>
      </c>
      <c r="H106" s="58">
        <v>0.99360000000000004</v>
      </c>
      <c r="I106" s="53">
        <v>1</v>
      </c>
      <c r="J106" s="366">
        <v>319</v>
      </c>
      <c r="K106" s="366">
        <v>261</v>
      </c>
      <c r="L106" s="367">
        <v>0.81820000000000004</v>
      </c>
      <c r="M106" s="362">
        <v>0.85440000000000005</v>
      </c>
      <c r="N106" s="59">
        <v>197464.27</v>
      </c>
      <c r="O106" s="59">
        <v>136605.82999999999</v>
      </c>
      <c r="P106" s="58">
        <v>0.69179999999999997</v>
      </c>
      <c r="Q106" s="58">
        <v>0.69940000000000002</v>
      </c>
      <c r="R106" s="366">
        <v>180</v>
      </c>
      <c r="S106" s="366">
        <v>80</v>
      </c>
      <c r="T106" s="367">
        <v>0.44440000000000002</v>
      </c>
      <c r="U106" s="367">
        <v>0.58430000000000004</v>
      </c>
      <c r="V106" s="57">
        <v>178</v>
      </c>
      <c r="W106" s="57">
        <v>132</v>
      </c>
      <c r="X106" s="58">
        <v>0.74160000000000004</v>
      </c>
      <c r="Y106" s="211"/>
      <c r="Z106" s="199">
        <v>227</v>
      </c>
      <c r="AA106" s="200">
        <v>229</v>
      </c>
      <c r="AB106" s="201">
        <v>1.0087999999999999</v>
      </c>
      <c r="AC106" s="199">
        <v>397</v>
      </c>
      <c r="AD106" s="200">
        <v>305</v>
      </c>
      <c r="AE106" s="201">
        <v>0.76829999999999998</v>
      </c>
      <c r="AF106" s="202">
        <v>695372.28</v>
      </c>
      <c r="AG106" s="203">
        <v>511077.61</v>
      </c>
      <c r="AH106" s="201">
        <v>0.73499999999999999</v>
      </c>
      <c r="AI106" s="199">
        <v>280</v>
      </c>
      <c r="AJ106" s="200">
        <v>174</v>
      </c>
      <c r="AK106" s="201">
        <v>0.62139999999999995</v>
      </c>
      <c r="AL106" s="9" t="s">
        <v>165</v>
      </c>
    </row>
    <row r="107" spans="1:38" ht="14.25" customHeight="1" thickBot="1" x14ac:dyDescent="0.35">
      <c r="A107" s="11"/>
      <c r="B107" s="11"/>
      <c r="C107" s="68">
        <v>700435452.26000011</v>
      </c>
      <c r="D107" s="69">
        <v>704353648.16000032</v>
      </c>
      <c r="E107" s="12">
        <v>0.99443717525956488</v>
      </c>
      <c r="F107" s="13">
        <v>296609</v>
      </c>
      <c r="G107" s="14">
        <v>301754</v>
      </c>
      <c r="H107" s="15">
        <v>0.98294968749378631</v>
      </c>
      <c r="I107" s="12">
        <v>102.0551</v>
      </c>
      <c r="J107" s="13">
        <v>401750</v>
      </c>
      <c r="K107" s="14">
        <v>345391</v>
      </c>
      <c r="L107" s="15">
        <v>90.020099999999971</v>
      </c>
      <c r="M107" s="16">
        <v>90.525999999999996</v>
      </c>
      <c r="N107" s="17">
        <v>777356795.78999996</v>
      </c>
      <c r="O107" s="18">
        <v>528420817.09000033</v>
      </c>
      <c r="P107" s="15">
        <v>69.225300000000004</v>
      </c>
      <c r="Q107" s="15">
        <v>69.599999999999994</v>
      </c>
      <c r="R107" s="13">
        <v>311364</v>
      </c>
      <c r="S107" s="14">
        <v>208259</v>
      </c>
      <c r="T107" s="15">
        <v>68.598399999999984</v>
      </c>
      <c r="U107" s="15">
        <v>69.010600000000025</v>
      </c>
      <c r="V107" s="13">
        <v>231491</v>
      </c>
      <c r="W107" s="14">
        <v>189363</v>
      </c>
      <c r="X107" s="19">
        <v>83.564499999999995</v>
      </c>
      <c r="Y107" s="11"/>
      <c r="Z107" s="11"/>
      <c r="AA107" s="68">
        <v>700435452.26000011</v>
      </c>
      <c r="AB107" s="69">
        <v>704353648.16000032</v>
      </c>
      <c r="AC107" s="12">
        <v>0.99443717525956488</v>
      </c>
      <c r="AD107" s="13">
        <v>296609</v>
      </c>
      <c r="AE107" s="14">
        <v>301754</v>
      </c>
      <c r="AF107" s="15">
        <v>0.98294968749378631</v>
      </c>
      <c r="AG107" s="12">
        <v>102.0551</v>
      </c>
      <c r="AH107" s="13">
        <v>401750</v>
      </c>
      <c r="AI107" s="14">
        <v>345391</v>
      </c>
      <c r="AJ107" s="15">
        <v>90.020099999999971</v>
      </c>
      <c r="AK107" s="16">
        <v>90.525999999999996</v>
      </c>
      <c r="AL107" s="17">
        <v>777356795.78999996</v>
      </c>
    </row>
    <row r="108" spans="1:38" s="5" customFormat="1" ht="14.4" thickBot="1" x14ac:dyDescent="0.35">
      <c r="A108" s="20" t="s">
        <v>109</v>
      </c>
      <c r="B108" s="20" t="s">
        <v>147</v>
      </c>
      <c r="C108" s="363">
        <f>SUBTOTAL(9,C3:C106)</f>
        <v>156485055.16999999</v>
      </c>
      <c r="D108" s="363">
        <v>636111182</v>
      </c>
      <c r="E108" s="364">
        <f>C108/D108</f>
        <v>0.24600267940267082</v>
      </c>
      <c r="F108" s="77">
        <f>SUBTOTAL(9,F3:F106)</f>
        <v>229495</v>
      </c>
      <c r="G108" s="77">
        <f>SUBTOTAL(9,G3:G106)</f>
        <v>210632</v>
      </c>
      <c r="H108" s="74">
        <f>G108/F108</f>
        <v>0.91780648815878341</v>
      </c>
      <c r="I108" s="75">
        <v>0.96299999999999997</v>
      </c>
      <c r="J108" s="368">
        <f>SUBTOTAL(9,J3:J106)</f>
        <v>304624</v>
      </c>
      <c r="K108" s="368">
        <f>SUBTOTAL(9,K3:K106)</f>
        <v>269513</v>
      </c>
      <c r="L108" s="369">
        <f>K108/J108</f>
        <v>0.88473987604390991</v>
      </c>
      <c r="M108" s="364">
        <v>0.89990000000000003</v>
      </c>
      <c r="N108" s="76">
        <f>SUBTOTAL(9,N3:N106)</f>
        <v>177879132.48000002</v>
      </c>
      <c r="O108" s="76">
        <f>SUBTOTAL(9,O3:O106)</f>
        <v>120473811.91000004</v>
      </c>
      <c r="P108" s="74">
        <f>O108/N108</f>
        <v>0.67727906151974071</v>
      </c>
      <c r="Q108" s="74">
        <v>0.6774</v>
      </c>
      <c r="R108" s="368">
        <f>SUBTOTAL(9,R3:R106)</f>
        <v>212591</v>
      </c>
      <c r="S108" s="368">
        <f>SUBTOTAL(9,S3:S106)</f>
        <v>101530</v>
      </c>
      <c r="T108" s="369">
        <f>S108/R108</f>
        <v>0.47758371709056358</v>
      </c>
      <c r="U108" s="369">
        <v>0.67300000000000004</v>
      </c>
      <c r="V108" s="77">
        <f>SUBTOTAL(109,V3:V106)</f>
        <v>173342</v>
      </c>
      <c r="W108" s="77">
        <f>SUBTOTAL(109,W3:W106)</f>
        <v>141787</v>
      </c>
      <c r="X108" s="74">
        <f>W108/V108</f>
        <v>0.81796102502567181</v>
      </c>
      <c r="Y108" s="212"/>
      <c r="Z108" s="204">
        <v>296609</v>
      </c>
      <c r="AA108" s="205">
        <v>301754</v>
      </c>
      <c r="AB108" s="206">
        <v>1.0173460683930697</v>
      </c>
      <c r="AC108" s="204">
        <v>401750</v>
      </c>
      <c r="AD108" s="205">
        <v>345391</v>
      </c>
      <c r="AE108" s="206">
        <v>0.85971624144368386</v>
      </c>
      <c r="AF108" s="207">
        <v>777356795.78999996</v>
      </c>
      <c r="AG108" s="208">
        <v>528420817.09000033</v>
      </c>
      <c r="AH108" s="206">
        <v>0.67976612535172487</v>
      </c>
      <c r="AI108" s="204">
        <v>311364</v>
      </c>
      <c r="AJ108" s="205">
        <v>208259</v>
      </c>
      <c r="AK108" s="206">
        <v>0.6688602407471641</v>
      </c>
      <c r="AL108" s="21"/>
    </row>
    <row r="109" spans="1:38" ht="15.75" customHeight="1" x14ac:dyDescent="0.3">
      <c r="A109" s="11"/>
      <c r="B109" s="11"/>
      <c r="C109" s="70"/>
      <c r="D109" s="70"/>
      <c r="E109" s="62"/>
      <c r="F109" s="78"/>
      <c r="G109" s="78"/>
      <c r="H109" s="63"/>
      <c r="I109" s="62"/>
      <c r="J109" s="78"/>
      <c r="K109" s="78"/>
      <c r="L109" s="63"/>
      <c r="M109" s="62"/>
      <c r="N109" s="64"/>
      <c r="O109" s="64"/>
      <c r="P109" s="63"/>
      <c r="Q109" s="63"/>
      <c r="R109" s="78"/>
      <c r="S109" s="78"/>
      <c r="T109" s="63"/>
      <c r="U109" s="63"/>
      <c r="V109" s="78"/>
      <c r="W109" s="78"/>
      <c r="X109" s="63"/>
      <c r="Y109" s="211"/>
      <c r="Z109" s="199"/>
      <c r="AA109" s="200"/>
      <c r="AB109" s="201"/>
      <c r="AC109" s="199"/>
      <c r="AD109" s="200"/>
      <c r="AE109" s="201"/>
      <c r="AF109" s="202"/>
      <c r="AG109" s="203"/>
      <c r="AH109" s="201"/>
      <c r="AI109" s="199"/>
      <c r="AJ109" s="200"/>
      <c r="AK109" s="201"/>
      <c r="AL109" s="9"/>
    </row>
    <row r="110" spans="1:38" ht="13.8" x14ac:dyDescent="0.3">
      <c r="A110" s="225" t="s">
        <v>238</v>
      </c>
      <c r="B110" s="225" t="s">
        <v>148</v>
      </c>
      <c r="C110" s="361">
        <f>C35+C36</f>
        <v>1134908.8799999999</v>
      </c>
      <c r="D110" s="361">
        <v>4704130.91</v>
      </c>
      <c r="E110" s="362">
        <f>C110/D110</f>
        <v>0.24125792876797297</v>
      </c>
      <c r="F110" s="226">
        <f>F35+F36</f>
        <v>2762</v>
      </c>
      <c r="G110" s="226">
        <f>G35+G36</f>
        <v>2023</v>
      </c>
      <c r="H110" s="58">
        <f>G110/F110</f>
        <v>0.73244026068066614</v>
      </c>
      <c r="I110" s="53">
        <v>0.81879999999999997</v>
      </c>
      <c r="J110" s="370">
        <f>J35+J36</f>
        <v>4107</v>
      </c>
      <c r="K110" s="370">
        <f>K35+K36</f>
        <v>2764</v>
      </c>
      <c r="L110" s="367">
        <f>K110/J110</f>
        <v>0.67299732164597026</v>
      </c>
      <c r="M110" s="362">
        <v>0.69289999999999996</v>
      </c>
      <c r="N110" s="59">
        <f>N35+N36</f>
        <v>1269422.57</v>
      </c>
      <c r="O110" s="59">
        <f>O35+O36</f>
        <v>786530.77</v>
      </c>
      <c r="P110" s="58">
        <f>O110/N110</f>
        <v>0.6195972787847942</v>
      </c>
      <c r="Q110" s="58">
        <v>0.62290000000000001</v>
      </c>
      <c r="R110" s="370">
        <f>R35+R36</f>
        <v>2370</v>
      </c>
      <c r="S110" s="370">
        <f>S35+S36</f>
        <v>963</v>
      </c>
      <c r="T110" s="367">
        <f>S110/R110</f>
        <v>0.40632911392405063</v>
      </c>
      <c r="U110" s="367">
        <v>0.6149</v>
      </c>
      <c r="V110" s="226">
        <f>V35+V36</f>
        <v>1470</v>
      </c>
      <c r="W110" s="226">
        <f>W35+W36</f>
        <v>1199</v>
      </c>
      <c r="X110" s="58">
        <f>W110/V110</f>
        <v>0.81564625850340133</v>
      </c>
      <c r="Y110" s="211" t="s">
        <v>148</v>
      </c>
      <c r="Z110" s="199">
        <v>3732</v>
      </c>
      <c r="AA110" s="200">
        <v>3195</v>
      </c>
      <c r="AB110" s="201">
        <v>0.85610932475884249</v>
      </c>
      <c r="AC110" s="199">
        <v>4680</v>
      </c>
      <c r="AD110" s="200">
        <v>3943</v>
      </c>
      <c r="AE110" s="201">
        <v>0.84252136752136753</v>
      </c>
      <c r="AF110" s="202">
        <v>6585841.3700000001</v>
      </c>
      <c r="AG110" s="203">
        <v>4154756.1399999997</v>
      </c>
      <c r="AH110" s="201">
        <v>0.63086186055525961</v>
      </c>
      <c r="AI110" s="199">
        <v>3663</v>
      </c>
      <c r="AJ110" s="200">
        <v>2246</v>
      </c>
      <c r="AK110" s="201">
        <v>0.6131586131586132</v>
      </c>
      <c r="AL110" s="9"/>
    </row>
    <row r="111" spans="1:38" ht="15.75" customHeight="1" thickBot="1" x14ac:dyDescent="0.35">
      <c r="A111" s="22" t="s">
        <v>142</v>
      </c>
      <c r="B111" s="61" t="s">
        <v>149</v>
      </c>
      <c r="C111" s="361">
        <f>C44+C45</f>
        <v>8130885.2699999996</v>
      </c>
      <c r="D111" s="361">
        <v>32685498.920000002</v>
      </c>
      <c r="E111" s="362">
        <f>C111/D111</f>
        <v>0.24876124087629498</v>
      </c>
      <c r="F111" s="226">
        <f>F44+F45</f>
        <v>13185</v>
      </c>
      <c r="G111" s="226">
        <f>G44+G45</f>
        <v>12078</v>
      </c>
      <c r="H111" s="58">
        <f>G111/F111</f>
        <v>0.91604095563139931</v>
      </c>
      <c r="I111" s="53">
        <v>0.95050000000000001</v>
      </c>
      <c r="J111" s="370">
        <f>J44+J45</f>
        <v>16540</v>
      </c>
      <c r="K111" s="370">
        <f>K44+K45</f>
        <v>14098</v>
      </c>
      <c r="L111" s="367">
        <f>K111/J111</f>
        <v>0.85235792019347034</v>
      </c>
      <c r="M111" s="362">
        <v>0.87319999999999998</v>
      </c>
      <c r="N111" s="59">
        <f>N44+N45</f>
        <v>8888475.3000000007</v>
      </c>
      <c r="O111" s="59">
        <f>O44+O45</f>
        <v>6358129.0099999998</v>
      </c>
      <c r="P111" s="58">
        <f>O111/N111</f>
        <v>0.71532279670057686</v>
      </c>
      <c r="Q111" s="58">
        <v>0.7</v>
      </c>
      <c r="R111" s="370">
        <f>R44+R45</f>
        <v>11171</v>
      </c>
      <c r="S111" s="370">
        <f>S44+S45</f>
        <v>5808</v>
      </c>
      <c r="T111" s="367">
        <f>S111/R111</f>
        <v>0.51991764389938233</v>
      </c>
      <c r="U111" s="367">
        <v>0.7</v>
      </c>
      <c r="V111" s="226">
        <f>V44+V45</f>
        <v>9539</v>
      </c>
      <c r="W111" s="226">
        <f>W44+W45</f>
        <v>8053</v>
      </c>
      <c r="X111" s="58">
        <f>W111/V111</f>
        <v>0.84421847153789709</v>
      </c>
      <c r="Y111" s="211" t="s">
        <v>149</v>
      </c>
      <c r="Z111" s="199">
        <v>15625</v>
      </c>
      <c r="AA111" s="200">
        <v>16181</v>
      </c>
      <c r="AB111" s="201">
        <v>1.0355840000000001</v>
      </c>
      <c r="AC111" s="199">
        <v>20906</v>
      </c>
      <c r="AD111" s="200">
        <v>17082</v>
      </c>
      <c r="AE111" s="201">
        <v>0.81708600401798526</v>
      </c>
      <c r="AF111" s="202">
        <v>35297471.269999996</v>
      </c>
      <c r="AG111" s="203">
        <v>26424667.350000001</v>
      </c>
      <c r="AH111" s="201">
        <v>0.74862777415046267</v>
      </c>
      <c r="AI111" s="199">
        <v>15717</v>
      </c>
      <c r="AJ111" s="200">
        <v>10952</v>
      </c>
      <c r="AK111" s="201">
        <v>0.6968250938474263</v>
      </c>
      <c r="AL111" s="9"/>
    </row>
    <row r="112" spans="1:38" ht="15.75" customHeight="1" thickBot="1" x14ac:dyDescent="0.35">
      <c r="A112" s="23"/>
      <c r="B112" s="23"/>
      <c r="C112" s="70"/>
      <c r="D112" s="70"/>
      <c r="E112" s="62"/>
      <c r="F112" s="79"/>
      <c r="G112" s="79"/>
      <c r="H112" s="62"/>
      <c r="I112" s="62"/>
      <c r="J112" s="79"/>
      <c r="K112" s="79"/>
      <c r="L112" s="62"/>
      <c r="M112" s="62"/>
      <c r="N112" s="65"/>
      <c r="O112" s="65"/>
      <c r="P112" s="62"/>
      <c r="Q112" s="62"/>
      <c r="R112" s="79"/>
      <c r="S112" s="79"/>
      <c r="T112" s="62"/>
      <c r="U112" s="62"/>
      <c r="V112" s="79"/>
      <c r="W112" s="79"/>
      <c r="X112" s="62"/>
      <c r="Y112" s="11"/>
      <c r="Z112" s="11"/>
      <c r="AA112" s="68">
        <v>700435452.26000011</v>
      </c>
      <c r="AB112" s="69">
        <v>704353648.16000032</v>
      </c>
      <c r="AC112" s="12">
        <v>0.99443717525956488</v>
      </c>
      <c r="AD112" s="13">
        <v>296609</v>
      </c>
      <c r="AE112" s="14">
        <v>301754</v>
      </c>
      <c r="AF112" s="15">
        <v>0.98294968749378631</v>
      </c>
      <c r="AG112" s="12">
        <v>102.0551</v>
      </c>
      <c r="AH112" s="13">
        <v>401750</v>
      </c>
      <c r="AI112" s="14">
        <v>345391</v>
      </c>
      <c r="AJ112" s="15">
        <v>90.020099999999971</v>
      </c>
      <c r="AK112" s="16">
        <v>90.525999999999996</v>
      </c>
      <c r="AL112" s="17">
        <v>777356795.78999996</v>
      </c>
    </row>
    <row r="113" spans="1:38" ht="14.4" thickBot="1" x14ac:dyDescent="0.35">
      <c r="A113" s="24"/>
      <c r="B113" s="67" t="s">
        <v>3</v>
      </c>
      <c r="C113" s="363">
        <v>156485055</v>
      </c>
      <c r="D113" s="363">
        <v>636111181.94000006</v>
      </c>
      <c r="E113" s="362">
        <v>0.24600267915862567</v>
      </c>
      <c r="F113" s="66">
        <v>228865</v>
      </c>
      <c r="G113" s="66">
        <v>209950</v>
      </c>
      <c r="H113" s="58">
        <v>0.91735302470888958</v>
      </c>
      <c r="I113" s="53">
        <v>0.96299999999999997</v>
      </c>
      <c r="J113" s="368">
        <v>304624</v>
      </c>
      <c r="K113" s="368">
        <v>269513</v>
      </c>
      <c r="L113" s="367">
        <v>0.88473987604390991</v>
      </c>
      <c r="M113" s="362">
        <v>0.89990000000000003</v>
      </c>
      <c r="N113" s="54">
        <v>177879132</v>
      </c>
      <c r="O113" s="54">
        <v>120473812</v>
      </c>
      <c r="P113" s="58">
        <v>0.6772790638533136</v>
      </c>
      <c r="Q113" s="53">
        <v>0.6774</v>
      </c>
      <c r="R113" s="371">
        <v>212591</v>
      </c>
      <c r="S113" s="371">
        <v>101530</v>
      </c>
      <c r="T113" s="367">
        <v>0.47758371709056358</v>
      </c>
      <c r="U113" s="362">
        <v>0.67300000000000004</v>
      </c>
      <c r="V113" s="66">
        <v>173342</v>
      </c>
      <c r="W113" s="66">
        <v>141787</v>
      </c>
      <c r="X113" s="58">
        <v>0.81796102502567181</v>
      </c>
      <c r="Y113" s="210"/>
      <c r="Z113" s="199">
        <v>295491</v>
      </c>
      <c r="AA113" s="200">
        <v>299512</v>
      </c>
      <c r="AB113" s="201">
        <v>1.0136078594610327</v>
      </c>
      <c r="AC113" s="199">
        <v>401750</v>
      </c>
      <c r="AD113" s="200">
        <v>345391</v>
      </c>
      <c r="AE113" s="201">
        <v>0.85971624144368386</v>
      </c>
      <c r="AF113" s="202">
        <v>777356796</v>
      </c>
      <c r="AG113" s="203">
        <v>528420817</v>
      </c>
      <c r="AH113" s="201">
        <v>0.67976612505231127</v>
      </c>
      <c r="AI113" s="199">
        <v>311364</v>
      </c>
      <c r="AJ113" s="200">
        <v>208259</v>
      </c>
      <c r="AK113" s="201">
        <v>0.6688602407471641</v>
      </c>
      <c r="AL113" s="9"/>
    </row>
    <row r="114" spans="1:38" ht="24.6" customHeight="1" x14ac:dyDescent="0.3">
      <c r="A114" s="25"/>
      <c r="B114" s="25"/>
      <c r="C114" s="71"/>
      <c r="D114" s="72"/>
      <c r="E114" s="26"/>
      <c r="F114" s="438" t="s">
        <v>150</v>
      </c>
      <c r="G114" s="439"/>
      <c r="H114" s="439"/>
      <c r="I114" s="440"/>
      <c r="J114" s="27"/>
      <c r="K114" s="28"/>
      <c r="L114" s="29"/>
      <c r="M114" s="30"/>
      <c r="N114" s="31"/>
      <c r="O114" s="32"/>
      <c r="P114" s="29"/>
      <c r="Q114" s="29"/>
      <c r="R114" s="33"/>
      <c r="S114" s="28"/>
      <c r="T114" s="29"/>
      <c r="U114" s="29"/>
      <c r="V114" s="33"/>
      <c r="W114" s="28"/>
      <c r="X114" s="30"/>
      <c r="Y114" s="11"/>
      <c r="Z114" s="11"/>
      <c r="AA114" s="68">
        <v>700435452.26000011</v>
      </c>
      <c r="AB114" s="69">
        <v>704353648.16000032</v>
      </c>
      <c r="AC114" s="12">
        <v>0.99443717525956488</v>
      </c>
      <c r="AD114" s="13">
        <v>296609</v>
      </c>
      <c r="AE114" s="14">
        <v>301754</v>
      </c>
      <c r="AF114" s="15">
        <v>0.98294968749378631</v>
      </c>
      <c r="AG114" s="12">
        <v>102.0551</v>
      </c>
      <c r="AH114" s="13">
        <v>401750</v>
      </c>
      <c r="AI114" s="14">
        <v>345391</v>
      </c>
      <c r="AJ114" s="15">
        <v>90.020099999999971</v>
      </c>
      <c r="AK114" s="16">
        <v>90.525999999999996</v>
      </c>
      <c r="AL114" s="17">
        <v>777356795.78999996</v>
      </c>
    </row>
    <row r="116" spans="1:38" x14ac:dyDescent="0.25">
      <c r="S116" s="264"/>
    </row>
    <row r="118" spans="1:38" ht="13.8" x14ac:dyDescent="0.3">
      <c r="D118" s="233"/>
      <c r="E118" s="233"/>
      <c r="F118" s="6"/>
    </row>
    <row r="119" spans="1:38" ht="13.8" x14ac:dyDescent="0.3">
      <c r="D119" s="233"/>
      <c r="E119" s="233"/>
      <c r="F119" s="6"/>
    </row>
    <row r="122" spans="1:38" x14ac:dyDescent="0.25">
      <c r="C122" s="209"/>
    </row>
    <row r="123" spans="1:38" x14ac:dyDescent="0.25">
      <c r="C123" s="209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5 Factor Report</vt:lpstr>
      <vt:lpstr>Agent Activity Report</vt:lpstr>
      <vt:lpstr>Staffing Report</vt:lpstr>
      <vt:lpstr>Self-Assessment Scores for All </vt:lpstr>
      <vt:lpstr>Incentive Goal</vt:lpstr>
      <vt:lpstr>'5 Factor Report'!Print_Area</vt:lpstr>
      <vt:lpstr>'Agent Activity Report'!Print_Area</vt:lpstr>
      <vt:lpstr>'Incentive Goal'!Print_Area</vt:lpstr>
      <vt:lpstr>'Self-Assessment Scores for All '!Print_Area</vt:lpstr>
      <vt:lpstr>'Staffing Report'!Print_Area</vt:lpstr>
      <vt:lpstr>'5 Factor Report'!Print_Titles</vt:lpstr>
      <vt:lpstr>'Agent Activity Report'!Print_Titles</vt:lpstr>
      <vt:lpstr>'Incentive Goal'!Print_Titles</vt:lpstr>
      <vt:lpstr>'Staffing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RLeggett</dc:creator>
  <cp:lastModifiedBy>Mitchell, Katherine</cp:lastModifiedBy>
  <cp:lastPrinted>2020-01-13T22:10:58Z</cp:lastPrinted>
  <dcterms:created xsi:type="dcterms:W3CDTF">2008-06-26T17:04:55Z</dcterms:created>
  <dcterms:modified xsi:type="dcterms:W3CDTF">2025-10-15T18:58:14Z</dcterms:modified>
</cp:coreProperties>
</file>