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updateLinks="always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stwells\AppData\Local\Microsoft\Windows\INetCache\Content.Outlook\ZV36G8N1\"/>
    </mc:Choice>
  </mc:AlternateContent>
  <xr:revisionPtr revIDLastSave="0" documentId="13_ncr:1_{634855CF-71A9-4EDE-9999-E5EEFC3CE5EA}" xr6:coauthVersionLast="47" xr6:coauthVersionMax="47" xr10:uidLastSave="{00000000-0000-0000-0000-000000000000}"/>
  <bookViews>
    <workbookView xWindow="-26460" yWindow="1935" windowWidth="21600" windowHeight="14370" firstSheet="2" activeTab="3" xr2:uid="{00000000-000D-0000-FFFF-FFFF00000000}"/>
  </bookViews>
  <sheets>
    <sheet name="5 Factor Report" sheetId="32" r:id="rId1"/>
    <sheet name="Agent Activity Report" sheetId="33" r:id="rId2"/>
    <sheet name="Staffing Report" sheetId="43" r:id="rId3"/>
    <sheet name="Self-Assessment Scores for All " sheetId="20" r:id="rId4"/>
    <sheet name="Incentive Goal" sheetId="30" r:id="rId5"/>
  </sheets>
  <definedNames>
    <definedName name="\z" localSheetId="2">#REF!</definedName>
    <definedName name="\z">#REF!</definedName>
    <definedName name="_1" localSheetId="2">#REF!</definedName>
    <definedName name="_1">#REF!</definedName>
    <definedName name="_10" localSheetId="2">#REF!</definedName>
    <definedName name="_10">#REF!</definedName>
    <definedName name="_11" localSheetId="2">#REF!</definedName>
    <definedName name="_11">#REF!</definedName>
    <definedName name="_12" localSheetId="2">#REF!</definedName>
    <definedName name="_12">#REF!</definedName>
    <definedName name="_2" localSheetId="2">#REF!</definedName>
    <definedName name="_2">#REF!</definedName>
    <definedName name="_3" localSheetId="2">#REF!</definedName>
    <definedName name="_3">#REF!</definedName>
    <definedName name="_4" localSheetId="2">#REF!</definedName>
    <definedName name="_4">#REF!</definedName>
    <definedName name="_5" localSheetId="2">#REF!</definedName>
    <definedName name="_5">#REF!</definedName>
    <definedName name="_6" localSheetId="2">#REF!</definedName>
    <definedName name="_6">#REF!</definedName>
    <definedName name="_7" localSheetId="2">#REF!</definedName>
    <definedName name="_7">#REF!</definedName>
    <definedName name="_8" localSheetId="2">#REF!</definedName>
    <definedName name="_8">#REF!</definedName>
    <definedName name="_9" localSheetId="2">#REF!</definedName>
    <definedName name="_9">#REF!</definedName>
    <definedName name="_xlnm._FilterDatabase" localSheetId="0" hidden="1">'5 Factor Report'!$B$4:$D$104</definedName>
    <definedName name="_xlnm._FilterDatabase" localSheetId="1" hidden="1">'Agent Activity Report'!$A$3:$B$108</definedName>
    <definedName name="_xlnm._FilterDatabase" localSheetId="4" hidden="1">'Incentive Goal'!$A$2:$AL$107</definedName>
    <definedName name="_xlnm._FilterDatabase" localSheetId="3" hidden="1">'Self-Assessment Scores for All '!$A$4:$B$111</definedName>
    <definedName name="_xlnm._FilterDatabase" localSheetId="2" hidden="1">'Staffing Report'!$A$3:$C$106</definedName>
    <definedName name="_xlnm.Criteria" localSheetId="4">'Incentive Goal'!#REF!</definedName>
    <definedName name="_xlnm.Extract" localSheetId="4">'Incentive Goal'!#REF!</definedName>
    <definedName name="_xlnm.Print_Area" localSheetId="0">'5 Factor Report'!$B$5:$I$107</definedName>
    <definedName name="_xlnm.Print_Area" localSheetId="1">'Agent Activity Report'!$E$4:$AS$113</definedName>
    <definedName name="_xlnm.Print_Area" localSheetId="4">'Incentive Goal'!$B$3:$X$114</definedName>
    <definedName name="_xlnm.Print_Area" localSheetId="3">'Self-Assessment Scores for All '!$C$1:$K$104</definedName>
    <definedName name="_xlnm.Print_Titles" localSheetId="0">'5 Factor Report'!$A:$C,'5 Factor Report'!$1:$4</definedName>
    <definedName name="_xlnm.Print_Titles" localSheetId="1">'Agent Activity Report'!$B:$D,'Agent Activity Report'!$1:$3</definedName>
    <definedName name="_xlnm.Print_Titles" localSheetId="4">'Incentive Goal'!$A:$B,'Incentive Goal'!$1:$2</definedName>
    <definedName name="Staffing" localSheetId="2">#REF!</definedName>
    <definedName name="Staffing">#REF!</definedName>
    <definedName name="SUMMARY" localSheetId="2">#REF!</definedName>
    <definedName name="SUMMAR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06" i="43" l="1"/>
  <c r="R106" i="43"/>
  <c r="Q106" i="43"/>
  <c r="P106" i="43"/>
  <c r="N106" i="43"/>
  <c r="M106" i="43"/>
  <c r="L106" i="43"/>
  <c r="J106" i="43"/>
  <c r="I106" i="43"/>
  <c r="H106" i="43"/>
  <c r="F106" i="43"/>
  <c r="E106" i="43"/>
  <c r="D106" i="43"/>
  <c r="V105" i="43"/>
  <c r="U105" i="43"/>
  <c r="T105" i="43"/>
  <c r="S105" i="43"/>
  <c r="O105" i="43"/>
  <c r="K105" i="43"/>
  <c r="G105" i="43"/>
  <c r="V104" i="43"/>
  <c r="U104" i="43"/>
  <c r="T104" i="43"/>
  <c r="S104" i="43"/>
  <c r="O104" i="43"/>
  <c r="K104" i="43"/>
  <c r="G104" i="43"/>
  <c r="V103" i="43"/>
  <c r="U103" i="43"/>
  <c r="T103" i="43"/>
  <c r="S103" i="43"/>
  <c r="O103" i="43"/>
  <c r="K103" i="43"/>
  <c r="G103" i="43"/>
  <c r="V102" i="43"/>
  <c r="U102" i="43"/>
  <c r="T102" i="43"/>
  <c r="S102" i="43"/>
  <c r="O102" i="43"/>
  <c r="K102" i="43"/>
  <c r="G102" i="43"/>
  <c r="V101" i="43"/>
  <c r="U101" i="43"/>
  <c r="T101" i="43"/>
  <c r="S101" i="43"/>
  <c r="O101" i="43"/>
  <c r="K101" i="43"/>
  <c r="G101" i="43"/>
  <c r="V100" i="43"/>
  <c r="U100" i="43"/>
  <c r="T100" i="43"/>
  <c r="S100" i="43"/>
  <c r="O100" i="43"/>
  <c r="K100" i="43"/>
  <c r="G100" i="43"/>
  <c r="V99" i="43"/>
  <c r="U99" i="43"/>
  <c r="T99" i="43"/>
  <c r="S99" i="43"/>
  <c r="O99" i="43"/>
  <c r="K99" i="43"/>
  <c r="G99" i="43"/>
  <c r="V98" i="43"/>
  <c r="U98" i="43"/>
  <c r="T98" i="43"/>
  <c r="S98" i="43"/>
  <c r="O98" i="43"/>
  <c r="K98" i="43"/>
  <c r="G98" i="43"/>
  <c r="V97" i="43"/>
  <c r="U97" i="43"/>
  <c r="T97" i="43"/>
  <c r="W97" i="43" s="1"/>
  <c r="X97" i="43" s="1"/>
  <c r="S97" i="43"/>
  <c r="O97" i="43"/>
  <c r="K97" i="43"/>
  <c r="G97" i="43"/>
  <c r="V96" i="43"/>
  <c r="U96" i="43"/>
  <c r="T96" i="43"/>
  <c r="S96" i="43"/>
  <c r="O96" i="43"/>
  <c r="K96" i="43"/>
  <c r="G96" i="43"/>
  <c r="V95" i="43"/>
  <c r="U95" i="43"/>
  <c r="T95" i="43"/>
  <c r="S95" i="43"/>
  <c r="O95" i="43"/>
  <c r="K95" i="43"/>
  <c r="G95" i="43"/>
  <c r="V94" i="43"/>
  <c r="U94" i="43"/>
  <c r="T94" i="43"/>
  <c r="S94" i="43"/>
  <c r="O94" i="43"/>
  <c r="K94" i="43"/>
  <c r="G94" i="43"/>
  <c r="V93" i="43"/>
  <c r="U93" i="43"/>
  <c r="T93" i="43"/>
  <c r="S93" i="43"/>
  <c r="O93" i="43"/>
  <c r="K93" i="43"/>
  <c r="G93" i="43"/>
  <c r="V92" i="43"/>
  <c r="U92" i="43"/>
  <c r="T92" i="43"/>
  <c r="S92" i="43"/>
  <c r="O92" i="43"/>
  <c r="K92" i="43"/>
  <c r="G92" i="43"/>
  <c r="V91" i="43"/>
  <c r="U91" i="43"/>
  <c r="T91" i="43"/>
  <c r="S91" i="43"/>
  <c r="O91" i="43"/>
  <c r="K91" i="43"/>
  <c r="G91" i="43"/>
  <c r="V90" i="43"/>
  <c r="U90" i="43"/>
  <c r="T90" i="43"/>
  <c r="S90" i="43"/>
  <c r="O90" i="43"/>
  <c r="K90" i="43"/>
  <c r="G90" i="43"/>
  <c r="V89" i="43"/>
  <c r="U89" i="43"/>
  <c r="T89" i="43"/>
  <c r="S89" i="43"/>
  <c r="O89" i="43"/>
  <c r="K89" i="43"/>
  <c r="G89" i="43"/>
  <c r="V88" i="43"/>
  <c r="U88" i="43"/>
  <c r="T88" i="43"/>
  <c r="S88" i="43"/>
  <c r="O88" i="43"/>
  <c r="K88" i="43"/>
  <c r="G88" i="43"/>
  <c r="V87" i="43"/>
  <c r="U87" i="43"/>
  <c r="T87" i="43"/>
  <c r="S87" i="43"/>
  <c r="O87" i="43"/>
  <c r="K87" i="43"/>
  <c r="G87" i="43"/>
  <c r="V86" i="43"/>
  <c r="U86" i="43"/>
  <c r="T86" i="43"/>
  <c r="S86" i="43"/>
  <c r="O86" i="43"/>
  <c r="K86" i="43"/>
  <c r="G86" i="43"/>
  <c r="V85" i="43"/>
  <c r="U85" i="43"/>
  <c r="T85" i="43"/>
  <c r="W85" i="43" s="1"/>
  <c r="X85" i="43" s="1"/>
  <c r="S85" i="43"/>
  <c r="O85" i="43"/>
  <c r="K85" i="43"/>
  <c r="G85" i="43"/>
  <c r="V84" i="43"/>
  <c r="U84" i="43"/>
  <c r="T84" i="43"/>
  <c r="S84" i="43"/>
  <c r="O84" i="43"/>
  <c r="K84" i="43"/>
  <c r="G84" i="43"/>
  <c r="V83" i="43"/>
  <c r="U83" i="43"/>
  <c r="T83" i="43"/>
  <c r="S83" i="43"/>
  <c r="O83" i="43"/>
  <c r="K83" i="43"/>
  <c r="G83" i="43"/>
  <c r="V82" i="43"/>
  <c r="U82" i="43"/>
  <c r="T82" i="43"/>
  <c r="S82" i="43"/>
  <c r="O82" i="43"/>
  <c r="K82" i="43"/>
  <c r="G82" i="43"/>
  <c r="V81" i="43"/>
  <c r="U81" i="43"/>
  <c r="T81" i="43"/>
  <c r="S81" i="43"/>
  <c r="O81" i="43"/>
  <c r="K81" i="43"/>
  <c r="G81" i="43"/>
  <c r="U80" i="43"/>
  <c r="T80" i="43"/>
  <c r="S80" i="43"/>
  <c r="O80" i="43"/>
  <c r="K80" i="43"/>
  <c r="G80" i="43"/>
  <c r="V79" i="43"/>
  <c r="U79" i="43"/>
  <c r="T79" i="43"/>
  <c r="S79" i="43"/>
  <c r="O79" i="43"/>
  <c r="K79" i="43"/>
  <c r="G79" i="43"/>
  <c r="V78" i="43"/>
  <c r="U78" i="43"/>
  <c r="T78" i="43"/>
  <c r="S78" i="43"/>
  <c r="O78" i="43"/>
  <c r="K78" i="43"/>
  <c r="G78" i="43"/>
  <c r="V77" i="43"/>
  <c r="U77" i="43"/>
  <c r="T77" i="43"/>
  <c r="S77" i="43"/>
  <c r="O77" i="43"/>
  <c r="K77" i="43"/>
  <c r="G77" i="43"/>
  <c r="V76" i="43"/>
  <c r="U76" i="43"/>
  <c r="T76" i="43"/>
  <c r="S76" i="43"/>
  <c r="O76" i="43"/>
  <c r="K76" i="43"/>
  <c r="G76" i="43"/>
  <c r="V75" i="43"/>
  <c r="U75" i="43"/>
  <c r="T75" i="43"/>
  <c r="S75" i="43"/>
  <c r="O75" i="43"/>
  <c r="K75" i="43"/>
  <c r="G75" i="43"/>
  <c r="V74" i="43"/>
  <c r="U74" i="43"/>
  <c r="T74" i="43"/>
  <c r="S74" i="43"/>
  <c r="O74" i="43"/>
  <c r="K74" i="43"/>
  <c r="G74" i="43"/>
  <c r="V73" i="43"/>
  <c r="U73" i="43"/>
  <c r="T73" i="43"/>
  <c r="S73" i="43"/>
  <c r="O73" i="43"/>
  <c r="K73" i="43"/>
  <c r="G73" i="43"/>
  <c r="V72" i="43"/>
  <c r="U72" i="43"/>
  <c r="T72" i="43"/>
  <c r="S72" i="43"/>
  <c r="O72" i="43"/>
  <c r="K72" i="43"/>
  <c r="G72" i="43"/>
  <c r="V71" i="43"/>
  <c r="U71" i="43"/>
  <c r="T71" i="43"/>
  <c r="S71" i="43"/>
  <c r="O71" i="43"/>
  <c r="K71" i="43"/>
  <c r="G71" i="43"/>
  <c r="V70" i="43"/>
  <c r="U70" i="43"/>
  <c r="T70" i="43"/>
  <c r="S70" i="43"/>
  <c r="O70" i="43"/>
  <c r="K70" i="43"/>
  <c r="G70" i="43"/>
  <c r="V69" i="43"/>
  <c r="U69" i="43"/>
  <c r="T69" i="43"/>
  <c r="S69" i="43"/>
  <c r="O69" i="43"/>
  <c r="K69" i="43"/>
  <c r="G69" i="43"/>
  <c r="V68" i="43"/>
  <c r="U68" i="43"/>
  <c r="T68" i="43"/>
  <c r="S68" i="43"/>
  <c r="O68" i="43"/>
  <c r="K68" i="43"/>
  <c r="G68" i="43"/>
  <c r="V67" i="43"/>
  <c r="U67" i="43"/>
  <c r="T67" i="43"/>
  <c r="S67" i="43"/>
  <c r="O67" i="43"/>
  <c r="K67" i="43"/>
  <c r="G67" i="43"/>
  <c r="V66" i="43"/>
  <c r="U66" i="43"/>
  <c r="T66" i="43"/>
  <c r="S66" i="43"/>
  <c r="O66" i="43"/>
  <c r="K66" i="43"/>
  <c r="G66" i="43"/>
  <c r="V65" i="43"/>
  <c r="U65" i="43"/>
  <c r="T65" i="43"/>
  <c r="S65" i="43"/>
  <c r="O65" i="43"/>
  <c r="K65" i="43"/>
  <c r="G65" i="43"/>
  <c r="V64" i="43"/>
  <c r="U64" i="43"/>
  <c r="T64" i="43"/>
  <c r="S64" i="43"/>
  <c r="O64" i="43"/>
  <c r="K64" i="43"/>
  <c r="G64" i="43"/>
  <c r="V63" i="43"/>
  <c r="U63" i="43"/>
  <c r="T63" i="43"/>
  <c r="S63" i="43"/>
  <c r="O63" i="43"/>
  <c r="K63" i="43"/>
  <c r="G63" i="43"/>
  <c r="V62" i="43"/>
  <c r="U62" i="43"/>
  <c r="T62" i="43"/>
  <c r="S62" i="43"/>
  <c r="O62" i="43"/>
  <c r="K62" i="43"/>
  <c r="G62" i="43"/>
  <c r="V61" i="43"/>
  <c r="U61" i="43"/>
  <c r="T61" i="43"/>
  <c r="S61" i="43"/>
  <c r="O61" i="43"/>
  <c r="K61" i="43"/>
  <c r="G61" i="43"/>
  <c r="V60" i="43"/>
  <c r="U60" i="43"/>
  <c r="T60" i="43"/>
  <c r="S60" i="43"/>
  <c r="O60" i="43"/>
  <c r="K60" i="43"/>
  <c r="G60" i="43"/>
  <c r="V59" i="43"/>
  <c r="U59" i="43"/>
  <c r="T59" i="43"/>
  <c r="S59" i="43"/>
  <c r="O59" i="43"/>
  <c r="K59" i="43"/>
  <c r="G59" i="43"/>
  <c r="V58" i="43"/>
  <c r="U58" i="43"/>
  <c r="T58" i="43"/>
  <c r="S58" i="43"/>
  <c r="O58" i="43"/>
  <c r="K58" i="43"/>
  <c r="G58" i="43"/>
  <c r="V57" i="43"/>
  <c r="U57" i="43"/>
  <c r="T57" i="43"/>
  <c r="S57" i="43"/>
  <c r="O57" i="43"/>
  <c r="K57" i="43"/>
  <c r="G57" i="43"/>
  <c r="V56" i="43"/>
  <c r="U56" i="43"/>
  <c r="T56" i="43"/>
  <c r="S56" i="43"/>
  <c r="O56" i="43"/>
  <c r="K56" i="43"/>
  <c r="G56" i="43"/>
  <c r="V55" i="43"/>
  <c r="U55" i="43"/>
  <c r="T55" i="43"/>
  <c r="S55" i="43"/>
  <c r="O55" i="43"/>
  <c r="K55" i="43"/>
  <c r="G55" i="43"/>
  <c r="V54" i="43"/>
  <c r="U54" i="43"/>
  <c r="T54" i="43"/>
  <c r="S54" i="43"/>
  <c r="O54" i="43"/>
  <c r="K54" i="43"/>
  <c r="G54" i="43"/>
  <c r="V53" i="43"/>
  <c r="U53" i="43"/>
  <c r="T53" i="43"/>
  <c r="S53" i="43"/>
  <c r="O53" i="43"/>
  <c r="K53" i="43"/>
  <c r="G53" i="43"/>
  <c r="V52" i="43"/>
  <c r="U52" i="43"/>
  <c r="T52" i="43"/>
  <c r="S52" i="43"/>
  <c r="O52" i="43"/>
  <c r="K52" i="43"/>
  <c r="G52" i="43"/>
  <c r="V51" i="43"/>
  <c r="U51" i="43"/>
  <c r="T51" i="43"/>
  <c r="S51" i="43"/>
  <c r="O51" i="43"/>
  <c r="K51" i="43"/>
  <c r="G51" i="43"/>
  <c r="V50" i="43"/>
  <c r="U50" i="43"/>
  <c r="T50" i="43"/>
  <c r="S50" i="43"/>
  <c r="O50" i="43"/>
  <c r="K50" i="43"/>
  <c r="G50" i="43"/>
  <c r="V49" i="43"/>
  <c r="U49" i="43"/>
  <c r="T49" i="43"/>
  <c r="S49" i="43"/>
  <c r="O49" i="43"/>
  <c r="K49" i="43"/>
  <c r="G49" i="43"/>
  <c r="V48" i="43"/>
  <c r="U48" i="43"/>
  <c r="T48" i="43"/>
  <c r="S48" i="43"/>
  <c r="O48" i="43"/>
  <c r="K48" i="43"/>
  <c r="G48" i="43"/>
  <c r="V47" i="43"/>
  <c r="U47" i="43"/>
  <c r="T47" i="43"/>
  <c r="S47" i="43"/>
  <c r="O47" i="43"/>
  <c r="K47" i="43"/>
  <c r="G47" i="43"/>
  <c r="V46" i="43"/>
  <c r="U46" i="43"/>
  <c r="T46" i="43"/>
  <c r="S46" i="43"/>
  <c r="O46" i="43"/>
  <c r="K46" i="43"/>
  <c r="G46" i="43"/>
  <c r="V45" i="43"/>
  <c r="U45" i="43"/>
  <c r="T45" i="43"/>
  <c r="S45" i="43"/>
  <c r="O45" i="43"/>
  <c r="K45" i="43"/>
  <c r="G45" i="43"/>
  <c r="V44" i="43"/>
  <c r="U44" i="43"/>
  <c r="T44" i="43"/>
  <c r="S44" i="43"/>
  <c r="O44" i="43"/>
  <c r="K44" i="43"/>
  <c r="G44" i="43"/>
  <c r="V43" i="43"/>
  <c r="U43" i="43"/>
  <c r="T43" i="43"/>
  <c r="S43" i="43"/>
  <c r="O43" i="43"/>
  <c r="K43" i="43"/>
  <c r="G43" i="43"/>
  <c r="V42" i="43"/>
  <c r="U42" i="43"/>
  <c r="T42" i="43"/>
  <c r="S42" i="43"/>
  <c r="O42" i="43"/>
  <c r="K42" i="43"/>
  <c r="G42" i="43"/>
  <c r="V41" i="43"/>
  <c r="U41" i="43"/>
  <c r="T41" i="43"/>
  <c r="S41" i="43"/>
  <c r="O41" i="43"/>
  <c r="K41" i="43"/>
  <c r="G41" i="43"/>
  <c r="V40" i="43"/>
  <c r="U40" i="43"/>
  <c r="T40" i="43"/>
  <c r="S40" i="43"/>
  <c r="O40" i="43"/>
  <c r="K40" i="43"/>
  <c r="G40" i="43"/>
  <c r="V39" i="43"/>
  <c r="U39" i="43"/>
  <c r="T39" i="43"/>
  <c r="S39" i="43"/>
  <c r="O39" i="43"/>
  <c r="K39" i="43"/>
  <c r="G39" i="43"/>
  <c r="V38" i="43"/>
  <c r="U38" i="43"/>
  <c r="T38" i="43"/>
  <c r="S38" i="43"/>
  <c r="O38" i="43"/>
  <c r="K38" i="43"/>
  <c r="G38" i="43"/>
  <c r="V37" i="43"/>
  <c r="U37" i="43"/>
  <c r="T37" i="43"/>
  <c r="S37" i="43"/>
  <c r="O37" i="43"/>
  <c r="K37" i="43"/>
  <c r="G37" i="43"/>
  <c r="V36" i="43"/>
  <c r="U36" i="43"/>
  <c r="T36" i="43"/>
  <c r="S36" i="43"/>
  <c r="O36" i="43"/>
  <c r="K36" i="43"/>
  <c r="G36" i="43"/>
  <c r="V35" i="43"/>
  <c r="U35" i="43"/>
  <c r="T35" i="43"/>
  <c r="S35" i="43"/>
  <c r="O35" i="43"/>
  <c r="K35" i="43"/>
  <c r="G35" i="43"/>
  <c r="V34" i="43"/>
  <c r="U34" i="43"/>
  <c r="T34" i="43"/>
  <c r="S34" i="43"/>
  <c r="O34" i="43"/>
  <c r="K34" i="43"/>
  <c r="G34" i="43"/>
  <c r="V33" i="43"/>
  <c r="U33" i="43"/>
  <c r="T33" i="43"/>
  <c r="S33" i="43"/>
  <c r="O33" i="43"/>
  <c r="K33" i="43"/>
  <c r="G33" i="43"/>
  <c r="V32" i="43"/>
  <c r="U32" i="43"/>
  <c r="T32" i="43"/>
  <c r="S32" i="43"/>
  <c r="O32" i="43"/>
  <c r="K32" i="43"/>
  <c r="G32" i="43"/>
  <c r="V31" i="43"/>
  <c r="U31" i="43"/>
  <c r="T31" i="43"/>
  <c r="S31" i="43"/>
  <c r="O31" i="43"/>
  <c r="K31" i="43"/>
  <c r="G31" i="43"/>
  <c r="V30" i="43"/>
  <c r="U30" i="43"/>
  <c r="T30" i="43"/>
  <c r="S30" i="43"/>
  <c r="O30" i="43"/>
  <c r="K30" i="43"/>
  <c r="G30" i="43"/>
  <c r="V29" i="43"/>
  <c r="U29" i="43"/>
  <c r="T29" i="43"/>
  <c r="S29" i="43"/>
  <c r="O29" i="43"/>
  <c r="K29" i="43"/>
  <c r="G29" i="43"/>
  <c r="V28" i="43"/>
  <c r="U28" i="43"/>
  <c r="T28" i="43"/>
  <c r="S28" i="43"/>
  <c r="O28" i="43"/>
  <c r="K28" i="43"/>
  <c r="G28" i="43"/>
  <c r="V27" i="43"/>
  <c r="U27" i="43"/>
  <c r="T27" i="43"/>
  <c r="S27" i="43"/>
  <c r="O27" i="43"/>
  <c r="K27" i="43"/>
  <c r="G27" i="43"/>
  <c r="V26" i="43"/>
  <c r="U26" i="43"/>
  <c r="T26" i="43"/>
  <c r="S26" i="43"/>
  <c r="O26" i="43"/>
  <c r="K26" i="43"/>
  <c r="G26" i="43"/>
  <c r="V25" i="43"/>
  <c r="U25" i="43"/>
  <c r="T25" i="43"/>
  <c r="W25" i="43" s="1"/>
  <c r="X25" i="43" s="1"/>
  <c r="S25" i="43"/>
  <c r="O25" i="43"/>
  <c r="K25" i="43"/>
  <c r="G25" i="43"/>
  <c r="V24" i="43"/>
  <c r="U24" i="43"/>
  <c r="T24" i="43"/>
  <c r="S24" i="43"/>
  <c r="O24" i="43"/>
  <c r="K24" i="43"/>
  <c r="G24" i="43"/>
  <c r="V23" i="43"/>
  <c r="U23" i="43"/>
  <c r="T23" i="43"/>
  <c r="S23" i="43"/>
  <c r="O23" i="43"/>
  <c r="K23" i="43"/>
  <c r="G23" i="43"/>
  <c r="V22" i="43"/>
  <c r="U22" i="43"/>
  <c r="T22" i="43"/>
  <c r="S22" i="43"/>
  <c r="O22" i="43"/>
  <c r="K22" i="43"/>
  <c r="G22" i="43"/>
  <c r="V21" i="43"/>
  <c r="U21" i="43"/>
  <c r="T21" i="43"/>
  <c r="S21" i="43"/>
  <c r="O21" i="43"/>
  <c r="K21" i="43"/>
  <c r="G21" i="43"/>
  <c r="V20" i="43"/>
  <c r="U20" i="43"/>
  <c r="T20" i="43"/>
  <c r="S20" i="43"/>
  <c r="O20" i="43"/>
  <c r="K20" i="43"/>
  <c r="G20" i="43"/>
  <c r="V19" i="43"/>
  <c r="U19" i="43"/>
  <c r="T19" i="43"/>
  <c r="S19" i="43"/>
  <c r="O19" i="43"/>
  <c r="K19" i="43"/>
  <c r="G19" i="43"/>
  <c r="V18" i="43"/>
  <c r="U18" i="43"/>
  <c r="T18" i="43"/>
  <c r="S18" i="43"/>
  <c r="O18" i="43"/>
  <c r="K18" i="43"/>
  <c r="G18" i="43"/>
  <c r="V17" i="43"/>
  <c r="U17" i="43"/>
  <c r="T17" i="43"/>
  <c r="S17" i="43"/>
  <c r="O17" i="43"/>
  <c r="K17" i="43"/>
  <c r="G17" i="43"/>
  <c r="V16" i="43"/>
  <c r="U16" i="43"/>
  <c r="T16" i="43"/>
  <c r="S16" i="43"/>
  <c r="O16" i="43"/>
  <c r="K16" i="43"/>
  <c r="G16" i="43"/>
  <c r="V15" i="43"/>
  <c r="U15" i="43"/>
  <c r="T15" i="43"/>
  <c r="S15" i="43"/>
  <c r="O15" i="43"/>
  <c r="K15" i="43"/>
  <c r="G15" i="43"/>
  <c r="V14" i="43"/>
  <c r="U14" i="43"/>
  <c r="T14" i="43"/>
  <c r="S14" i="43"/>
  <c r="O14" i="43"/>
  <c r="K14" i="43"/>
  <c r="G14" i="43"/>
  <c r="V13" i="43"/>
  <c r="U13" i="43"/>
  <c r="T13" i="43"/>
  <c r="W13" i="43" s="1"/>
  <c r="X13" i="43" s="1"/>
  <c r="S13" i="43"/>
  <c r="O13" i="43"/>
  <c r="K13" i="43"/>
  <c r="G13" i="43"/>
  <c r="V12" i="43"/>
  <c r="U12" i="43"/>
  <c r="T12" i="43"/>
  <c r="S12" i="43"/>
  <c r="O12" i="43"/>
  <c r="K12" i="43"/>
  <c r="G12" i="43"/>
  <c r="V11" i="43"/>
  <c r="U11" i="43"/>
  <c r="T11" i="43"/>
  <c r="S11" i="43"/>
  <c r="O11" i="43"/>
  <c r="K11" i="43"/>
  <c r="G11" i="43"/>
  <c r="V10" i="43"/>
  <c r="U10" i="43"/>
  <c r="T10" i="43"/>
  <c r="S10" i="43"/>
  <c r="O10" i="43"/>
  <c r="K10" i="43"/>
  <c r="G10" i="43"/>
  <c r="V9" i="43"/>
  <c r="U9" i="43"/>
  <c r="T9" i="43"/>
  <c r="S9" i="43"/>
  <c r="O9" i="43"/>
  <c r="K9" i="43"/>
  <c r="G9" i="43"/>
  <c r="V8" i="43"/>
  <c r="U8" i="43"/>
  <c r="T8" i="43"/>
  <c r="S8" i="43"/>
  <c r="O8" i="43"/>
  <c r="K8" i="43"/>
  <c r="G8" i="43"/>
  <c r="V7" i="43"/>
  <c r="U7" i="43"/>
  <c r="T7" i="43"/>
  <c r="S7" i="43"/>
  <c r="O7" i="43"/>
  <c r="K7" i="43"/>
  <c r="G7" i="43"/>
  <c r="V6" i="43"/>
  <c r="U6" i="43"/>
  <c r="T6" i="43"/>
  <c r="S6" i="43"/>
  <c r="O6" i="43"/>
  <c r="K6" i="43"/>
  <c r="G6" i="43"/>
  <c r="V5" i="43"/>
  <c r="U5" i="43"/>
  <c r="T5" i="43"/>
  <c r="S5" i="43"/>
  <c r="O5" i="43"/>
  <c r="K5" i="43"/>
  <c r="G5" i="43"/>
  <c r="V4" i="43"/>
  <c r="U4" i="43"/>
  <c r="T4" i="43"/>
  <c r="S4" i="43"/>
  <c r="O4" i="43"/>
  <c r="K4" i="43"/>
  <c r="G4" i="43"/>
  <c r="W82" i="43" l="1"/>
  <c r="X82" i="43" s="1"/>
  <c r="W94" i="43"/>
  <c r="X94" i="43" s="1"/>
  <c r="W33" i="43"/>
  <c r="X33" i="43" s="1"/>
  <c r="W34" i="43"/>
  <c r="X34" i="43" s="1"/>
  <c r="W46" i="43"/>
  <c r="X46" i="43" s="1"/>
  <c r="W58" i="43"/>
  <c r="X58" i="43" s="1"/>
  <c r="W70" i="43"/>
  <c r="X70" i="43" s="1"/>
  <c r="W10" i="43"/>
  <c r="X10" i="43" s="1"/>
  <c r="W22" i="43"/>
  <c r="X22" i="43" s="1"/>
  <c r="W29" i="43"/>
  <c r="X29" i="43" s="1"/>
  <c r="W41" i="43"/>
  <c r="X41" i="43" s="1"/>
  <c r="W53" i="43"/>
  <c r="X53" i="43" s="1"/>
  <c r="W62" i="43"/>
  <c r="X62" i="43" s="1"/>
  <c r="W86" i="43"/>
  <c r="X86" i="43" s="1"/>
  <c r="W56" i="43"/>
  <c r="X56" i="43" s="1"/>
  <c r="W68" i="43"/>
  <c r="X68" i="43" s="1"/>
  <c r="W80" i="43"/>
  <c r="X80" i="43" s="1"/>
  <c r="W92" i="43"/>
  <c r="X92" i="43" s="1"/>
  <c r="W104" i="43"/>
  <c r="X104" i="43" s="1"/>
  <c r="W5" i="43"/>
  <c r="X5" i="43" s="1"/>
  <c r="W24" i="43"/>
  <c r="X24" i="43" s="1"/>
  <c r="W57" i="43"/>
  <c r="X57" i="43" s="1"/>
  <c r="W42" i="43"/>
  <c r="X42" i="43" s="1"/>
  <c r="W73" i="43"/>
  <c r="X73" i="43" s="1"/>
  <c r="W28" i="43"/>
  <c r="X28" i="43" s="1"/>
  <c r="W76" i="43"/>
  <c r="X76" i="43" s="1"/>
  <c r="W83" i="43"/>
  <c r="X83" i="43" s="1"/>
  <c r="W49" i="43"/>
  <c r="X49" i="43" s="1"/>
  <c r="W14" i="43"/>
  <c r="X14" i="43" s="1"/>
  <c r="W65" i="43"/>
  <c r="X65" i="43" s="1"/>
  <c r="W72" i="43"/>
  <c r="X72" i="43" s="1"/>
  <c r="W77" i="43"/>
  <c r="X77" i="43" s="1"/>
  <c r="W17" i="43"/>
  <c r="X17" i="43" s="1"/>
  <c r="W9" i="43"/>
  <c r="X9" i="43" s="1"/>
  <c r="W89" i="43"/>
  <c r="X89" i="43" s="1"/>
  <c r="W96" i="43"/>
  <c r="X96" i="43" s="1"/>
  <c r="W101" i="43"/>
  <c r="X101" i="43" s="1"/>
  <c r="W21" i="43"/>
  <c r="X21" i="43" s="1"/>
  <c r="W18" i="43"/>
  <c r="X18" i="43" s="1"/>
  <c r="W45" i="43"/>
  <c r="X45" i="43" s="1"/>
  <c r="W52" i="43"/>
  <c r="X52" i="43" s="1"/>
  <c r="W81" i="43"/>
  <c r="X81" i="43" s="1"/>
  <c r="W69" i="43"/>
  <c r="X69" i="43" s="1"/>
  <c r="W105" i="43"/>
  <c r="X105" i="43" s="1"/>
  <c r="W11" i="43"/>
  <c r="X11" i="43" s="1"/>
  <c r="W8" i="43"/>
  <c r="X8" i="43" s="1"/>
  <c r="W20" i="43"/>
  <c r="X20" i="43" s="1"/>
  <c r="W35" i="43"/>
  <c r="X35" i="43" s="1"/>
  <c r="W37" i="43"/>
  <c r="X37" i="43" s="1"/>
  <c r="W66" i="43"/>
  <c r="X66" i="43" s="1"/>
  <c r="W93" i="43"/>
  <c r="X93" i="43" s="1"/>
  <c r="W100" i="43"/>
  <c r="X100" i="43" s="1"/>
  <c r="W32" i="43"/>
  <c r="X32" i="43" s="1"/>
  <c r="W44" i="43"/>
  <c r="X44" i="43" s="1"/>
  <c r="W59" i="43"/>
  <c r="X59" i="43" s="1"/>
  <c r="W61" i="43"/>
  <c r="X61" i="43" s="1"/>
  <c r="W90" i="43"/>
  <c r="X90" i="43" s="1"/>
  <c r="W75" i="43"/>
  <c r="X75" i="43" s="1"/>
  <c r="W47" i="43"/>
  <c r="X47" i="43" s="1"/>
  <c r="V106" i="43"/>
  <c r="S106" i="43"/>
  <c r="W16" i="43"/>
  <c r="X16" i="43" s="1"/>
  <c r="W19" i="43"/>
  <c r="X19" i="43" s="1"/>
  <c r="W54" i="43"/>
  <c r="X54" i="43" s="1"/>
  <c r="W64" i="43"/>
  <c r="X64" i="43" s="1"/>
  <c r="W67" i="43"/>
  <c r="X67" i="43" s="1"/>
  <c r="W102" i="43"/>
  <c r="X102" i="43" s="1"/>
  <c r="W55" i="43"/>
  <c r="X55" i="43" s="1"/>
  <c r="U106" i="43"/>
  <c r="W95" i="43"/>
  <c r="X95" i="43" s="1"/>
  <c r="G106" i="43"/>
  <c r="W6" i="43"/>
  <c r="X6" i="43" s="1"/>
  <c r="W26" i="43"/>
  <c r="X26" i="43" s="1"/>
  <c r="W36" i="43"/>
  <c r="X36" i="43" s="1"/>
  <c r="W39" i="43"/>
  <c r="X39" i="43" s="1"/>
  <c r="W74" i="43"/>
  <c r="X74" i="43" s="1"/>
  <c r="W84" i="43"/>
  <c r="X84" i="43" s="1"/>
  <c r="W87" i="43"/>
  <c r="X87" i="43" s="1"/>
  <c r="W38" i="43"/>
  <c r="X38" i="43" s="1"/>
  <c r="W48" i="43"/>
  <c r="X48" i="43" s="1"/>
  <c r="W51" i="43"/>
  <c r="X51" i="43" s="1"/>
  <c r="W99" i="43"/>
  <c r="X99" i="43" s="1"/>
  <c r="W7" i="43"/>
  <c r="X7" i="43" s="1"/>
  <c r="W23" i="43"/>
  <c r="X23" i="43" s="1"/>
  <c r="W71" i="43"/>
  <c r="X71" i="43" s="1"/>
  <c r="W31" i="43"/>
  <c r="X31" i="43" s="1"/>
  <c r="O106" i="43"/>
  <c r="W30" i="43"/>
  <c r="X30" i="43" s="1"/>
  <c r="W40" i="43"/>
  <c r="X40" i="43" s="1"/>
  <c r="W43" i="43"/>
  <c r="X43" i="43" s="1"/>
  <c r="W78" i="43"/>
  <c r="X78" i="43" s="1"/>
  <c r="W88" i="43"/>
  <c r="X88" i="43" s="1"/>
  <c r="W91" i="43"/>
  <c r="X91" i="43" s="1"/>
  <c r="W103" i="43"/>
  <c r="X103" i="43" s="1"/>
  <c r="W27" i="43"/>
  <c r="X27" i="43" s="1"/>
  <c r="W79" i="43"/>
  <c r="X79" i="43" s="1"/>
  <c r="K106" i="43"/>
  <c r="W12" i="43"/>
  <c r="X12" i="43" s="1"/>
  <c r="W15" i="43"/>
  <c r="X15" i="43" s="1"/>
  <c r="W50" i="43"/>
  <c r="X50" i="43" s="1"/>
  <c r="W60" i="43"/>
  <c r="X60" i="43" s="1"/>
  <c r="W63" i="43"/>
  <c r="X63" i="43" s="1"/>
  <c r="W98" i="43"/>
  <c r="X98" i="43" s="1"/>
  <c r="T106" i="43"/>
  <c r="W4" i="43"/>
  <c r="W106" i="43" l="1"/>
  <c r="X4" i="43"/>
  <c r="X106" i="43" l="1"/>
  <c r="D107" i="32" l="1"/>
  <c r="S108" i="30" l="1"/>
  <c r="B23" i="33" l="1"/>
  <c r="C108" i="30" l="1"/>
  <c r="J108" i="30" l="1"/>
  <c r="C110" i="30" l="1"/>
  <c r="R108" i="30" l="1"/>
  <c r="O108" i="30"/>
  <c r="N108" i="30"/>
  <c r="K108" i="30"/>
  <c r="G108" i="30"/>
  <c r="F108" i="30"/>
  <c r="B107" i="33" l="1"/>
  <c r="B106" i="33"/>
  <c r="B105" i="33"/>
  <c r="B104" i="33"/>
  <c r="B103" i="33"/>
  <c r="B102" i="33"/>
  <c r="B101" i="33"/>
  <c r="B100" i="33"/>
  <c r="B99" i="33"/>
  <c r="B98" i="33"/>
  <c r="B97" i="33"/>
  <c r="B96" i="33"/>
  <c r="B94" i="33"/>
  <c r="B93" i="33"/>
  <c r="B92" i="33"/>
  <c r="B91" i="33"/>
  <c r="B90" i="33"/>
  <c r="B89" i="33"/>
  <c r="B88" i="33"/>
  <c r="B87" i="33"/>
  <c r="B86" i="33"/>
  <c r="B85" i="33"/>
  <c r="B84" i="33"/>
  <c r="B83" i="33"/>
  <c r="B82" i="33"/>
  <c r="B81" i="33"/>
  <c r="B80" i="33"/>
  <c r="B79" i="33"/>
  <c r="B78" i="33"/>
  <c r="B77" i="33"/>
  <c r="B76" i="33"/>
  <c r="B75" i="33"/>
  <c r="B74" i="33"/>
  <c r="B73" i="33"/>
  <c r="B72" i="33"/>
  <c r="B71" i="33"/>
  <c r="B70" i="33"/>
  <c r="B69" i="33"/>
  <c r="B68" i="33"/>
  <c r="B67" i="33"/>
  <c r="B66" i="33"/>
  <c r="B65" i="33"/>
  <c r="B64" i="33"/>
  <c r="B63" i="33"/>
  <c r="B62" i="33"/>
  <c r="B61" i="33"/>
  <c r="B60" i="33"/>
  <c r="B59" i="33"/>
  <c r="B58" i="33"/>
  <c r="B57" i="33"/>
  <c r="B56" i="33"/>
  <c r="B55" i="33"/>
  <c r="B54" i="33"/>
  <c r="B53" i="33"/>
  <c r="B52" i="33"/>
  <c r="B51" i="33"/>
  <c r="B50" i="33"/>
  <c r="B49" i="33"/>
  <c r="B48" i="33"/>
  <c r="B47" i="33"/>
  <c r="B46" i="33"/>
  <c r="B45" i="33"/>
  <c r="B44" i="33"/>
  <c r="B43" i="33"/>
  <c r="B42" i="33"/>
  <c r="B41" i="33"/>
  <c r="B40" i="33"/>
  <c r="B39" i="33"/>
  <c r="B38" i="33"/>
  <c r="B37" i="33"/>
  <c r="B36" i="33"/>
  <c r="B35" i="33"/>
  <c r="B34" i="33"/>
  <c r="B33" i="33"/>
  <c r="B32" i="33"/>
  <c r="B31" i="33"/>
  <c r="B30" i="33"/>
  <c r="B29" i="33"/>
  <c r="B28" i="33"/>
  <c r="B27" i="33"/>
  <c r="B26" i="33"/>
  <c r="B25" i="33"/>
  <c r="B24" i="33"/>
  <c r="B22" i="33"/>
  <c r="B21" i="33"/>
  <c r="B20" i="33"/>
  <c r="B19" i="33"/>
  <c r="B18" i="33"/>
  <c r="B17" i="33"/>
  <c r="B16" i="33"/>
  <c r="B15" i="33"/>
  <c r="B14" i="33"/>
  <c r="B13" i="33"/>
  <c r="B12" i="33"/>
  <c r="B11" i="33"/>
  <c r="B10" i="33"/>
  <c r="B9" i="33"/>
  <c r="B8" i="33"/>
  <c r="B7" i="33"/>
  <c r="B6" i="33"/>
  <c r="B4" i="33"/>
  <c r="B5" i="33"/>
  <c r="D109" i="32" l="1"/>
  <c r="A109" i="32"/>
  <c r="A107" i="32"/>
  <c r="C107" i="32" l="1"/>
  <c r="C109" i="32"/>
  <c r="W111" i="30" l="1"/>
  <c r="V111" i="30"/>
  <c r="S111" i="30"/>
  <c r="R111" i="30"/>
  <c r="O111" i="30"/>
  <c r="N111" i="30"/>
  <c r="K111" i="30"/>
  <c r="J111" i="30"/>
  <c r="G111" i="30"/>
  <c r="F111" i="30"/>
  <c r="W110" i="30"/>
  <c r="V110" i="30"/>
  <c r="S110" i="30"/>
  <c r="R110" i="30"/>
  <c r="O110" i="30"/>
  <c r="N110" i="30"/>
  <c r="K110" i="30"/>
  <c r="J110" i="30"/>
  <c r="G110" i="30"/>
  <c r="F110" i="30"/>
  <c r="C111" i="30"/>
  <c r="W108" i="30"/>
  <c r="V108" i="30"/>
  <c r="B107" i="32" l="1"/>
  <c r="B109" i="32"/>
  <c r="H108" i="30"/>
  <c r="H111" i="30"/>
  <c r="E110" i="30"/>
  <c r="E111" i="30"/>
  <c r="E108" i="30"/>
  <c r="L111" i="30"/>
  <c r="P110" i="30"/>
  <c r="T111" i="30"/>
  <c r="T108" i="30"/>
  <c r="L110" i="30"/>
  <c r="X108" i="30"/>
  <c r="H110" i="30"/>
  <c r="X110" i="30"/>
  <c r="X111" i="30"/>
  <c r="L108" i="30"/>
  <c r="P108" i="30"/>
  <c r="T110" i="30"/>
  <c r="P111" i="30"/>
</calcChain>
</file>

<file path=xl/sharedStrings.xml><?xml version="1.0" encoding="utf-8"?>
<sst xmlns="http://schemas.openxmlformats.org/spreadsheetml/2006/main" count="1360" uniqueCount="320">
  <si>
    <t>STANDARD</t>
  </si>
  <si>
    <t>County Name</t>
  </si>
  <si>
    <t>Caseload</t>
  </si>
  <si>
    <t>STATEWIDE</t>
  </si>
  <si>
    <t>STATEWIDE SCORE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</si>
  <si>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</si>
  <si>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</si>
  <si>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</si>
  <si>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</si>
  <si>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</si>
  <si>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</si>
  <si>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</si>
  <si>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</si>
  <si>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</si>
  <si>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</si>
  <si>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</si>
  <si>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</si>
  <si>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</si>
  <si>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</si>
  <si>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</si>
  <si>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</si>
  <si>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</si>
  <si>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</si>
  <si>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</si>
  <si>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</si>
  <si>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</si>
  <si>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</si>
  <si>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</si>
  <si>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</si>
  <si>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</si>
  <si>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</si>
  <si>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</si>
  <si>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</si>
  <si>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</si>
  <si>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</si>
  <si>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</si>
  <si>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</si>
  <si>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 3706500900</t>
  </si>
  <si>
    <t>EDGECOMBE 3726500900</t>
  </si>
  <si>
    <t>FORSYTH</t>
  </si>
  <si>
    <t>FRANKLIN</t>
  </si>
  <si>
    <t>GASTON</t>
  </si>
  <si>
    <t>GATES</t>
  </si>
  <si>
    <t>GRAHAM</t>
  </si>
  <si>
    <t>GRANVILLE</t>
  </si>
  <si>
    <t>GREENE</t>
  </si>
  <si>
    <t>GUILFORD 3708100400</t>
  </si>
  <si>
    <t>GUILFORD 3728100400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</si>
  <si>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</si>
  <si>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</si>
  <si>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</si>
  <si>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</si>
  <si>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</si>
  <si>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</si>
  <si>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</si>
  <si>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</si>
  <si>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</si>
  <si>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</si>
  <si>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</si>
  <si>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</si>
  <si>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</si>
  <si>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</si>
  <si>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</si>
  <si>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</si>
  <si>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</si>
  <si>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</si>
  <si>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</si>
  <si>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</si>
  <si>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</si>
  <si>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</si>
  <si>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</si>
  <si>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</si>
  <si>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</si>
  <si>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NORTH CAROLINA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</si>
  <si>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</si>
  <si>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</si>
  <si>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</si>
  <si>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</si>
  <si>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</si>
  <si>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</si>
  <si>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</si>
  <si>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</si>
  <si>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</si>
  <si>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</si>
  <si>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</si>
  <si>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</si>
  <si>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</si>
  <si>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</si>
  <si>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</si>
  <si>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</si>
  <si>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</si>
  <si>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</si>
  <si>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</si>
  <si>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</si>
  <si>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</si>
  <si>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</si>
  <si>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TRIBAL CSE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</si>
  <si>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</si>
  <si>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</si>
  <si>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</si>
  <si>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</si>
  <si>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</si>
  <si>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</si>
  <si>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</si>
  <si>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</si>
  <si>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</si>
  <si>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</si>
  <si>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</si>
  <si>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</si>
  <si>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</si>
  <si>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</si>
  <si>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</si>
  <si>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</si>
  <si>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</si>
  <si>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</si>
  <si>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</si>
  <si>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</si>
  <si>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</si>
  <si>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</si>
  <si>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</si>
  <si>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</si>
  <si>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</si>
  <si>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</si>
  <si>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</si>
  <si>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</si>
  <si>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</si>
  <si>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</si>
  <si>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</si>
  <si>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</si>
  <si>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</si>
  <si>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</si>
  <si>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</si>
  <si>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</si>
  <si>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</si>
  <si>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</si>
  <si>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</si>
  <si>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</si>
  <si>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</si>
  <si>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</si>
  <si>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</si>
  <si>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</si>
  <si>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</si>
  <si>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Newsome, Kenya</t>
  </si>
  <si>
    <t>EDGE-Rky Mt</t>
  </si>
  <si>
    <t>EDGE-Tarboro</t>
  </si>
  <si>
    <t>GUIL-Gboro</t>
  </si>
  <si>
    <t>GUIL-HP</t>
  </si>
  <si>
    <t>Filtered Total</t>
  </si>
  <si>
    <t>EDGECOMBE TOT</t>
  </si>
  <si>
    <t>GUILFORD TOT</t>
  </si>
  <si>
    <t>Please note: if a child is in more than one order county it may be counted twice, however, the state total eliminates duplicates.</t>
  </si>
  <si>
    <t>%</t>
  </si>
  <si>
    <t>Central Office</t>
  </si>
  <si>
    <t>NA</t>
  </si>
  <si>
    <t>Calculations are SFY</t>
  </si>
  <si>
    <t>PATERNITY ESTABLISHMENT</t>
  </si>
  <si>
    <t>CASES UNDER ORDER</t>
  </si>
  <si>
    <t>CURRENT SUPPORT</t>
  </si>
  <si>
    <t>ARREARS</t>
  </si>
  <si>
    <t>MEDICAL</t>
  </si>
  <si>
    <t>Regional Rep</t>
  </si>
  <si>
    <t>Edgecombe-County Total</t>
  </si>
  <si>
    <t>Guilford-County Total</t>
  </si>
  <si>
    <t>OK</t>
  </si>
  <si>
    <t>Foreman, Cora</t>
  </si>
  <si>
    <t xml:space="preserve">Tot Collections </t>
  </si>
  <si>
    <t>Collection</t>
  </si>
  <si>
    <t>Cases Under</t>
  </si>
  <si>
    <t>Paternity</t>
  </si>
  <si>
    <t>Payment</t>
  </si>
  <si>
    <t>per unfroz staff</t>
  </si>
  <si>
    <t>Rate</t>
  </si>
  <si>
    <t>Order</t>
  </si>
  <si>
    <t>Establishment Rate</t>
  </si>
  <si>
    <t>to Arrears</t>
  </si>
  <si>
    <t>County</t>
  </si>
  <si>
    <t>Cases/Agt</t>
  </si>
  <si>
    <t>Unadj Unempl rate</t>
  </si>
  <si>
    <t>$</t>
  </si>
  <si>
    <t>EDGECOMBE</t>
  </si>
  <si>
    <t>GUILFORD</t>
  </si>
  <si>
    <t>Count</t>
  </si>
  <si>
    <t>Sum</t>
  </si>
  <si>
    <t>Avg</t>
  </si>
  <si>
    <t>Staffing</t>
  </si>
  <si>
    <t>Paternity Est</t>
  </si>
  <si>
    <t>Support Est</t>
  </si>
  <si>
    <t>System Locates</t>
  </si>
  <si>
    <t>Manual Locates</t>
  </si>
  <si>
    <t>Support Orders Established</t>
  </si>
  <si>
    <t>Support Order Estab. Othr</t>
  </si>
  <si>
    <t>Support Order Mod Comp</t>
  </si>
  <si>
    <t>Support Order Mod Othr Comp</t>
  </si>
  <si>
    <t>Review Mods</t>
  </si>
  <si>
    <t>Withholding</t>
  </si>
  <si>
    <t>Enforcement Other</t>
  </si>
  <si>
    <t>Enforcement Hearing</t>
  </si>
  <si>
    <t>Quarterly Staffing Report</t>
  </si>
  <si>
    <t>OCSE 157 | LINE 1</t>
  </si>
  <si>
    <t>OCSE 157 | LINE 16</t>
  </si>
  <si>
    <t>OCSE 157 | LINE 17</t>
  </si>
  <si>
    <t>Incentive Goal Report</t>
  </si>
  <si>
    <t>ASR</t>
  </si>
  <si>
    <t>Unfrozen Agents</t>
  </si>
  <si>
    <t>Tot Unfroz Staff</t>
  </si>
  <si>
    <t>Pat Est/Agt</t>
  </si>
  <si>
    <t>Orders</t>
  </si>
  <si>
    <t>Orders/Agt</t>
  </si>
  <si>
    <t>Tot Coll</t>
  </si>
  <si>
    <t>TotCollAgt</t>
  </si>
  <si>
    <t>TotColUnfozlStf</t>
  </si>
  <si>
    <t>Filed</t>
  </si>
  <si>
    <t>Filed/Agt</t>
  </si>
  <si>
    <t>Completed</t>
  </si>
  <si>
    <t>Comp/Agt</t>
  </si>
  <si>
    <t>Filtered total</t>
  </si>
  <si>
    <t>Tribal has been included in this report to reflect Statewide Totals</t>
  </si>
  <si>
    <t>Attorney</t>
  </si>
  <si>
    <t>Edgecombe Tot</t>
  </si>
  <si>
    <t>Guilford Tot</t>
  </si>
  <si>
    <t>Mayfield, Kristi</t>
  </si>
  <si>
    <t>CASE CLOSURE</t>
  </si>
  <si>
    <t>ENFORCEMENT</t>
  </si>
  <si>
    <t>ESTABLISHMENT</t>
  </si>
  <si>
    <t>EXPEDITED PROCESS 12 MONTH</t>
  </si>
  <si>
    <t>EXPEDITED PROCESS 6 MONTH</t>
  </si>
  <si>
    <t>INTERSTATE</t>
  </si>
  <si>
    <t>REVIEW AND ADJUSTMENT INCLUSIVE</t>
  </si>
  <si>
    <t>REVIEW AND ADJUSTMENT REVIEW NEEDED</t>
  </si>
  <si>
    <t>Percent Passed AG Sum</t>
  </si>
  <si>
    <t>TOTAL DISBURSED COLLECTIONS</t>
  </si>
  <si>
    <t>Total Distributed Collections</t>
  </si>
  <si>
    <t>Jenkins, Pamela</t>
  </si>
  <si>
    <t>IV-D SUPERVISORS</t>
  </si>
  <si>
    <t>IV-D AGENTS</t>
  </si>
  <si>
    <t>DSS
PRIVATE
COUNTY MANAGER</t>
  </si>
  <si>
    <t>Deputies</t>
  </si>
  <si>
    <t>Private</t>
  </si>
  <si>
    <t>County Manager</t>
  </si>
  <si>
    <t>EDGECOMBE - RM</t>
  </si>
  <si>
    <t>EDGECOMBE - TB</t>
  </si>
  <si>
    <t>GUILFORD - GB</t>
  </si>
  <si>
    <t>GUILFORD - HP</t>
  </si>
  <si>
    <t>Deputy</t>
  </si>
  <si>
    <t>6 Deputies</t>
  </si>
  <si>
    <t>.25 Attorney, 1 Deputy</t>
  </si>
  <si>
    <t>.40 Attorney</t>
  </si>
  <si>
    <t>Not Seasonally Adjusted</t>
  </si>
  <si>
    <t>Smith, Omia</t>
  </si>
  <si>
    <t>1 Attorney, .5 Deputy</t>
  </si>
  <si>
    <t>1 Attorney (DSS-shared but primarily child support)</t>
  </si>
  <si>
    <t>Cost Effectiveness as of 09.30.2025</t>
  </si>
  <si>
    <t>as of Dec 2025</t>
  </si>
  <si>
    <t>Hasty, Laurie</t>
  </si>
  <si>
    <t>Loftin, Angela</t>
  </si>
  <si>
    <t>5 Factor Report SFY2026 Mar 2026</t>
  </si>
  <si>
    <t>Agent Activity Report Mar 2026</t>
  </si>
  <si>
    <t>Self Assessment Mar 2026</t>
  </si>
  <si>
    <t>Incentive Goal SFY2026   Mar 2026</t>
  </si>
  <si>
    <t>TOTAL STAFFING as of 03.31.2026 - SFY26 3rd Quarter</t>
  </si>
  <si>
    <t>IV-D CLERICAL/ADMIN</t>
  </si>
  <si>
    <t>IV-D ATTY / PARALEGAL / OTHER</t>
  </si>
  <si>
    <t>TOTAL ALL COUNTY POSITIONS</t>
  </si>
  <si>
    <t>TOTAL FILLED STAFF
IV-D SERVICES FTE</t>
  </si>
  <si>
    <t>CONTRACT FTE's</t>
  </si>
  <si>
    <t>Description for Contract FTEs</t>
  </si>
  <si>
    <t>CQI Specialist</t>
  </si>
  <si>
    <t>Total Authorized Supervisor Positions</t>
  </si>
  <si>
    <t>Total Positions Currently Frozen 
(Not Available for Hiring)</t>
  </si>
  <si>
    <t>Total Vacant Positions on Last Day of the Quarter</t>
  </si>
  <si>
    <t>Total Supervisors Active on Last Day of Quarter</t>
  </si>
  <si>
    <t>Total Authorized IV-D Agent Positions</t>
  </si>
  <si>
    <t>Total Positions Currently Frozen
 (Not Available for Hiring)</t>
  </si>
  <si>
    <t>Total IV-D Agents Active on Last Day of Quarter</t>
  </si>
  <si>
    <t>Total Authorized IV-D Clerical / Admin Positions</t>
  </si>
  <si>
    <t>Total IV-D Clerical / Admin Staff Active on Last Day of Quarter</t>
  </si>
  <si>
    <t>Total Authorized IV-D Atty / Paralegal / Other Positions</t>
  </si>
  <si>
    <t>Total IV-D Atty / Paralegal / Other Staff Active on Last Day of Quarter</t>
  </si>
  <si>
    <t>Total Authorized All IV-D Positions</t>
  </si>
  <si>
    <t>Total Staff Active on Last Day of Quarter</t>
  </si>
  <si>
    <t>DSS/OTHER</t>
  </si>
  <si>
    <t>.10 attorney + 2.5 Deputies</t>
  </si>
  <si>
    <t>contract attorney</t>
  </si>
  <si>
    <t>3 Supervisors, 10 unfrozen staff, two vacancies, 4 Clerical,  1.5 attorneys</t>
  </si>
  <si>
    <t>Attorney (.25), Depities (1.6) P.I. (.20)</t>
  </si>
  <si>
    <t>Attorney (DSS Shared)</t>
  </si>
  <si>
    <t>1 Supervisor, 1 Agent, part-time staff attorney 0.10</t>
  </si>
  <si>
    <t xml:space="preserve">Attorney is contract and not included. </t>
  </si>
  <si>
    <t>contract deputies</t>
  </si>
  <si>
    <t>.10 attorney + 1 Deputy</t>
  </si>
  <si>
    <t>1 (part-time) Lieutenant and 2 (part-time) Deupties</t>
  </si>
  <si>
    <t>1 Deputy and 1.5 IV-D Atty.</t>
  </si>
  <si>
    <t>1 person office. Attorney is contract and not included.</t>
  </si>
  <si>
    <t>.25Attorney</t>
  </si>
  <si>
    <t>1.5 contracted clerical (3-pt) and 1 contracted Trainer (2 pt), .50  Atty (1 pt)</t>
  </si>
  <si>
    <t xml:space="preserve">1 agent vacancy. </t>
  </si>
  <si>
    <t>1 Supervisor, 5 Agents, part-tme IV-D attorney</t>
  </si>
  <si>
    <t>.20Attorney, .73 Deputy</t>
  </si>
  <si>
    <t>Sheriff Deputies</t>
  </si>
  <si>
    <t>Total staff is 4. County has a contract attorney, not inclcuded in count.</t>
  </si>
  <si>
    <t>Part-time Supervisor, 3 Agents. County has contracted attorney 0.10 not included in count.</t>
  </si>
  <si>
    <t>Agent/Supervisor and part-time Clerk, part-time attorney for child support</t>
  </si>
  <si>
    <t>1 Agent office, county has part-time contract attorney not included.</t>
  </si>
  <si>
    <t>Attorney (Shared)</t>
  </si>
  <si>
    <t>.25 IV-D Atty. and .50 Deputy</t>
  </si>
  <si>
    <t xml:space="preserve">Coutny Attaorney (shared DSS) </t>
  </si>
  <si>
    <t>1 Agent currently vacant, part-time IV-D attorney</t>
  </si>
  <si>
    <t>DSS/OTHER/Private (Hybrid)</t>
  </si>
  <si>
    <t xml:space="preserve">1 Attorney. 5 Deputies </t>
  </si>
  <si>
    <t>.40 attorney and 2.00 Deputies</t>
  </si>
  <si>
    <t>Attorney0Shared)</t>
  </si>
  <si>
    <t>2 Attorneys, 1 clerk</t>
  </si>
  <si>
    <t>Part-time Supervisor, 2 Agent positions with 1 frozen. County has contract attorney not included.</t>
  </si>
  <si>
    <t>2 Agents, part-time attorney</t>
  </si>
  <si>
    <t xml:space="preserve">.23 Attorney / 1.00 Sheriff 's Lieutenant </t>
  </si>
  <si>
    <t xml:space="preserve">Data Analyst (24 hrs); Paralegal (24 hrs);  2 Admin Case Agents (24/16 hrs); IT Business Analyst (24) </t>
  </si>
  <si>
    <t>Contracted CS Attorney not Full-time</t>
  </si>
  <si>
    <t xml:space="preserve">(2) Part-Time Deputies (.50 each) and (1) Part-Time Attorney (.50) </t>
  </si>
  <si>
    <t xml:space="preserve">1 person office. Attorney is contract and not included. </t>
  </si>
  <si>
    <r>
      <t>R</t>
    </r>
    <r>
      <rPr>
        <b/>
        <i/>
        <sz val="9"/>
        <color rgb="FFC00000"/>
        <rFont val="Arial"/>
        <family val="2"/>
      </rPr>
      <t>etrieve Edgecome and Guilford County Totals from Matrix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</si>
</sst>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General_)"/>
    <numFmt numFmtId="166" formatCode="0.0"/>
  </numFmts>
  <fonts count="6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6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  <scheme val="minor"/>
    </font>
    <font>
      <sz val="10"/>
      <name val="Courier"/>
      <family val="3"/>
    </font>
    <font>
      <b/>
      <sz val="12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0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i/>
      <sz val="10"/>
      <color indexed="8"/>
      <name val="Arial"/>
      <family val="2"/>
    </font>
    <font>
      <b/>
      <sz val="8"/>
      <color indexed="8"/>
      <name val="Calibri"/>
      <family val="2"/>
      <scheme val="minor"/>
    </font>
    <font>
      <sz val="8"/>
      <color indexed="12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Calibri"/>
      <family val="2"/>
    </font>
    <font>
      <sz val="10"/>
      <color rgb="FF000000"/>
      <name val="Arial"/>
      <family val="2"/>
    </font>
    <font>
      <b/>
      <i/>
      <sz val="8"/>
      <color rgb="FFFF000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i/>
      <sz val="9"/>
      <color rgb="FFFF0000"/>
      <name val="Calibri"/>
      <family val="2"/>
      <scheme val="minor"/>
    </font>
    <font>
      <i/>
      <sz val="8"/>
      <color rgb="FFFF0000"/>
      <name val="Calibri"/>
      <family val="2"/>
      <scheme val="minor"/>
    </font>
    <font>
      <sz val="11"/>
      <name val="Calibri"/>
      <family val="2"/>
    </font>
    <font>
      <i/>
      <sz val="8"/>
      <color rgb="FFFF0000"/>
      <name val="Arial"/>
      <family val="2"/>
    </font>
    <font>
      <sz val="11"/>
      <name val="Calibri"/>
      <family val="2"/>
    </font>
    <font>
      <b/>
      <sz val="11"/>
      <name val="Segoe UI"/>
      <family val="2"/>
    </font>
    <font>
      <b/>
      <sz val="11"/>
      <color theme="1"/>
      <name val="Segoe UI"/>
      <family val="2"/>
    </font>
    <font>
      <sz val="11"/>
      <color theme="1"/>
      <name val="Segoe UI"/>
      <family val="2"/>
    </font>
    <font>
      <sz val="11"/>
      <color rgb="FF424242"/>
      <name val="Segoe UI"/>
      <family val="2"/>
    </font>
    <font>
      <b/>
      <sz val="11"/>
      <color rgb="FF424242"/>
      <name val="Segoe UI"/>
      <family val="2"/>
    </font>
    <font>
      <sz val="11"/>
      <name val="Segoe UI"/>
      <family val="2"/>
    </font>
    <font>
      <sz val="11"/>
      <color indexed="8"/>
      <name val="Segoe UI"/>
      <family val="2"/>
    </font>
    <font>
      <i/>
      <sz val="8"/>
      <color rgb="FFA20000"/>
      <name val="Calibri"/>
      <family val="2"/>
      <scheme val="minor"/>
    </font>
    <font>
      <b/>
      <sz val="10"/>
      <color rgb="FF9D9D9D"/>
      <name val="Calibri"/>
      <family val="2"/>
      <scheme val="minor"/>
    </font>
    <font>
      <sz val="10"/>
      <color rgb="FFC00000"/>
      <name val="Arial"/>
      <family val="2"/>
    </font>
    <font>
      <b/>
      <i/>
      <sz val="9"/>
      <color rgb="FFC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ADA36F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Dashed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9">
    <xf numFmtId="0" fontId="0" fillId="0" borderId="0"/>
    <xf numFmtId="0" fontId="6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" fillId="0" borderId="0"/>
    <xf numFmtId="0" fontId="2" fillId="0" borderId="0"/>
    <xf numFmtId="165" fontId="25" fillId="0" borderId="0"/>
    <xf numFmtId="0" fontId="2" fillId="0" borderId="0"/>
    <xf numFmtId="0" fontId="2" fillId="0" borderId="0"/>
    <xf numFmtId="0" fontId="27" fillId="0" borderId="0"/>
    <xf numFmtId="44" fontId="28" fillId="0" borderId="0" applyFont="0" applyFill="0" applyBorder="0" applyAlignment="0" applyProtection="0"/>
    <xf numFmtId="165" fontId="25" fillId="0" borderId="0"/>
    <xf numFmtId="165" fontId="25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9" fillId="0" borderId="0" applyNumberFormat="0" applyFill="0" applyBorder="0" applyAlignment="0" applyProtection="0"/>
    <xf numFmtId="0" fontId="39" fillId="0" borderId="0"/>
    <xf numFmtId="0" fontId="41" fillId="0" borderId="0"/>
    <xf numFmtId="0" fontId="42" fillId="0" borderId="0"/>
    <xf numFmtId="0" fontId="43" fillId="0" borderId="0"/>
    <xf numFmtId="0" fontId="46" fillId="0" borderId="0"/>
    <xf numFmtId="0" fontId="48" fillId="0" borderId="0"/>
    <xf numFmtId="0" fontId="1" fillId="0" borderId="0"/>
  </cellStyleXfs>
  <cellXfs count="387">
    <xf numFmtId="0" fontId="0" fillId="0" borderId="0" xfId="0"/>
    <xf numFmtId="0" fontId="8" fillId="3" borderId="0" xfId="0" applyFont="1" applyFill="1" applyAlignment="1">
      <alignment vertical="center"/>
    </xf>
    <xf numFmtId="0" fontId="6" fillId="3" borderId="0" xfId="0" applyFont="1" applyFill="1"/>
    <xf numFmtId="0" fontId="2" fillId="0" borderId="0" xfId="8"/>
    <xf numFmtId="0" fontId="14" fillId="0" borderId="0" xfId="8" applyFont="1" applyAlignment="1">
      <alignment horizontal="center"/>
    </xf>
    <xf numFmtId="0" fontId="7" fillId="0" borderId="0" xfId="8" applyFont="1"/>
    <xf numFmtId="10" fontId="2" fillId="0" borderId="0" xfId="8" applyNumberFormat="1" applyAlignment="1">
      <alignment horizontal="center"/>
    </xf>
    <xf numFmtId="0" fontId="2" fillId="0" borderId="0" xfId="8" applyAlignment="1">
      <alignment horizontal="center"/>
    </xf>
    <xf numFmtId="164" fontId="2" fillId="0" borderId="0" xfId="8" applyNumberFormat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/>
    </xf>
    <xf numFmtId="0" fontId="12" fillId="5" borderId="0" xfId="0" quotePrefix="1" applyFont="1" applyFill="1"/>
    <xf numFmtId="10" fontId="12" fillId="5" borderId="0" xfId="0" applyNumberFormat="1" applyFont="1" applyFill="1" applyAlignment="1">
      <alignment horizontal="center"/>
    </xf>
    <xf numFmtId="0" fontId="12" fillId="5" borderId="2" xfId="0" quotePrefix="1" applyFont="1" applyFill="1" applyBorder="1" applyAlignment="1">
      <alignment horizontal="center"/>
    </xf>
    <xf numFmtId="0" fontId="12" fillId="5" borderId="0" xfId="0" quotePrefix="1" applyFont="1" applyFill="1" applyAlignment="1">
      <alignment horizontal="center"/>
    </xf>
    <xf numFmtId="10" fontId="12" fillId="5" borderId="0" xfId="0" quotePrefix="1" applyNumberFormat="1" applyFont="1" applyFill="1" applyAlignment="1">
      <alignment horizontal="center"/>
    </xf>
    <xf numFmtId="10" fontId="12" fillId="5" borderId="3" xfId="0" applyNumberFormat="1" applyFont="1" applyFill="1" applyBorder="1" applyAlignment="1">
      <alignment horizontal="center"/>
    </xf>
    <xf numFmtId="164" fontId="12" fillId="5" borderId="2" xfId="0" quotePrefix="1" applyNumberFormat="1" applyFont="1" applyFill="1" applyBorder="1" applyAlignment="1">
      <alignment horizontal="center"/>
    </xf>
    <xf numFmtId="164" fontId="12" fillId="5" borderId="0" xfId="0" quotePrefix="1" applyNumberFormat="1" applyFont="1" applyFill="1" applyAlignment="1">
      <alignment horizontal="center"/>
    </xf>
    <xf numFmtId="10" fontId="12" fillId="5" borderId="3" xfId="0" quotePrefix="1" applyNumberFormat="1" applyFont="1" applyFill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0" xfId="0" applyFont="1"/>
    <xf numFmtId="0" fontId="12" fillId="0" borderId="5" xfId="0" quotePrefix="1" applyFont="1" applyBorder="1"/>
    <xf numFmtId="0" fontId="12" fillId="5" borderId="0" xfId="0" applyFont="1" applyFill="1"/>
    <xf numFmtId="0" fontId="12" fillId="0" borderId="4" xfId="0" applyFont="1" applyBorder="1"/>
    <xf numFmtId="0" fontId="2" fillId="5" borderId="0" xfId="0" applyFont="1" applyFill="1"/>
    <xf numFmtId="10" fontId="2" fillId="5" borderId="0" xfId="0" applyNumberFormat="1" applyFont="1" applyFill="1" applyAlignment="1">
      <alignment horizontal="center"/>
    </xf>
    <xf numFmtId="3" fontId="0" fillId="5" borderId="2" xfId="0" applyNumberFormat="1" applyFill="1" applyBorder="1" applyAlignment="1">
      <alignment horizontal="center"/>
    </xf>
    <xf numFmtId="0" fontId="0" fillId="5" borderId="0" xfId="0" applyFill="1" applyAlignment="1">
      <alignment horizontal="center"/>
    </xf>
    <xf numFmtId="10" fontId="0" fillId="5" borderId="0" xfId="0" applyNumberFormat="1" applyFill="1" applyAlignment="1">
      <alignment horizontal="center"/>
    </xf>
    <xf numFmtId="10" fontId="0" fillId="5" borderId="3" xfId="0" applyNumberFormat="1" applyFill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164" fontId="0" fillId="5" borderId="0" xfId="0" applyNumberFormat="1" applyFill="1" applyAlignment="1">
      <alignment horizontal="center"/>
    </xf>
    <xf numFmtId="0" fontId="0" fillId="5" borderId="2" xfId="0" applyFill="1" applyBorder="1" applyAlignment="1">
      <alignment horizontal="center"/>
    </xf>
    <xf numFmtId="0" fontId="22" fillId="5" borderId="9" xfId="11" applyFont="1" applyFill="1" applyBorder="1" applyAlignment="1">
      <alignment vertical="center"/>
    </xf>
    <xf numFmtId="0" fontId="22" fillId="5" borderId="9" xfId="11" applyFont="1" applyFill="1" applyBorder="1" applyAlignment="1">
      <alignment horizontal="left" vertical="center"/>
    </xf>
    <xf numFmtId="2" fontId="22" fillId="5" borderId="11" xfId="11" applyNumberFormat="1" applyFont="1" applyFill="1" applyBorder="1" applyAlignment="1">
      <alignment horizontal="right" vertical="center"/>
    </xf>
    <xf numFmtId="0" fontId="12" fillId="0" borderId="12" xfId="9" quotePrefix="1" applyFont="1" applyBorder="1"/>
    <xf numFmtId="0" fontId="12" fillId="0" borderId="12" xfId="11" applyFont="1" applyBorder="1" applyAlignment="1">
      <alignment vertical="center"/>
    </xf>
    <xf numFmtId="2" fontId="12" fillId="0" borderId="14" xfId="12" applyNumberFormat="1" applyFont="1" applyBorder="1"/>
    <xf numFmtId="0" fontId="2" fillId="5" borderId="0" xfId="11" applyFill="1"/>
    <xf numFmtId="2" fontId="22" fillId="5" borderId="9" xfId="11" applyNumberFormat="1" applyFont="1" applyFill="1" applyBorder="1" applyAlignment="1">
      <alignment horizontal="center" vertical="center" wrapText="1"/>
    </xf>
    <xf numFmtId="0" fontId="22" fillId="5" borderId="9" xfId="11" applyFont="1" applyFill="1" applyBorder="1" applyAlignment="1">
      <alignment horizontal="center" vertical="center" wrapText="1"/>
    </xf>
    <xf numFmtId="0" fontId="12" fillId="0" borderId="6" xfId="9" quotePrefix="1" applyFont="1" applyBorder="1"/>
    <xf numFmtId="0" fontId="12" fillId="0" borderId="6" xfId="11" applyFont="1" applyBorder="1" applyAlignment="1">
      <alignment vertical="center"/>
    </xf>
    <xf numFmtId="0" fontId="12" fillId="0" borderId="6" xfId="9" applyFont="1" applyBorder="1"/>
    <xf numFmtId="0" fontId="12" fillId="5" borderId="6" xfId="11" applyFont="1" applyFill="1" applyBorder="1"/>
    <xf numFmtId="2" fontId="12" fillId="5" borderId="6" xfId="11" applyNumberFormat="1" applyFont="1" applyFill="1" applyBorder="1"/>
    <xf numFmtId="2" fontId="12" fillId="0" borderId="6" xfId="12" applyNumberFormat="1" applyFont="1" applyBorder="1"/>
    <xf numFmtId="0" fontId="2" fillId="5" borderId="6" xfId="11" applyFill="1" applyBorder="1"/>
    <xf numFmtId="2" fontId="2" fillId="5" borderId="6" xfId="11" applyNumberFormat="1" applyFill="1" applyBorder="1"/>
    <xf numFmtId="0" fontId="12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/>
    </xf>
    <xf numFmtId="10" fontId="12" fillId="0" borderId="6" xfId="0" applyNumberFormat="1" applyFont="1" applyBorder="1" applyAlignment="1">
      <alignment horizontal="center"/>
    </xf>
    <xf numFmtId="164" fontId="12" fillId="0" borderId="6" xfId="0" applyNumberFormat="1" applyFont="1" applyBorder="1" applyAlignment="1">
      <alignment horizontal="center"/>
    </xf>
    <xf numFmtId="0" fontId="12" fillId="0" borderId="6" xfId="9" applyFont="1" applyBorder="1" applyAlignment="1">
      <alignment horizontal="center"/>
    </xf>
    <xf numFmtId="0" fontId="12" fillId="0" borderId="6" xfId="0" quotePrefix="1" applyFont="1" applyBorder="1"/>
    <xf numFmtId="0" fontId="12" fillId="0" borderId="6" xfId="0" quotePrefix="1" applyFont="1" applyBorder="1" applyAlignment="1">
      <alignment horizontal="center"/>
    </xf>
    <xf numFmtId="10" fontId="12" fillId="0" borderId="6" xfId="0" quotePrefix="1" applyNumberFormat="1" applyFont="1" applyBorder="1" applyAlignment="1">
      <alignment horizontal="center"/>
    </xf>
    <xf numFmtId="164" fontId="12" fillId="0" borderId="6" xfId="0" quotePrefix="1" applyNumberFormat="1" applyFont="1" applyBorder="1" applyAlignment="1">
      <alignment horizontal="center"/>
    </xf>
    <xf numFmtId="0" fontId="12" fillId="0" borderId="6" xfId="0" applyFont="1" applyBorder="1"/>
    <xf numFmtId="0" fontId="12" fillId="0" borderId="15" xfId="0" quotePrefix="1" applyFont="1" applyBorder="1"/>
    <xf numFmtId="10" fontId="12" fillId="5" borderId="6" xfId="0" applyNumberFormat="1" applyFont="1" applyFill="1" applyBorder="1" applyAlignment="1">
      <alignment horizontal="center"/>
    </xf>
    <xf numFmtId="10" fontId="12" fillId="5" borderId="6" xfId="0" quotePrefix="1" applyNumberFormat="1" applyFont="1" applyFill="1" applyBorder="1" applyAlignment="1">
      <alignment horizontal="center"/>
    </xf>
    <xf numFmtId="164" fontId="12" fillId="5" borderId="6" xfId="0" quotePrefix="1" applyNumberFormat="1" applyFont="1" applyFill="1" applyBorder="1" applyAlignment="1">
      <alignment horizontal="center"/>
    </xf>
    <xf numFmtId="164" fontId="12" fillId="5" borderId="6" xfId="0" applyNumberFormat="1" applyFont="1" applyFill="1" applyBorder="1" applyAlignment="1">
      <alignment horizontal="center"/>
    </xf>
    <xf numFmtId="3" fontId="12" fillId="0" borderId="6" xfId="0" applyNumberFormat="1" applyFont="1" applyBorder="1" applyAlignment="1">
      <alignment horizontal="center"/>
    </xf>
    <xf numFmtId="0" fontId="12" fillId="0" borderId="16" xfId="0" applyFont="1" applyBorder="1"/>
    <xf numFmtId="1" fontId="12" fillId="5" borderId="2" xfId="0" applyNumberFormat="1" applyFont="1" applyFill="1" applyBorder="1" applyAlignment="1">
      <alignment horizontal="right"/>
    </xf>
    <xf numFmtId="1" fontId="12" fillId="5" borderId="0" xfId="0" applyNumberFormat="1" applyFont="1" applyFill="1" applyAlignment="1">
      <alignment horizontal="right"/>
    </xf>
    <xf numFmtId="1" fontId="12" fillId="5" borderId="6" xfId="0" applyNumberFormat="1" applyFont="1" applyFill="1" applyBorder="1" applyAlignment="1">
      <alignment horizontal="right"/>
    </xf>
    <xf numFmtId="1" fontId="2" fillId="5" borderId="2" xfId="0" applyNumberFormat="1" applyFont="1" applyFill="1" applyBorder="1" applyAlignment="1">
      <alignment horizontal="right"/>
    </xf>
    <xf numFmtId="1" fontId="2" fillId="5" borderId="0" xfId="0" applyNumberFormat="1" applyFont="1" applyFill="1" applyAlignment="1">
      <alignment horizontal="right"/>
    </xf>
    <xf numFmtId="1" fontId="2" fillId="0" borderId="0" xfId="8" applyNumberFormat="1" applyAlignment="1">
      <alignment horizontal="right"/>
    </xf>
    <xf numFmtId="10" fontId="15" fillId="0" borderId="6" xfId="0" quotePrefix="1" applyNumberFormat="1" applyFont="1" applyBorder="1" applyAlignment="1">
      <alignment horizontal="center"/>
    </xf>
    <xf numFmtId="10" fontId="15" fillId="0" borderId="6" xfId="0" applyNumberFormat="1" applyFont="1" applyBorder="1" applyAlignment="1">
      <alignment horizontal="center"/>
    </xf>
    <xf numFmtId="164" fontId="15" fillId="0" borderId="6" xfId="0" quotePrefix="1" applyNumberFormat="1" applyFont="1" applyBorder="1" applyAlignment="1">
      <alignment horizontal="center"/>
    </xf>
    <xf numFmtId="3" fontId="15" fillId="0" borderId="6" xfId="0" quotePrefix="1" applyNumberFormat="1" applyFont="1" applyBorder="1" applyAlignment="1">
      <alignment horizontal="center"/>
    </xf>
    <xf numFmtId="3" fontId="12" fillId="5" borderId="6" xfId="0" quotePrefix="1" applyNumberFormat="1" applyFont="1" applyFill="1" applyBorder="1" applyAlignment="1">
      <alignment horizontal="center"/>
    </xf>
    <xf numFmtId="3" fontId="12" fillId="5" borderId="6" xfId="0" applyNumberFormat="1" applyFont="1" applyFill="1" applyBorder="1" applyAlignment="1">
      <alignment horizontal="center"/>
    </xf>
    <xf numFmtId="2" fontId="29" fillId="5" borderId="0" xfId="10" applyNumberFormat="1" applyFont="1" applyFill="1" applyAlignment="1">
      <alignment horizontal="center"/>
    </xf>
    <xf numFmtId="164" fontId="22" fillId="5" borderId="23" xfId="10" applyNumberFormat="1" applyFont="1" applyFill="1" applyBorder="1" applyAlignment="1">
      <alignment horizontal="center"/>
    </xf>
    <xf numFmtId="9" fontId="22" fillId="5" borderId="17" xfId="10" applyNumberFormat="1" applyFont="1" applyFill="1" applyBorder="1" applyAlignment="1">
      <alignment horizontal="center"/>
    </xf>
    <xf numFmtId="1" fontId="22" fillId="5" borderId="17" xfId="10" applyNumberFormat="1" applyFont="1" applyFill="1" applyBorder="1" applyAlignment="1">
      <alignment horizontal="center"/>
    </xf>
    <xf numFmtId="1" fontId="22" fillId="5" borderId="24" xfId="10" applyNumberFormat="1" applyFont="1" applyFill="1" applyBorder="1" applyAlignment="1">
      <alignment horizontal="center" vertical="center"/>
    </xf>
    <xf numFmtId="9" fontId="22" fillId="5" borderId="18" xfId="10" applyNumberFormat="1" applyFont="1" applyFill="1" applyBorder="1" applyAlignment="1">
      <alignment horizontal="center"/>
    </xf>
    <xf numFmtId="1" fontId="22" fillId="5" borderId="18" xfId="10" applyNumberFormat="1" applyFont="1" applyFill="1" applyBorder="1" applyAlignment="1">
      <alignment horizontal="center"/>
    </xf>
    <xf numFmtId="1" fontId="22" fillId="5" borderId="25" xfId="10" applyNumberFormat="1" applyFont="1" applyFill="1" applyBorder="1" applyAlignment="1">
      <alignment horizontal="center" vertical="center"/>
    </xf>
    <xf numFmtId="165" fontId="22" fillId="5" borderId="1" xfId="10" applyFont="1" applyFill="1" applyBorder="1" applyAlignment="1">
      <alignment horizontal="center" vertical="center"/>
    </xf>
    <xf numFmtId="1" fontId="22" fillId="5" borderId="1" xfId="10" applyNumberFormat="1" applyFont="1" applyFill="1" applyBorder="1" applyAlignment="1">
      <alignment horizontal="center"/>
    </xf>
    <xf numFmtId="166" fontId="22" fillId="5" borderId="1" xfId="10" applyNumberFormat="1" applyFont="1" applyFill="1" applyBorder="1" applyAlignment="1">
      <alignment horizontal="center"/>
    </xf>
    <xf numFmtId="164" fontId="22" fillId="5" borderId="20" xfId="10" applyNumberFormat="1" applyFont="1" applyFill="1" applyBorder="1" applyAlignment="1">
      <alignment horizontal="center" vertical="center"/>
    </xf>
    <xf numFmtId="10" fontId="22" fillId="5" borderId="21" xfId="10" applyNumberFormat="1" applyFont="1" applyFill="1" applyBorder="1" applyAlignment="1">
      <alignment horizontal="center"/>
    </xf>
    <xf numFmtId="10" fontId="22" fillId="5" borderId="19" xfId="10" applyNumberFormat="1" applyFont="1" applyFill="1" applyBorder="1" applyAlignment="1">
      <alignment horizontal="center"/>
    </xf>
    <xf numFmtId="10" fontId="22" fillId="5" borderId="26" xfId="10" applyNumberFormat="1" applyFont="1" applyFill="1" applyBorder="1" applyAlignment="1">
      <alignment horizontal="center" vertical="center"/>
    </xf>
    <xf numFmtId="165" fontId="12" fillId="7" borderId="22" xfId="10" applyFont="1" applyFill="1" applyBorder="1" applyAlignment="1">
      <alignment horizontal="center" vertical="center"/>
    </xf>
    <xf numFmtId="1" fontId="12" fillId="0" borderId="22" xfId="10" applyNumberFormat="1" applyFont="1" applyBorder="1" applyAlignment="1">
      <alignment horizontal="center"/>
    </xf>
    <xf numFmtId="49" fontId="22" fillId="5" borderId="22" xfId="10" applyNumberFormat="1" applyFont="1" applyFill="1" applyBorder="1" applyAlignment="1">
      <alignment horizontal="center"/>
    </xf>
    <xf numFmtId="1" fontId="22" fillId="5" borderId="22" xfId="10" applyNumberFormat="1" applyFont="1" applyFill="1" applyBorder="1" applyAlignment="1">
      <alignment horizontal="center"/>
    </xf>
    <xf numFmtId="165" fontId="21" fillId="0" borderId="0" xfId="10" applyFont="1" applyAlignment="1">
      <alignment horizontal="center" vertical="center"/>
    </xf>
    <xf numFmtId="1" fontId="21" fillId="0" borderId="0" xfId="10" applyNumberFormat="1" applyFont="1" applyAlignment="1">
      <alignment horizontal="center"/>
    </xf>
    <xf numFmtId="166" fontId="21" fillId="0" borderId="0" xfId="10" applyNumberFormat="1" applyFont="1" applyAlignment="1">
      <alignment horizontal="center"/>
    </xf>
    <xf numFmtId="164" fontId="21" fillId="0" borderId="0" xfId="10" applyNumberFormat="1" applyFont="1" applyAlignment="1">
      <alignment horizontal="center" vertical="center"/>
    </xf>
    <xf numFmtId="10" fontId="21" fillId="0" borderId="0" xfId="10" applyNumberFormat="1" applyFont="1" applyAlignment="1">
      <alignment horizontal="center"/>
    </xf>
    <xf numFmtId="10" fontId="21" fillId="0" borderId="0" xfId="10" applyNumberFormat="1" applyFont="1" applyAlignment="1">
      <alignment horizontal="center" vertical="center"/>
    </xf>
    <xf numFmtId="165" fontId="12" fillId="9" borderId="0" xfId="10" applyFont="1" applyFill="1" applyAlignment="1">
      <alignment horizontal="center" vertical="center"/>
    </xf>
    <xf numFmtId="1" fontId="12" fillId="9" borderId="0" xfId="10" applyNumberFormat="1" applyFont="1" applyFill="1" applyAlignment="1">
      <alignment horizontal="center"/>
    </xf>
    <xf numFmtId="2" fontId="12" fillId="9" borderId="0" xfId="10" applyNumberFormat="1" applyFont="1" applyFill="1" applyAlignment="1">
      <alignment horizontal="center"/>
    </xf>
    <xf numFmtId="10" fontId="12" fillId="9" borderId="0" xfId="10" applyNumberFormat="1" applyFont="1" applyFill="1" applyAlignment="1">
      <alignment horizontal="center"/>
    </xf>
    <xf numFmtId="0" fontId="4" fillId="0" borderId="0" xfId="17"/>
    <xf numFmtId="0" fontId="22" fillId="5" borderId="22" xfId="17" applyFont="1" applyFill="1" applyBorder="1"/>
    <xf numFmtId="0" fontId="22" fillId="5" borderId="22" xfId="17" applyFont="1" applyFill="1" applyBorder="1" applyAlignment="1">
      <alignment horizontal="center"/>
    </xf>
    <xf numFmtId="2" fontId="22" fillId="5" borderId="22" xfId="17" applyNumberFormat="1" applyFont="1" applyFill="1" applyBorder="1" applyAlignment="1">
      <alignment horizontal="center"/>
    </xf>
    <xf numFmtId="0" fontId="22" fillId="5" borderId="12" xfId="17" applyFont="1" applyFill="1" applyBorder="1" applyAlignment="1">
      <alignment horizontal="center"/>
    </xf>
    <xf numFmtId="164" fontId="22" fillId="5" borderId="12" xfId="17" applyNumberFormat="1" applyFont="1" applyFill="1" applyBorder="1" applyAlignment="1">
      <alignment horizontal="center"/>
    </xf>
    <xf numFmtId="0" fontId="18" fillId="8" borderId="22" xfId="17" applyFont="1" applyFill="1" applyBorder="1"/>
    <xf numFmtId="2" fontId="18" fillId="0" borderId="22" xfId="17" applyNumberFormat="1" applyFont="1" applyBorder="1" applyAlignment="1">
      <alignment horizontal="right" wrapText="1"/>
    </xf>
    <xf numFmtId="164" fontId="18" fillId="0" borderId="22" xfId="17" applyNumberFormat="1" applyFont="1" applyBorder="1" applyAlignment="1">
      <alignment horizontal="right" wrapText="1"/>
    </xf>
    <xf numFmtId="0" fontId="18" fillId="0" borderId="22" xfId="17" applyFont="1" applyBorder="1" applyAlignment="1">
      <alignment horizontal="right" wrapText="1"/>
    </xf>
    <xf numFmtId="2" fontId="18" fillId="0" borderId="22" xfId="17" applyNumberFormat="1" applyFont="1" applyBorder="1" applyAlignment="1">
      <alignment horizontal="right"/>
    </xf>
    <xf numFmtId="164" fontId="18" fillId="0" borderId="22" xfId="17" applyNumberFormat="1" applyFont="1" applyBorder="1" applyAlignment="1">
      <alignment horizontal="right"/>
    </xf>
    <xf numFmtId="0" fontId="18" fillId="0" borderId="22" xfId="17" applyFont="1" applyBorder="1" applyAlignment="1">
      <alignment horizontal="right"/>
    </xf>
    <xf numFmtId="2" fontId="22" fillId="5" borderId="0" xfId="17" applyNumberFormat="1" applyFont="1" applyFill="1" applyAlignment="1">
      <alignment horizontal="right"/>
    </xf>
    <xf numFmtId="2" fontId="22" fillId="5" borderId="3" xfId="17" applyNumberFormat="1" applyFont="1" applyFill="1" applyBorder="1" applyAlignment="1">
      <alignment horizontal="right"/>
    </xf>
    <xf numFmtId="1" fontId="22" fillId="5" borderId="0" xfId="17" applyNumberFormat="1" applyFont="1" applyFill="1" applyAlignment="1">
      <alignment horizontal="right"/>
    </xf>
    <xf numFmtId="164" fontId="22" fillId="5" borderId="2" xfId="17" applyNumberFormat="1" applyFont="1" applyFill="1" applyBorder="1" applyAlignment="1">
      <alignment horizontal="right"/>
    </xf>
    <xf numFmtId="164" fontId="22" fillId="5" borderId="0" xfId="17" applyNumberFormat="1" applyFont="1" applyFill="1" applyAlignment="1">
      <alignment horizontal="right"/>
    </xf>
    <xf numFmtId="164" fontId="22" fillId="5" borderId="3" xfId="17" applyNumberFormat="1" applyFont="1" applyFill="1" applyBorder="1" applyAlignment="1">
      <alignment horizontal="right"/>
    </xf>
    <xf numFmtId="2" fontId="22" fillId="5" borderId="30" xfId="17" applyNumberFormat="1" applyFont="1" applyFill="1" applyBorder="1" applyAlignment="1">
      <alignment horizontal="right"/>
    </xf>
    <xf numFmtId="0" fontId="5" fillId="0" borderId="0" xfId="17" applyFont="1"/>
    <xf numFmtId="0" fontId="34" fillId="0" borderId="0" xfId="17" applyFont="1"/>
    <xf numFmtId="0" fontId="35" fillId="0" borderId="0" xfId="17" applyFont="1"/>
    <xf numFmtId="0" fontId="18" fillId="0" borderId="0" xfId="17" applyFont="1"/>
    <xf numFmtId="2" fontId="18" fillId="0" borderId="2" xfId="17" applyNumberFormat="1" applyFont="1" applyBorder="1" applyAlignment="1">
      <alignment horizontal="center"/>
    </xf>
    <xf numFmtId="2" fontId="18" fillId="0" borderId="3" xfId="17" applyNumberFormat="1" applyFont="1" applyBorder="1" applyAlignment="1">
      <alignment horizontal="center"/>
    </xf>
    <xf numFmtId="0" fontId="18" fillId="0" borderId="2" xfId="17" applyFont="1" applyBorder="1" applyAlignment="1">
      <alignment horizontal="center"/>
    </xf>
    <xf numFmtId="0" fontId="18" fillId="0" borderId="3" xfId="17" applyFont="1" applyBorder="1" applyAlignment="1">
      <alignment horizontal="center"/>
    </xf>
    <xf numFmtId="0" fontId="18" fillId="0" borderId="0" xfId="17" applyFont="1" applyAlignment="1">
      <alignment horizontal="center"/>
    </xf>
    <xf numFmtId="164" fontId="18" fillId="0" borderId="2" xfId="17" applyNumberFormat="1" applyFont="1" applyBorder="1" applyAlignment="1">
      <alignment horizontal="center"/>
    </xf>
    <xf numFmtId="164" fontId="18" fillId="0" borderId="0" xfId="17" applyNumberFormat="1" applyFont="1" applyAlignment="1">
      <alignment horizontal="center"/>
    </xf>
    <xf numFmtId="164" fontId="18" fillId="0" borderId="3" xfId="17" applyNumberFormat="1" applyFont="1" applyBorder="1" applyAlignment="1">
      <alignment horizontal="center"/>
    </xf>
    <xf numFmtId="0" fontId="18" fillId="0" borderId="30" xfId="17" applyFont="1" applyBorder="1" applyAlignment="1">
      <alignment horizontal="center"/>
    </xf>
    <xf numFmtId="2" fontId="4" fillId="0" borderId="2" xfId="17" applyNumberFormat="1" applyBorder="1" applyAlignment="1">
      <alignment horizontal="center"/>
    </xf>
    <xf numFmtId="2" fontId="4" fillId="0" borderId="3" xfId="17" applyNumberFormat="1" applyBorder="1" applyAlignment="1">
      <alignment horizontal="center"/>
    </xf>
    <xf numFmtId="0" fontId="4" fillId="0" borderId="2" xfId="17" applyBorder="1" applyAlignment="1">
      <alignment horizontal="center"/>
    </xf>
    <xf numFmtId="0" fontId="4" fillId="0" borderId="3" xfId="17" applyBorder="1" applyAlignment="1">
      <alignment horizontal="center"/>
    </xf>
    <xf numFmtId="0" fontId="4" fillId="0" borderId="0" xfId="17" applyAlignment="1">
      <alignment horizontal="center"/>
    </xf>
    <xf numFmtId="164" fontId="4" fillId="0" borderId="2" xfId="17" applyNumberFormat="1" applyBorder="1" applyAlignment="1">
      <alignment horizontal="center"/>
    </xf>
    <xf numFmtId="164" fontId="4" fillId="0" borderId="0" xfId="17" applyNumberFormat="1" applyAlignment="1">
      <alignment horizontal="center"/>
    </xf>
    <xf numFmtId="164" fontId="4" fillId="0" borderId="3" xfId="17" applyNumberFormat="1" applyBorder="1" applyAlignment="1">
      <alignment horizontal="center"/>
    </xf>
    <xf numFmtId="0" fontId="4" fillId="0" borderId="30" xfId="17" applyBorder="1" applyAlignment="1">
      <alignment horizontal="center"/>
    </xf>
    <xf numFmtId="0" fontId="33" fillId="0" borderId="0" xfId="17" applyFont="1"/>
    <xf numFmtId="0" fontId="4" fillId="6" borderId="31" xfId="20" applyFill="1" applyBorder="1" applyAlignment="1">
      <alignment wrapText="1"/>
    </xf>
    <xf numFmtId="0" fontId="4" fillId="3" borderId="31" xfId="20" applyFill="1" applyBorder="1" applyAlignment="1">
      <alignment wrapText="1"/>
    </xf>
    <xf numFmtId="0" fontId="4" fillId="3" borderId="0" xfId="20" applyFill="1" applyAlignment="1">
      <alignment wrapText="1"/>
    </xf>
    <xf numFmtId="0" fontId="18" fillId="8" borderId="22" xfId="17" applyFont="1" applyFill="1" applyBorder="1" applyAlignment="1">
      <alignment wrapText="1"/>
    </xf>
    <xf numFmtId="165" fontId="31" fillId="0" borderId="0" xfId="10" applyFont="1" applyAlignment="1">
      <alignment horizontal="center"/>
    </xf>
    <xf numFmtId="165" fontId="23" fillId="0" borderId="0" xfId="10" applyFont="1"/>
    <xf numFmtId="165" fontId="31" fillId="0" borderId="0" xfId="10" applyFont="1"/>
    <xf numFmtId="165" fontId="24" fillId="0" borderId="0" xfId="10" applyFont="1"/>
    <xf numFmtId="165" fontId="36" fillId="0" borderId="0" xfId="10" applyFont="1"/>
    <xf numFmtId="4" fontId="21" fillId="0" borderId="0" xfId="10" applyNumberFormat="1" applyFont="1" applyAlignment="1">
      <alignment horizontal="center" vertical="center"/>
    </xf>
    <xf numFmtId="164" fontId="21" fillId="0" borderId="0" xfId="10" applyNumberFormat="1" applyFont="1" applyAlignment="1">
      <alignment horizontal="center"/>
    </xf>
    <xf numFmtId="3" fontId="21" fillId="0" borderId="0" xfId="10" applyNumberFormat="1" applyFont="1" applyAlignment="1">
      <alignment horizontal="center" vertical="center"/>
    </xf>
    <xf numFmtId="165" fontId="31" fillId="0" borderId="0" xfId="10" applyFont="1" applyAlignment="1">
      <alignment horizontal="right"/>
    </xf>
    <xf numFmtId="165" fontId="37" fillId="0" borderId="0" xfId="16" applyFont="1" applyAlignment="1">
      <alignment horizontal="left" vertical="center"/>
    </xf>
    <xf numFmtId="4" fontId="21" fillId="0" borderId="0" xfId="10" applyNumberFormat="1" applyFont="1" applyAlignment="1">
      <alignment horizontal="center"/>
    </xf>
    <xf numFmtId="43" fontId="21" fillId="0" borderId="0" xfId="10" applyNumberFormat="1" applyFont="1" applyAlignment="1">
      <alignment horizontal="center"/>
    </xf>
    <xf numFmtId="2" fontId="21" fillId="0" borderId="0" xfId="10" applyNumberFormat="1" applyFont="1" applyAlignment="1">
      <alignment horizontal="center"/>
    </xf>
    <xf numFmtId="166" fontId="37" fillId="0" borderId="0" xfId="10" applyNumberFormat="1" applyFont="1" applyAlignment="1">
      <alignment horizontal="center"/>
    </xf>
    <xf numFmtId="1" fontId="15" fillId="0" borderId="0" xfId="10" applyNumberFormat="1" applyFont="1" applyAlignment="1">
      <alignment horizontal="center"/>
    </xf>
    <xf numFmtId="166" fontId="12" fillId="0" borderId="0" xfId="10" applyNumberFormat="1" applyFont="1" applyAlignment="1">
      <alignment horizontal="center"/>
    </xf>
    <xf numFmtId="164" fontId="15" fillId="0" borderId="0" xfId="10" applyNumberFormat="1" applyFont="1" applyAlignment="1">
      <alignment horizontal="center"/>
    </xf>
    <xf numFmtId="10" fontId="15" fillId="0" borderId="0" xfId="10" applyNumberFormat="1" applyFont="1" applyAlignment="1">
      <alignment horizontal="center"/>
    </xf>
    <xf numFmtId="4" fontId="37" fillId="0" borderId="0" xfId="10" applyNumberFormat="1" applyFont="1" applyAlignment="1">
      <alignment horizontal="left"/>
    </xf>
    <xf numFmtId="4" fontId="31" fillId="0" borderId="0" xfId="10" applyNumberFormat="1" applyFont="1" applyAlignment="1">
      <alignment horizontal="center"/>
    </xf>
    <xf numFmtId="1" fontId="31" fillId="0" borderId="0" xfId="10" applyNumberFormat="1" applyFont="1" applyAlignment="1">
      <alignment horizontal="center"/>
    </xf>
    <xf numFmtId="166" fontId="31" fillId="0" borderId="0" xfId="10" applyNumberFormat="1" applyFont="1" applyAlignment="1">
      <alignment horizontal="center"/>
    </xf>
    <xf numFmtId="164" fontId="31" fillId="0" borderId="0" xfId="10" applyNumberFormat="1" applyFont="1" applyAlignment="1">
      <alignment horizontal="center"/>
    </xf>
    <xf numFmtId="43" fontId="31" fillId="0" borderId="0" xfId="10" applyNumberFormat="1" applyFont="1" applyAlignment="1">
      <alignment horizontal="center"/>
    </xf>
    <xf numFmtId="10" fontId="31" fillId="0" borderId="0" xfId="10" applyNumberFormat="1" applyFont="1" applyAlignment="1">
      <alignment horizontal="center"/>
    </xf>
    <xf numFmtId="10" fontId="31" fillId="0" borderId="0" xfId="10" applyNumberFormat="1" applyFont="1" applyAlignment="1">
      <alignment horizontal="center" vertical="center"/>
    </xf>
    <xf numFmtId="165" fontId="31" fillId="0" borderId="0" xfId="10" applyFont="1" applyAlignment="1">
      <alignment horizontal="center" vertical="center"/>
    </xf>
    <xf numFmtId="164" fontId="31" fillId="0" borderId="0" xfId="10" applyNumberFormat="1" applyFont="1" applyAlignment="1">
      <alignment horizontal="center" vertical="center"/>
    </xf>
    <xf numFmtId="0" fontId="12" fillId="7" borderId="2" xfId="0" quotePrefix="1" applyFont="1" applyFill="1" applyBorder="1" applyAlignment="1">
      <alignment horizontal="center"/>
    </xf>
    <xf numFmtId="0" fontId="12" fillId="7" borderId="0" xfId="0" quotePrefix="1" applyFont="1" applyFill="1" applyAlignment="1">
      <alignment horizontal="center"/>
    </xf>
    <xf numFmtId="0" fontId="12" fillId="7" borderId="3" xfId="0" quotePrefix="1" applyFont="1" applyFill="1" applyBorder="1" applyAlignment="1">
      <alignment horizontal="center"/>
    </xf>
    <xf numFmtId="164" fontId="12" fillId="7" borderId="2" xfId="0" quotePrefix="1" applyNumberFormat="1" applyFont="1" applyFill="1" applyBorder="1" applyAlignment="1">
      <alignment horizontal="right"/>
    </xf>
    <xf numFmtId="164" fontId="12" fillId="7" borderId="0" xfId="0" quotePrefix="1" applyNumberFormat="1" applyFont="1" applyFill="1" applyAlignment="1">
      <alignment horizontal="right"/>
    </xf>
    <xf numFmtId="0" fontId="12" fillId="7" borderId="2" xfId="0" applyFont="1" applyFill="1" applyBorder="1" applyAlignment="1">
      <alignment horizontal="center"/>
    </xf>
    <xf numFmtId="0" fontId="12" fillId="7" borderId="0" xfId="0" applyFont="1" applyFill="1" applyAlignment="1">
      <alignment horizontal="center"/>
    </xf>
    <xf numFmtId="10" fontId="12" fillId="7" borderId="3" xfId="0" applyNumberFormat="1" applyFont="1" applyFill="1" applyBorder="1" applyAlignment="1">
      <alignment horizontal="center"/>
    </xf>
    <xf numFmtId="164" fontId="12" fillId="7" borderId="2" xfId="0" applyNumberFormat="1" applyFont="1" applyFill="1" applyBorder="1" applyAlignment="1">
      <alignment horizontal="right"/>
    </xf>
    <xf numFmtId="164" fontId="12" fillId="7" borderId="0" xfId="0" applyNumberFormat="1" applyFont="1" applyFill="1" applyAlignment="1">
      <alignment horizontal="right"/>
    </xf>
    <xf numFmtId="3" fontId="15" fillId="7" borderId="2" xfId="0" applyNumberFormat="1" applyFont="1" applyFill="1" applyBorder="1" applyAlignment="1">
      <alignment horizontal="center"/>
    </xf>
    <xf numFmtId="3" fontId="15" fillId="7" borderId="0" xfId="0" applyNumberFormat="1" applyFont="1" applyFill="1" applyAlignment="1">
      <alignment horizontal="center"/>
    </xf>
    <xf numFmtId="10" fontId="15" fillId="7" borderId="3" xfId="0" applyNumberFormat="1" applyFont="1" applyFill="1" applyBorder="1" applyAlignment="1">
      <alignment horizontal="center"/>
    </xf>
    <xf numFmtId="164" fontId="15" fillId="7" borderId="2" xfId="0" applyNumberFormat="1" applyFont="1" applyFill="1" applyBorder="1" applyAlignment="1">
      <alignment horizontal="right"/>
    </xf>
    <xf numFmtId="164" fontId="15" fillId="7" borderId="0" xfId="0" applyNumberFormat="1" applyFont="1" applyFill="1" applyAlignment="1">
      <alignment horizontal="right"/>
    </xf>
    <xf numFmtId="164" fontId="2" fillId="0" borderId="0" xfId="8" applyNumberFormat="1" applyAlignment="1">
      <alignment horizontal="right"/>
    </xf>
    <xf numFmtId="10" fontId="12" fillId="7" borderId="0" xfId="0" applyNumberFormat="1" applyFont="1" applyFill="1" applyAlignment="1">
      <alignment horizontal="center"/>
    </xf>
    <xf numFmtId="10" fontId="12" fillId="7" borderId="0" xfId="0" quotePrefix="1" applyNumberFormat="1" applyFont="1" applyFill="1" applyAlignment="1">
      <alignment horizontal="center"/>
    </xf>
    <xf numFmtId="10" fontId="15" fillId="7" borderId="0" xfId="0" quotePrefix="1" applyNumberFormat="1" applyFont="1" applyFill="1" applyAlignment="1">
      <alignment horizontal="center"/>
    </xf>
    <xf numFmtId="164" fontId="12" fillId="10" borderId="6" xfId="10" applyNumberFormat="1" applyFont="1" applyFill="1" applyBorder="1" applyAlignment="1">
      <alignment horizontal="center" vertical="center"/>
    </xf>
    <xf numFmtId="10" fontId="12" fillId="10" borderId="6" xfId="10" applyNumberFormat="1" applyFont="1" applyFill="1" applyBorder="1" applyAlignment="1">
      <alignment horizontal="center" vertical="center"/>
    </xf>
    <xf numFmtId="164" fontId="12" fillId="10" borderId="6" xfId="10" applyNumberFormat="1" applyFont="1" applyFill="1" applyBorder="1" applyAlignment="1">
      <alignment horizontal="center"/>
    </xf>
    <xf numFmtId="165" fontId="13" fillId="10" borderId="7" xfId="10" applyFont="1" applyFill="1" applyBorder="1" applyAlignment="1">
      <alignment vertical="center" wrapText="1"/>
    </xf>
    <xf numFmtId="0" fontId="12" fillId="10" borderId="8" xfId="11" applyFont="1" applyFill="1" applyBorder="1" applyAlignment="1">
      <alignment horizontal="left" vertical="center"/>
    </xf>
    <xf numFmtId="0" fontId="11" fillId="0" borderId="6" xfId="0" applyFont="1" applyBorder="1" applyAlignment="1">
      <alignment horizontal="center" wrapText="1"/>
    </xf>
    <xf numFmtId="2" fontId="18" fillId="4" borderId="22" xfId="17" applyNumberFormat="1" applyFont="1" applyFill="1" applyBorder="1" applyAlignment="1">
      <alignment horizontal="right" wrapText="1"/>
    </xf>
    <xf numFmtId="3" fontId="18" fillId="4" borderId="22" xfId="17" applyNumberFormat="1" applyFont="1" applyFill="1" applyBorder="1" applyAlignment="1">
      <alignment horizontal="right" wrapText="1"/>
    </xf>
    <xf numFmtId="3" fontId="18" fillId="4" borderId="22" xfId="17" applyNumberFormat="1" applyFont="1" applyFill="1" applyBorder="1" applyAlignment="1">
      <alignment horizontal="right"/>
    </xf>
    <xf numFmtId="2" fontId="18" fillId="4" borderId="22" xfId="17" applyNumberFormat="1" applyFont="1" applyFill="1" applyBorder="1" applyAlignment="1">
      <alignment horizontal="right"/>
    </xf>
    <xf numFmtId="0" fontId="18" fillId="4" borderId="22" xfId="17" applyFont="1" applyFill="1" applyBorder="1" applyAlignment="1">
      <alignment horizontal="right"/>
    </xf>
    <xf numFmtId="0" fontId="12" fillId="0" borderId="34" xfId="0" quotePrefix="1" applyFont="1" applyBorder="1"/>
    <xf numFmtId="3" fontId="12" fillId="0" borderId="6" xfId="0" quotePrefix="1" applyNumberFormat="1" applyFont="1" applyBorder="1" applyAlignment="1">
      <alignment horizontal="center"/>
    </xf>
    <xf numFmtId="0" fontId="2" fillId="12" borderId="6" xfId="11" applyFill="1" applyBorder="1"/>
    <xf numFmtId="10" fontId="12" fillId="0" borderId="0" xfId="0" quotePrefix="1" applyNumberFormat="1" applyFont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0" xfId="0" applyFont="1" applyAlignment="1">
      <alignment horizontal="center"/>
    </xf>
    <xf numFmtId="10" fontId="12" fillId="0" borderId="3" xfId="0" applyNumberFormat="1" applyFont="1" applyBorder="1" applyAlignment="1">
      <alignment horizontal="center"/>
    </xf>
    <xf numFmtId="164" fontId="12" fillId="0" borderId="2" xfId="0" applyNumberFormat="1" applyFont="1" applyBorder="1" applyAlignment="1">
      <alignment horizontal="right"/>
    </xf>
    <xf numFmtId="164" fontId="12" fillId="0" borderId="0" xfId="0" applyNumberFormat="1" applyFont="1" applyAlignment="1">
      <alignment horizontal="right"/>
    </xf>
    <xf numFmtId="14" fontId="21" fillId="0" borderId="0" xfId="10" applyNumberFormat="1" applyFont="1" applyAlignment="1">
      <alignment horizontal="center"/>
    </xf>
    <xf numFmtId="0" fontId="21" fillId="0" borderId="0" xfId="10" applyNumberFormat="1" applyFont="1" applyAlignment="1">
      <alignment horizontal="center"/>
    </xf>
    <xf numFmtId="3" fontId="15" fillId="0" borderId="0" xfId="10" applyNumberFormat="1" applyFont="1" applyAlignment="1">
      <alignment vertical="top"/>
    </xf>
    <xf numFmtId="165" fontId="15" fillId="0" borderId="0" xfId="16" applyFont="1" applyAlignment="1">
      <alignment horizontal="left" vertical="center"/>
    </xf>
    <xf numFmtId="2" fontId="12" fillId="0" borderId="13" xfId="12" applyNumberFormat="1" applyFont="1" applyBorder="1"/>
    <xf numFmtId="2" fontId="12" fillId="0" borderId="6" xfId="11" applyNumberFormat="1" applyFont="1" applyBorder="1" applyAlignment="1">
      <alignment horizontal="right" vertical="center"/>
    </xf>
    <xf numFmtId="0" fontId="18" fillId="8" borderId="0" xfId="17" applyFont="1" applyFill="1"/>
    <xf numFmtId="2" fontId="18" fillId="0" borderId="0" xfId="17" applyNumberFormat="1" applyFont="1" applyAlignment="1">
      <alignment horizontal="right"/>
    </xf>
    <xf numFmtId="2" fontId="18" fillId="4" borderId="0" xfId="17" applyNumberFormat="1" applyFont="1" applyFill="1" applyAlignment="1">
      <alignment horizontal="right"/>
    </xf>
    <xf numFmtId="0" fontId="18" fillId="4" borderId="0" xfId="17" applyFont="1" applyFill="1" applyAlignment="1">
      <alignment horizontal="right"/>
    </xf>
    <xf numFmtId="0" fontId="26" fillId="5" borderId="0" xfId="11" applyFont="1" applyFill="1" applyAlignment="1">
      <alignment horizontal="center" vertical="center" wrapText="1"/>
    </xf>
    <xf numFmtId="0" fontId="22" fillId="5" borderId="7" xfId="11" applyFont="1" applyFill="1" applyBorder="1" applyAlignment="1">
      <alignment horizontal="center" vertical="center" wrapText="1"/>
    </xf>
    <xf numFmtId="0" fontId="22" fillId="5" borderId="10" xfId="11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2" fontId="12" fillId="0" borderId="12" xfId="11" applyNumberFormat="1" applyFont="1" applyBorder="1" applyAlignment="1">
      <alignment horizontal="right" vertical="center"/>
    </xf>
    <xf numFmtId="2" fontId="12" fillId="4" borderId="9" xfId="11" applyNumberFormat="1" applyFont="1" applyFill="1" applyBorder="1" applyAlignment="1">
      <alignment vertical="center"/>
    </xf>
    <xf numFmtId="2" fontId="12" fillId="4" borderId="6" xfId="11" applyNumberFormat="1" applyFont="1" applyFill="1" applyBorder="1" applyAlignment="1">
      <alignment vertical="center"/>
    </xf>
    <xf numFmtId="2" fontId="12" fillId="4" borderId="7" xfId="11" applyNumberFormat="1" applyFont="1" applyFill="1" applyBorder="1" applyAlignment="1">
      <alignment horizontal="right" vertical="center"/>
    </xf>
    <xf numFmtId="2" fontId="12" fillId="4" borderId="9" xfId="11" applyNumberFormat="1" applyFont="1" applyFill="1" applyBorder="1" applyAlignment="1">
      <alignment horizontal="right" vertical="center"/>
    </xf>
    <xf numFmtId="2" fontId="12" fillId="4" borderId="10" xfId="11" applyNumberFormat="1" applyFont="1" applyFill="1" applyBorder="1" applyAlignment="1">
      <alignment horizontal="right" vertical="center"/>
    </xf>
    <xf numFmtId="2" fontId="12" fillId="4" borderId="12" xfId="11" applyNumberFormat="1" applyFont="1" applyFill="1" applyBorder="1" applyAlignment="1">
      <alignment horizontal="right" vertical="center"/>
    </xf>
    <xf numFmtId="2" fontId="12" fillId="4" borderId="6" xfId="11" applyNumberFormat="1" applyFont="1" applyFill="1" applyBorder="1" applyAlignment="1">
      <alignment horizontal="right" vertical="center"/>
    </xf>
    <xf numFmtId="2" fontId="33" fillId="0" borderId="0" xfId="10" applyNumberFormat="1" applyFont="1" applyAlignment="1">
      <alignment horizontal="left"/>
    </xf>
    <xf numFmtId="2" fontId="12" fillId="0" borderId="13" xfId="11" applyNumberFormat="1" applyFont="1" applyBorder="1"/>
    <xf numFmtId="2" fontId="12" fillId="0" borderId="6" xfId="11" applyNumberFormat="1" applyFont="1" applyBorder="1"/>
    <xf numFmtId="44" fontId="12" fillId="0" borderId="22" xfId="14" applyFont="1" applyFill="1" applyBorder="1" applyAlignment="1" applyProtection="1">
      <alignment horizontal="center" vertical="center"/>
    </xf>
    <xf numFmtId="44" fontId="12" fillId="0" borderId="6" xfId="14" applyFont="1" applyFill="1" applyBorder="1" applyAlignment="1" applyProtection="1">
      <alignment horizontal="center" vertical="center"/>
    </xf>
    <xf numFmtId="44" fontId="12" fillId="0" borderId="6" xfId="14" applyFont="1" applyFill="1" applyBorder="1" applyAlignment="1" applyProtection="1">
      <alignment horizontal="center"/>
    </xf>
    <xf numFmtId="3" fontId="2" fillId="0" borderId="0" xfId="8" applyNumberFormat="1" applyAlignment="1">
      <alignment horizontal="center"/>
    </xf>
    <xf numFmtId="2" fontId="12" fillId="4" borderId="13" xfId="11" applyNumberFormat="1" applyFont="1" applyFill="1" applyBorder="1"/>
    <xf numFmtId="2" fontId="12" fillId="4" borderId="6" xfId="11" applyNumberFormat="1" applyFont="1" applyFill="1" applyBorder="1"/>
    <xf numFmtId="164" fontId="18" fillId="0" borderId="0" xfId="17" applyNumberFormat="1" applyFont="1" applyAlignment="1">
      <alignment horizontal="right"/>
    </xf>
    <xf numFmtId="0" fontId="18" fillId="0" borderId="0" xfId="17" applyFont="1" applyAlignment="1">
      <alignment horizontal="right"/>
    </xf>
    <xf numFmtId="0" fontId="9" fillId="0" borderId="0" xfId="21" applyAlignment="1">
      <alignment wrapText="1"/>
    </xf>
    <xf numFmtId="3" fontId="22" fillId="5" borderId="0" xfId="17" applyNumberFormat="1" applyFont="1" applyFill="1" applyAlignment="1">
      <alignment horizontal="right"/>
    </xf>
    <xf numFmtId="4" fontId="22" fillId="5" borderId="3" xfId="17" applyNumberFormat="1" applyFont="1" applyFill="1" applyBorder="1" applyAlignment="1">
      <alignment horizontal="right"/>
    </xf>
    <xf numFmtId="3" fontId="18" fillId="4" borderId="0" xfId="17" applyNumberFormat="1" applyFont="1" applyFill="1" applyAlignment="1">
      <alignment horizontal="right" wrapText="1"/>
    </xf>
    <xf numFmtId="3" fontId="18" fillId="0" borderId="22" xfId="17" applyNumberFormat="1" applyFont="1" applyBorder="1" applyAlignment="1">
      <alignment horizontal="right" wrapText="1"/>
    </xf>
    <xf numFmtId="3" fontId="18" fillId="2" borderId="22" xfId="0" applyNumberFormat="1" applyFont="1" applyFill="1" applyBorder="1" applyAlignment="1">
      <alignment horizontal="right" vertical="center"/>
    </xf>
    <xf numFmtId="3" fontId="18" fillId="0" borderId="22" xfId="17" applyNumberFormat="1" applyFont="1" applyBorder="1" applyAlignment="1">
      <alignment horizontal="right" vertical="center"/>
    </xf>
    <xf numFmtId="3" fontId="18" fillId="0" borderId="22" xfId="17" applyNumberFormat="1" applyFont="1" applyBorder="1" applyAlignment="1">
      <alignment horizontal="right"/>
    </xf>
    <xf numFmtId="3" fontId="18" fillId="0" borderId="0" xfId="17" applyNumberFormat="1" applyFont="1" applyAlignment="1">
      <alignment horizontal="right"/>
    </xf>
    <xf numFmtId="166" fontId="40" fillId="0" borderId="0" xfId="10" applyNumberFormat="1" applyFont="1" applyAlignment="1">
      <alignment horizontal="center"/>
    </xf>
    <xf numFmtId="1" fontId="12" fillId="4" borderId="6" xfId="0" applyNumberFormat="1" applyFont="1" applyFill="1" applyBorder="1" applyAlignment="1">
      <alignment horizontal="center"/>
    </xf>
    <xf numFmtId="10" fontId="12" fillId="4" borderId="6" xfId="9" applyNumberFormat="1" applyFont="1" applyFill="1" applyBorder="1" applyAlignment="1">
      <alignment horizontal="center"/>
    </xf>
    <xf numFmtId="164" fontId="12" fillId="4" borderId="6" xfId="0" applyNumberFormat="1" applyFont="1" applyFill="1" applyBorder="1" applyAlignment="1">
      <alignment horizontal="right"/>
    </xf>
    <xf numFmtId="10" fontId="12" fillId="4" borderId="6" xfId="0" applyNumberFormat="1" applyFont="1" applyFill="1" applyBorder="1" applyAlignment="1">
      <alignment horizontal="center"/>
    </xf>
    <xf numFmtId="164" fontId="15" fillId="4" borderId="6" xfId="0" applyNumberFormat="1" applyFont="1" applyFill="1" applyBorder="1" applyAlignment="1">
      <alignment horizontal="right"/>
    </xf>
    <xf numFmtId="10" fontId="15" fillId="4" borderId="6" xfId="0" applyNumberFormat="1" applyFont="1" applyFill="1" applyBorder="1" applyAlignment="1">
      <alignment horizontal="center"/>
    </xf>
    <xf numFmtId="0" fontId="12" fillId="4" borderId="6" xfId="0" applyFont="1" applyFill="1" applyBorder="1" applyAlignment="1">
      <alignment horizontal="center"/>
    </xf>
    <xf numFmtId="0" fontId="12" fillId="4" borderId="6" xfId="0" quotePrefix="1" applyFont="1" applyFill="1" applyBorder="1" applyAlignment="1">
      <alignment horizontal="center"/>
    </xf>
    <xf numFmtId="10" fontId="12" fillId="4" borderId="6" xfId="0" quotePrefix="1" applyNumberFormat="1" applyFont="1" applyFill="1" applyBorder="1" applyAlignment="1">
      <alignment horizontal="center"/>
    </xf>
    <xf numFmtId="3" fontId="15" fillId="4" borderId="6" xfId="0" quotePrefix="1" applyNumberFormat="1" applyFont="1" applyFill="1" applyBorder="1" applyAlignment="1">
      <alignment horizontal="center"/>
    </xf>
    <xf numFmtId="10" fontId="15" fillId="4" borderId="6" xfId="0" quotePrefix="1" applyNumberFormat="1" applyFont="1" applyFill="1" applyBorder="1" applyAlignment="1">
      <alignment horizontal="center"/>
    </xf>
    <xf numFmtId="3" fontId="12" fillId="4" borderId="6" xfId="0" quotePrefix="1" applyNumberFormat="1" applyFont="1" applyFill="1" applyBorder="1" applyAlignment="1">
      <alignment horizontal="center"/>
    </xf>
    <xf numFmtId="3" fontId="12" fillId="4" borderId="6" xfId="0" applyNumberFormat="1" applyFont="1" applyFill="1" applyBorder="1" applyAlignment="1">
      <alignment horizontal="center"/>
    </xf>
    <xf numFmtId="1" fontId="44" fillId="0" borderId="0" xfId="10" applyNumberFormat="1" applyFont="1" applyAlignment="1">
      <alignment horizontal="center"/>
    </xf>
    <xf numFmtId="166" fontId="44" fillId="0" borderId="0" xfId="10" applyNumberFormat="1" applyFont="1" applyAlignment="1">
      <alignment horizontal="center"/>
    </xf>
    <xf numFmtId="164" fontId="44" fillId="0" borderId="0" xfId="10" applyNumberFormat="1" applyFont="1" applyAlignment="1">
      <alignment horizontal="center"/>
    </xf>
    <xf numFmtId="10" fontId="44" fillId="0" borderId="0" xfId="10" applyNumberFormat="1" applyFont="1" applyAlignment="1">
      <alignment horizontal="center"/>
    </xf>
    <xf numFmtId="17" fontId="45" fillId="0" borderId="0" xfId="10" applyNumberFormat="1" applyFont="1" applyAlignment="1">
      <alignment horizontal="left"/>
    </xf>
    <xf numFmtId="165" fontId="23" fillId="5" borderId="0" xfId="10" applyFont="1" applyFill="1"/>
    <xf numFmtId="165" fontId="32" fillId="5" borderId="0" xfId="10" applyFont="1" applyFill="1" applyAlignment="1">
      <alignment horizontal="left"/>
    </xf>
    <xf numFmtId="1" fontId="32" fillId="5" borderId="0" xfId="10" applyNumberFormat="1" applyFont="1" applyFill="1" applyAlignment="1">
      <alignment horizontal="center"/>
    </xf>
    <xf numFmtId="166" fontId="30" fillId="5" borderId="0" xfId="10" applyNumberFormat="1" applyFont="1" applyFill="1" applyAlignment="1">
      <alignment horizontal="center"/>
    </xf>
    <xf numFmtId="3" fontId="22" fillId="5" borderId="0" xfId="10" applyNumberFormat="1" applyFont="1" applyFill="1" applyAlignment="1">
      <alignment horizontal="center"/>
    </xf>
    <xf numFmtId="10" fontId="38" fillId="0" borderId="34" xfId="0" applyNumberFormat="1" applyFont="1" applyBorder="1" applyAlignment="1">
      <alignment horizontal="center"/>
    </xf>
    <xf numFmtId="10" fontId="12" fillId="11" borderId="6" xfId="0" applyNumberFormat="1" applyFont="1" applyFill="1" applyBorder="1" applyAlignment="1">
      <alignment horizontal="center"/>
    </xf>
    <xf numFmtId="10" fontId="12" fillId="11" borderId="6" xfId="0" quotePrefix="1" applyNumberFormat="1" applyFont="1" applyFill="1" applyBorder="1" applyAlignment="1">
      <alignment horizontal="center"/>
    </xf>
    <xf numFmtId="0" fontId="19" fillId="8" borderId="0" xfId="17" applyFont="1" applyFill="1"/>
    <xf numFmtId="0" fontId="51" fillId="0" borderId="0" xfId="28" applyFont="1"/>
    <xf numFmtId="0" fontId="49" fillId="13" borderId="34" xfId="19" applyFont="1" applyFill="1" applyBorder="1" applyAlignment="1" applyProtection="1">
      <alignment horizontal="center" vertical="center" wrapText="1"/>
      <protection locked="0"/>
    </xf>
    <xf numFmtId="0" fontId="49" fillId="13" borderId="34" xfId="19" applyFont="1" applyFill="1" applyBorder="1" applyAlignment="1" applyProtection="1">
      <alignment horizontal="center" vertical="center"/>
      <protection locked="0"/>
    </xf>
    <xf numFmtId="0" fontId="52" fillId="3" borderId="34" xfId="28" applyFont="1" applyFill="1" applyBorder="1" applyAlignment="1">
      <alignment horizontal="center" vertical="center" wrapText="1"/>
    </xf>
    <xf numFmtId="0" fontId="53" fillId="3" borderId="36" xfId="28" applyFont="1" applyFill="1" applyBorder="1" applyAlignment="1">
      <alignment horizontal="center" vertical="center" wrapText="1"/>
    </xf>
    <xf numFmtId="0" fontId="52" fillId="13" borderId="34" xfId="28" applyFont="1" applyFill="1" applyBorder="1" applyAlignment="1">
      <alignment horizontal="center" vertical="center" wrapText="1"/>
    </xf>
    <xf numFmtId="0" fontId="53" fillId="13" borderId="34" xfId="28" applyFont="1" applyFill="1" applyBorder="1" applyAlignment="1">
      <alignment horizontal="center" vertical="center" wrapText="1"/>
    </xf>
    <xf numFmtId="0" fontId="53" fillId="3" borderId="34" xfId="28" applyFont="1" applyFill="1" applyBorder="1" applyAlignment="1">
      <alignment horizontal="center" vertical="center" wrapText="1"/>
    </xf>
    <xf numFmtId="0" fontId="54" fillId="13" borderId="34" xfId="19" applyFont="1" applyFill="1" applyBorder="1" applyAlignment="1">
      <alignment horizontal="center"/>
    </xf>
    <xf numFmtId="0" fontId="55" fillId="13" borderId="34" xfId="20" applyFont="1" applyFill="1" applyBorder="1" applyAlignment="1">
      <alignment horizontal="center" vertical="center" wrapText="1"/>
    </xf>
    <xf numFmtId="2" fontId="51" fillId="3" borderId="34" xfId="28" applyNumberFormat="1" applyFont="1" applyFill="1" applyBorder="1" applyAlignment="1" applyProtection="1">
      <alignment horizontal="center"/>
      <protection locked="0"/>
    </xf>
    <xf numFmtId="2" fontId="50" fillId="3" borderId="36" xfId="28" applyNumberFormat="1" applyFont="1" applyFill="1" applyBorder="1" applyAlignment="1">
      <alignment horizontal="center"/>
    </xf>
    <xf numFmtId="2" fontId="51" fillId="13" borderId="34" xfId="28" applyNumberFormat="1" applyFont="1" applyFill="1" applyBorder="1" applyAlignment="1" applyProtection="1">
      <alignment horizontal="center"/>
      <protection locked="0"/>
    </xf>
    <xf numFmtId="2" fontId="50" fillId="13" borderId="34" xfId="28" applyNumberFormat="1" applyFont="1" applyFill="1" applyBorder="1" applyAlignment="1">
      <alignment horizontal="center"/>
    </xf>
    <xf numFmtId="2" fontId="50" fillId="3" borderId="34" xfId="28" applyNumberFormat="1" applyFont="1" applyFill="1" applyBorder="1" applyAlignment="1">
      <alignment horizontal="center"/>
    </xf>
    <xf numFmtId="2" fontId="51" fillId="3" borderId="34" xfId="28" applyNumberFormat="1" applyFont="1" applyFill="1" applyBorder="1" applyAlignment="1">
      <alignment horizontal="center"/>
    </xf>
    <xf numFmtId="2" fontId="50" fillId="13" borderId="34" xfId="28" applyNumberFormat="1" applyFont="1" applyFill="1" applyBorder="1" applyAlignment="1">
      <alignment horizontal="center" vertical="center"/>
    </xf>
    <xf numFmtId="2" fontId="50" fillId="13" borderId="34" xfId="28" applyNumberFormat="1" applyFont="1" applyFill="1" applyBorder="1" applyAlignment="1" applyProtection="1">
      <alignment horizontal="center" vertical="center"/>
      <protection locked="0"/>
    </xf>
    <xf numFmtId="0" fontId="51" fillId="3" borderId="34" xfId="28" applyFont="1" applyFill="1" applyBorder="1" applyAlignment="1" applyProtection="1">
      <alignment horizontal="right" vertical="center"/>
      <protection locked="0"/>
    </xf>
    <xf numFmtId="2" fontId="50" fillId="0" borderId="36" xfId="28" applyNumberFormat="1" applyFont="1" applyBorder="1" applyAlignment="1">
      <alignment horizontal="center"/>
    </xf>
    <xf numFmtId="49" fontId="54" fillId="13" borderId="34" xfId="18" applyNumberFormat="1" applyFont="1" applyFill="1" applyBorder="1" applyAlignment="1">
      <alignment horizontal="center"/>
    </xf>
    <xf numFmtId="0" fontId="54" fillId="13" borderId="34" xfId="18" applyFont="1" applyFill="1" applyBorder="1" applyAlignment="1">
      <alignment horizontal="center" vertical="center"/>
    </xf>
    <xf numFmtId="2" fontId="50" fillId="14" borderId="0" xfId="28" applyNumberFormat="1" applyFont="1" applyFill="1" applyAlignment="1">
      <alignment horizontal="center" vertical="center"/>
    </xf>
    <xf numFmtId="0" fontId="50" fillId="14" borderId="0" xfId="28" applyFont="1" applyFill="1"/>
    <xf numFmtId="0" fontId="50" fillId="0" borderId="0" xfId="28" applyFont="1"/>
    <xf numFmtId="4" fontId="18" fillId="4" borderId="22" xfId="17" applyNumberFormat="1" applyFont="1" applyFill="1" applyBorder="1" applyAlignment="1">
      <alignment horizontal="right" wrapText="1"/>
    </xf>
    <xf numFmtId="10" fontId="22" fillId="5" borderId="34" xfId="10" applyNumberFormat="1" applyFont="1" applyFill="1" applyBorder="1" applyAlignment="1">
      <alignment horizontal="center"/>
    </xf>
    <xf numFmtId="10" fontId="38" fillId="0" borderId="22" xfId="0" applyNumberFormat="1" applyFont="1" applyBorder="1" applyAlignment="1">
      <alignment horizontal="center"/>
    </xf>
    <xf numFmtId="164" fontId="22" fillId="5" borderId="6" xfId="10" applyNumberFormat="1" applyFont="1" applyFill="1" applyBorder="1" applyAlignment="1">
      <alignment horizontal="center" vertical="center"/>
    </xf>
    <xf numFmtId="164" fontId="12" fillId="10" borderId="22" xfId="10" applyNumberFormat="1" applyFont="1" applyFill="1" applyBorder="1" applyAlignment="1">
      <alignment horizontal="center" vertical="center"/>
    </xf>
    <xf numFmtId="10" fontId="22" fillId="5" borderId="6" xfId="10" applyNumberFormat="1" applyFont="1" applyFill="1" applyBorder="1" applyAlignment="1">
      <alignment horizontal="center" vertical="center"/>
    </xf>
    <xf numFmtId="10" fontId="12" fillId="10" borderId="22" xfId="10" applyNumberFormat="1" applyFont="1" applyFill="1" applyBorder="1" applyAlignment="1">
      <alignment horizontal="center" vertical="center"/>
    </xf>
    <xf numFmtId="44" fontId="22" fillId="5" borderId="6" xfId="14" applyFont="1" applyFill="1" applyBorder="1" applyAlignment="1" applyProtection="1">
      <alignment horizontal="center" vertical="center"/>
    </xf>
    <xf numFmtId="165" fontId="56" fillId="0" borderId="0" xfId="10" applyFont="1" applyAlignment="1">
      <alignment horizontal="left" vertical="center"/>
    </xf>
    <xf numFmtId="0" fontId="57" fillId="5" borderId="6" xfId="11" applyFont="1" applyFill="1" applyBorder="1"/>
    <xf numFmtId="165" fontId="22" fillId="5" borderId="0" xfId="10" applyFont="1" applyFill="1" applyAlignment="1">
      <alignment horizontal="center"/>
    </xf>
    <xf numFmtId="1" fontId="22" fillId="5" borderId="0" xfId="10" applyNumberFormat="1" applyFont="1" applyFill="1" applyAlignment="1">
      <alignment horizontal="center" vertical="center" wrapText="1"/>
    </xf>
    <xf numFmtId="1" fontId="22" fillId="5" borderId="1" xfId="10" applyNumberFormat="1" applyFont="1" applyFill="1" applyBorder="1" applyAlignment="1">
      <alignment horizontal="center" vertical="center" wrapText="1"/>
    </xf>
    <xf numFmtId="0" fontId="47" fillId="0" borderId="0" xfId="17" applyFont="1" applyAlignment="1">
      <alignment horizontal="center"/>
    </xf>
    <xf numFmtId="0" fontId="47" fillId="0" borderId="3" xfId="17" applyFont="1" applyBorder="1" applyAlignment="1">
      <alignment horizontal="center"/>
    </xf>
    <xf numFmtId="0" fontId="22" fillId="5" borderId="0" xfId="17" applyFont="1" applyFill="1" applyAlignment="1">
      <alignment horizontal="center"/>
    </xf>
    <xf numFmtId="0" fontId="0" fillId="0" borderId="0" xfId="0" applyAlignment="1">
      <alignment horizontal="center"/>
    </xf>
    <xf numFmtId="0" fontId="18" fillId="0" borderId="27" xfId="17" applyFont="1" applyBorder="1" applyAlignment="1">
      <alignment horizontal="center" vertical="center"/>
    </xf>
    <xf numFmtId="165" fontId="12" fillId="0" borderId="29" xfId="10" applyFont="1" applyBorder="1" applyAlignment="1">
      <alignment horizontal="center" vertical="center"/>
    </xf>
    <xf numFmtId="165" fontId="12" fillId="0" borderId="28" xfId="10" applyFont="1" applyBorder="1" applyAlignment="1">
      <alignment horizontal="center" vertical="center"/>
    </xf>
    <xf numFmtId="0" fontId="18" fillId="0" borderId="2" xfId="17" applyFont="1" applyBorder="1" applyAlignment="1">
      <alignment horizontal="center" vertical="center"/>
    </xf>
    <xf numFmtId="165" fontId="12" fillId="0" borderId="0" xfId="10" applyFont="1" applyAlignment="1">
      <alignment horizontal="center" vertical="center"/>
    </xf>
    <xf numFmtId="165" fontId="12" fillId="0" borderId="3" xfId="10" applyFont="1" applyBorder="1" applyAlignment="1">
      <alignment horizontal="center" vertical="center"/>
    </xf>
    <xf numFmtId="0" fontId="22" fillId="5" borderId="0" xfId="17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2" xfId="17" applyFont="1" applyBorder="1" applyAlignment="1">
      <alignment horizontal="center"/>
    </xf>
    <xf numFmtId="165" fontId="12" fillId="0" borderId="3" xfId="10" applyFont="1" applyBorder="1" applyAlignment="1">
      <alignment horizontal="center"/>
    </xf>
    <xf numFmtId="164" fontId="18" fillId="0" borderId="2" xfId="17" applyNumberFormat="1" applyFont="1" applyBorder="1" applyAlignment="1">
      <alignment horizontal="center"/>
    </xf>
    <xf numFmtId="164" fontId="18" fillId="0" borderId="0" xfId="17" applyNumberFormat="1" applyFont="1" applyAlignment="1">
      <alignment horizontal="center"/>
    </xf>
    <xf numFmtId="164" fontId="18" fillId="0" borderId="3" xfId="17" applyNumberFormat="1" applyFont="1" applyBorder="1" applyAlignment="1">
      <alignment horizontal="center"/>
    </xf>
    <xf numFmtId="2" fontId="18" fillId="0" borderId="2" xfId="17" applyNumberFormat="1" applyFont="1" applyBorder="1" applyAlignment="1">
      <alignment horizontal="center" vertical="center"/>
    </xf>
    <xf numFmtId="0" fontId="11" fillId="0" borderId="27" xfId="17" applyFont="1" applyBorder="1" applyAlignment="1">
      <alignment horizontal="center" vertical="center"/>
    </xf>
    <xf numFmtId="165" fontId="11" fillId="0" borderId="28" xfId="10" applyFont="1" applyBorder="1" applyAlignment="1">
      <alignment horizontal="center" vertical="center"/>
    </xf>
    <xf numFmtId="164" fontId="18" fillId="0" borderId="27" xfId="17" applyNumberFormat="1" applyFont="1" applyBorder="1" applyAlignment="1">
      <alignment horizontal="center" vertical="center"/>
    </xf>
    <xf numFmtId="0" fontId="18" fillId="0" borderId="0" xfId="17" applyFont="1" applyAlignment="1">
      <alignment horizontal="center"/>
    </xf>
    <xf numFmtId="0" fontId="18" fillId="0" borderId="3" xfId="17" applyFont="1" applyBorder="1" applyAlignment="1">
      <alignment horizontal="center"/>
    </xf>
    <xf numFmtId="2" fontId="12" fillId="0" borderId="2" xfId="17" applyNumberFormat="1" applyFont="1" applyBorder="1" applyAlignment="1">
      <alignment horizontal="center"/>
    </xf>
    <xf numFmtId="2" fontId="12" fillId="0" borderId="3" xfId="10" applyNumberFormat="1" applyFont="1" applyBorder="1" applyAlignment="1">
      <alignment horizontal="center"/>
    </xf>
    <xf numFmtId="0" fontId="20" fillId="0" borderId="2" xfId="17" applyFont="1" applyBorder="1" applyAlignment="1">
      <alignment horizontal="center" vertical="center"/>
    </xf>
    <xf numFmtId="165" fontId="15" fillId="0" borderId="3" xfId="10" applyFont="1" applyBorder="1" applyAlignment="1">
      <alignment horizontal="center" vertical="center"/>
    </xf>
    <xf numFmtId="0" fontId="18" fillId="0" borderId="3" xfId="17" applyFont="1" applyBorder="1" applyAlignment="1">
      <alignment horizontal="center" vertical="center"/>
    </xf>
    <xf numFmtId="165" fontId="12" fillId="0" borderId="0" xfId="10" applyFont="1" applyAlignment="1">
      <alignment horizontal="center"/>
    </xf>
    <xf numFmtId="0" fontId="50" fillId="13" borderId="34" xfId="28" applyFont="1" applyFill="1" applyBorder="1" applyAlignment="1">
      <alignment horizontal="center" vertical="center" wrapText="1"/>
    </xf>
    <xf numFmtId="0" fontId="50" fillId="3" borderId="34" xfId="28" applyFont="1" applyFill="1" applyBorder="1" applyAlignment="1">
      <alignment horizontal="center" vertical="center" wrapText="1"/>
    </xf>
    <xf numFmtId="0" fontId="50" fillId="14" borderId="33" xfId="28" applyFont="1" applyFill="1" applyBorder="1" applyAlignment="1">
      <alignment horizontal="center"/>
    </xf>
    <xf numFmtId="49" fontId="49" fillId="13" borderId="32" xfId="18" applyNumberFormat="1" applyFont="1" applyFill="1" applyBorder="1" applyAlignment="1" applyProtection="1">
      <alignment horizontal="center" vertical="center"/>
      <protection locked="0"/>
    </xf>
    <xf numFmtId="49" fontId="49" fillId="13" borderId="33" xfId="18" applyNumberFormat="1" applyFont="1" applyFill="1" applyBorder="1" applyAlignment="1" applyProtection="1">
      <alignment horizontal="center" vertical="center"/>
      <protection locked="0"/>
    </xf>
    <xf numFmtId="49" fontId="49" fillId="13" borderId="37" xfId="18" applyNumberFormat="1" applyFont="1" applyFill="1" applyBorder="1" applyAlignment="1" applyProtection="1">
      <alignment horizontal="center" vertical="center"/>
      <protection locked="0"/>
    </xf>
    <xf numFmtId="49" fontId="49" fillId="13" borderId="38" xfId="18" applyNumberFormat="1" applyFont="1" applyFill="1" applyBorder="1" applyAlignment="1" applyProtection="1">
      <alignment horizontal="center" vertical="center"/>
      <protection locked="0"/>
    </xf>
    <xf numFmtId="49" fontId="49" fillId="13" borderId="1" xfId="18" applyNumberFormat="1" applyFont="1" applyFill="1" applyBorder="1" applyAlignment="1" applyProtection="1">
      <alignment horizontal="center" vertical="center"/>
      <protection locked="0"/>
    </xf>
    <xf numFmtId="49" fontId="49" fillId="13" borderId="39" xfId="18" applyNumberFormat="1" applyFont="1" applyFill="1" applyBorder="1" applyAlignment="1" applyProtection="1">
      <alignment horizontal="center" vertical="center"/>
      <protection locked="0"/>
    </xf>
    <xf numFmtId="2" fontId="49" fillId="3" borderId="2" xfId="18" applyNumberFormat="1" applyFont="1" applyFill="1" applyBorder="1" applyAlignment="1">
      <alignment horizontal="center" vertical="center"/>
    </xf>
    <xf numFmtId="2" fontId="49" fillId="3" borderId="0" xfId="18" applyNumberFormat="1" applyFont="1" applyFill="1" applyAlignment="1">
      <alignment horizontal="center" vertical="center"/>
    </xf>
    <xf numFmtId="2" fontId="49" fillId="3" borderId="40" xfId="18" applyNumberFormat="1" applyFont="1" applyFill="1" applyBorder="1" applyAlignment="1">
      <alignment horizontal="center" vertical="center"/>
    </xf>
    <xf numFmtId="2" fontId="49" fillId="3" borderId="1" xfId="18" applyNumberFormat="1" applyFont="1" applyFill="1" applyBorder="1" applyAlignment="1">
      <alignment horizontal="center" vertical="center"/>
    </xf>
    <xf numFmtId="2" fontId="49" fillId="13" borderId="34" xfId="18" applyNumberFormat="1" applyFont="1" applyFill="1" applyBorder="1" applyAlignment="1">
      <alignment horizontal="center" vertical="center"/>
    </xf>
    <xf numFmtId="2" fontId="49" fillId="3" borderId="34" xfId="18" applyNumberFormat="1" applyFont="1" applyFill="1" applyBorder="1" applyAlignment="1">
      <alignment horizontal="center" vertical="center"/>
    </xf>
    <xf numFmtId="0" fontId="26" fillId="5" borderId="0" xfId="11" applyFont="1" applyFill="1" applyAlignment="1">
      <alignment horizontal="center" vertical="center" wrapText="1"/>
    </xf>
    <xf numFmtId="0" fontId="26" fillId="5" borderId="35" xfId="11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6" fillId="5" borderId="2" xfId="0" applyFont="1" applyFill="1" applyBorder="1" applyAlignment="1">
      <alignment horizontal="right" wrapText="1"/>
    </xf>
    <xf numFmtId="0" fontId="16" fillId="5" borderId="0" xfId="0" applyFont="1" applyFill="1" applyAlignment="1">
      <alignment horizontal="right" wrapText="1"/>
    </xf>
    <xf numFmtId="0" fontId="17" fillId="5" borderId="3" xfId="0" applyFont="1" applyFill="1" applyBorder="1"/>
    <xf numFmtId="164" fontId="12" fillId="4" borderId="6" xfId="0" applyNumberFormat="1" applyFont="1" applyFill="1" applyBorder="1" applyAlignment="1">
      <alignment horizontal="center"/>
    </xf>
    <xf numFmtId="164" fontId="12" fillId="0" borderId="6" xfId="0" applyNumberFormat="1" applyFont="1" applyBorder="1" applyAlignment="1">
      <alignment horizontal="center"/>
    </xf>
    <xf numFmtId="10" fontId="12" fillId="0" borderId="6" xfId="0" applyNumberFormat="1" applyFont="1" applyBorder="1" applyAlignment="1">
      <alignment horizontal="center"/>
    </xf>
    <xf numFmtId="0" fontId="58" fillId="3" borderId="0" xfId="0" applyFont="1" applyFill="1"/>
  </cellXfs>
  <cellStyles count="29">
    <cellStyle name="Currency" xfId="14" builtinId="4"/>
    <cellStyle name="Followed Hyperlink" xfId="3" builtinId="9" hidden="1"/>
    <cellStyle name="Followed Hyperlink" xfId="5" builtinId="9" hidden="1"/>
    <cellStyle name="Followed Hyperlink" xfId="7" builtinId="9" hidden="1"/>
    <cellStyle name="Hyperlink" xfId="2" builtinId="8" hidden="1"/>
    <cellStyle name="Hyperlink" xfId="4" builtinId="8" hidden="1"/>
    <cellStyle name="Hyperlink" xfId="6" builtinId="8" hidden="1"/>
    <cellStyle name="Hyperlink" xfId="21" builtinId="8"/>
    <cellStyle name="Normal" xfId="0" builtinId="0"/>
    <cellStyle name="Normal 10" xfId="27" xr:uid="{34793A46-7F74-45A2-BAEE-DE03EF040879}"/>
    <cellStyle name="Normal 11" xfId="28" xr:uid="{F71DD4E6-8F34-400A-A917-9E0BC6FB382B}"/>
    <cellStyle name="Normal 2" xfId="1" xr:uid="{00000000-0005-0000-0000-000009000000}"/>
    <cellStyle name="Normal 2 2" xfId="15" xr:uid="{00000000-0005-0000-0000-00000A000000}"/>
    <cellStyle name="Normal 3" xfId="8" xr:uid="{00000000-0005-0000-0000-00000B000000}"/>
    <cellStyle name="Normal 4" xfId="13" xr:uid="{00000000-0005-0000-0000-00000C000000}"/>
    <cellStyle name="Normal 5" xfId="22" xr:uid="{070C9558-EA3D-4ED0-BB0A-75821D94F704}"/>
    <cellStyle name="Normal 6" xfId="23" xr:uid="{F0594B02-943A-4218-BA48-E0DD868F8006}"/>
    <cellStyle name="Normal 7" xfId="24" xr:uid="{FDC7D70B-35FC-478C-B299-78F65142467A}"/>
    <cellStyle name="Normal 8" xfId="25" xr:uid="{1B432A68-C9D5-4EEA-B048-994B9910ED05}"/>
    <cellStyle name="Normal 9" xfId="26" xr:uid="{C8B70BDD-1232-4CCC-B9B5-5DE26581E6F1}"/>
    <cellStyle name="Normal_CountyQuarterlyReport_0613" xfId="10" xr:uid="{00000000-0005-0000-0000-00000F000000}"/>
    <cellStyle name="Normal_CountyQuarterlyReportC 2" xfId="16" xr:uid="{00000000-0005-0000-0000-000010000000}"/>
    <cellStyle name="Normal_INCENTIVE GOALS Rpt 0710" xfId="9" xr:uid="{00000000-0005-0000-0000-000011000000}"/>
    <cellStyle name="Normal_INCENTIVE GOALS Rpt 0710 2 2" xfId="19" xr:uid="{00000000-0005-0000-0000-000012000000}"/>
    <cellStyle name="Normal_INCENTIVE GOALS_0912" xfId="12" xr:uid="{00000000-0005-0000-0000-000013000000}"/>
    <cellStyle name="Normal_qry_ACTY_FIPS_Agt" xfId="17" xr:uid="{00000000-0005-0000-0000-000014000000}"/>
    <cellStyle name="Normal_Self-Assessment_Scores_for_All_Categories_by_County" xfId="11" xr:uid="{00000000-0005-0000-0000-000017000000}"/>
    <cellStyle name="Normal_Sheet1" xfId="20" xr:uid="{00000000-0005-0000-0000-000018000000}"/>
    <cellStyle name="Normal_Staffing Prototype 2" xfId="18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indexed="48"/>
  </sheetPr>
  <dimension ref="A1:J205"/>
  <sheetViews>
    <sheetView workbookViewId="0">
      <pane xSplit="1" ySplit="4" topLeftCell="B94" activePane="bottomRight" state="frozen"/>
      <selection activeCell="D7" sqref="D7"/>
      <selection pane="topRight" activeCell="D7" sqref="D7"/>
      <selection pane="bottomLeft" activeCell="D7" sqref="D7"/>
      <selection pane="bottomRight" activeCell="J1" sqref="J1:J4"/>
    </sheetView>
  </sheetViews>
  <sheetFormatPr defaultColWidth="10.28515625" defaultRowHeight="11.25" x14ac:dyDescent="0.2"/>
  <cols>
    <col min="1" max="1" width="25" style="182" customWidth="1"/>
    <col min="2" max="2" width="12.28515625" style="176" customWidth="1"/>
    <col min="3" max="3" width="13" style="176" customWidth="1"/>
    <col min="4" max="4" width="20.7109375" style="177" bestFit="1" customWidth="1"/>
    <col min="5" max="5" width="13.28515625" style="183" bestFit="1" customWidth="1"/>
    <col min="6" max="6" width="8.7109375" style="180" bestFit="1" customWidth="1"/>
    <col min="7" max="7" width="11.28515625" style="180" bestFit="1" customWidth="1"/>
    <col min="8" max="8" width="16.28515625" style="180" bestFit="1" customWidth="1"/>
    <col min="9" max="9" width="9.28515625" style="181" bestFit="1" customWidth="1"/>
    <col min="10" max="10" width="12.28515625" style="158" customWidth="1"/>
    <col min="11" max="16384" width="10.28515625" style="158"/>
  </cols>
  <sheetData>
    <row r="1" spans="1:10" s="156" customFormat="1" ht="13.5" thickBot="1" x14ac:dyDescent="0.25">
      <c r="A1" s="328" t="s">
        <v>255</v>
      </c>
      <c r="B1" s="328"/>
      <c r="C1" s="328"/>
      <c r="D1" s="328"/>
      <c r="E1" s="80"/>
      <c r="F1" s="80"/>
      <c r="G1" s="80"/>
      <c r="H1" s="80"/>
      <c r="I1" s="80"/>
      <c r="J1" s="329" t="s">
        <v>251</v>
      </c>
    </row>
    <row r="2" spans="1:10" s="157" customFormat="1" ht="13.5" customHeight="1" thickTop="1" x14ac:dyDescent="0.2">
      <c r="A2" s="328"/>
      <c r="B2" s="328"/>
      <c r="C2" s="328"/>
      <c r="D2" s="328"/>
      <c r="E2" s="81" t="s">
        <v>165</v>
      </c>
      <c r="F2" s="82" t="s">
        <v>166</v>
      </c>
      <c r="G2" s="82" t="s">
        <v>167</v>
      </c>
      <c r="H2" s="83" t="s">
        <v>168</v>
      </c>
      <c r="I2" s="84" t="s">
        <v>169</v>
      </c>
      <c r="J2" s="329"/>
    </row>
    <row r="3" spans="1:10" s="157" customFormat="1" ht="12.75" customHeight="1" thickBot="1" x14ac:dyDescent="0.25">
      <c r="A3" s="284"/>
      <c r="B3" s="285"/>
      <c r="C3" s="286"/>
      <c r="D3" s="287" t="s">
        <v>252</v>
      </c>
      <c r="E3" s="288" t="s">
        <v>170</v>
      </c>
      <c r="F3" s="85" t="s">
        <v>171</v>
      </c>
      <c r="G3" s="85" t="s">
        <v>172</v>
      </c>
      <c r="H3" s="86" t="s">
        <v>173</v>
      </c>
      <c r="I3" s="87" t="s">
        <v>174</v>
      </c>
      <c r="J3" s="329"/>
    </row>
    <row r="4" spans="1:10" ht="14.25" customHeight="1" x14ac:dyDescent="0.2">
      <c r="A4" s="88" t="s">
        <v>175</v>
      </c>
      <c r="B4" s="89" t="s">
        <v>2</v>
      </c>
      <c r="C4" s="89" t="s">
        <v>176</v>
      </c>
      <c r="D4" s="90" t="s">
        <v>177</v>
      </c>
      <c r="E4" s="91" t="s">
        <v>178</v>
      </c>
      <c r="F4" s="92" t="s">
        <v>151</v>
      </c>
      <c r="G4" s="93" t="s">
        <v>151</v>
      </c>
      <c r="H4" s="93" t="s">
        <v>151</v>
      </c>
      <c r="I4" s="94" t="s">
        <v>151</v>
      </c>
      <c r="J4" s="330"/>
    </row>
    <row r="5" spans="1:10" ht="12.75" x14ac:dyDescent="0.2">
      <c r="A5" s="95" t="s">
        <v>5</v>
      </c>
      <c r="B5" s="96">
        <v>5055</v>
      </c>
      <c r="C5" s="96">
        <v>388.84615384615387</v>
      </c>
      <c r="D5" s="289">
        <v>4.0999999999999995E-2</v>
      </c>
      <c r="E5" s="203">
        <v>356544.685</v>
      </c>
      <c r="F5" s="204">
        <v>0.64290000000000003</v>
      </c>
      <c r="G5" s="204">
        <v>0.88429999999999997</v>
      </c>
      <c r="H5" s="204">
        <v>0.91500000000000004</v>
      </c>
      <c r="I5" s="204">
        <v>0.627</v>
      </c>
      <c r="J5" s="248">
        <v>4.4655992078691327</v>
      </c>
    </row>
    <row r="6" spans="1:10" ht="12.75" x14ac:dyDescent="0.2">
      <c r="A6" s="95" t="s">
        <v>6</v>
      </c>
      <c r="B6" s="96">
        <v>912</v>
      </c>
      <c r="C6" s="96">
        <v>202.66666666666666</v>
      </c>
      <c r="D6" s="289">
        <v>0.04</v>
      </c>
      <c r="E6" s="203">
        <v>200964.68695652173</v>
      </c>
      <c r="F6" s="204">
        <v>0.65449999999999997</v>
      </c>
      <c r="G6" s="204">
        <v>0.9123</v>
      </c>
      <c r="H6" s="204">
        <v>1.0026999999999999</v>
      </c>
      <c r="I6" s="204">
        <v>0.59460000000000002</v>
      </c>
      <c r="J6" s="249">
        <v>3.0026922396300733</v>
      </c>
    </row>
    <row r="7" spans="1:10" ht="12.75" x14ac:dyDescent="0.2">
      <c r="A7" s="95" t="s">
        <v>7</v>
      </c>
      <c r="B7" s="96">
        <v>295</v>
      </c>
      <c r="C7" s="96">
        <v>147.5</v>
      </c>
      <c r="D7" s="289">
        <v>4.2000000000000003E-2</v>
      </c>
      <c r="E7" s="203">
        <v>120415.28666666667</v>
      </c>
      <c r="F7" s="204">
        <v>0.60429999999999995</v>
      </c>
      <c r="G7" s="204">
        <v>0.93220000000000003</v>
      </c>
      <c r="H7" s="204">
        <v>0.9798</v>
      </c>
      <c r="I7" s="204">
        <v>0.56910000000000005</v>
      </c>
      <c r="J7" s="249">
        <v>2.8727987917553586</v>
      </c>
    </row>
    <row r="8" spans="1:10" ht="12.75" x14ac:dyDescent="0.2">
      <c r="A8" s="95" t="s">
        <v>8</v>
      </c>
      <c r="B8" s="96">
        <v>1813</v>
      </c>
      <c r="C8" s="96">
        <v>453.25</v>
      </c>
      <c r="D8" s="289">
        <v>4.9000000000000002E-2</v>
      </c>
      <c r="E8" s="203">
        <v>344150.03333333333</v>
      </c>
      <c r="F8" s="204">
        <v>0.59819999999999995</v>
      </c>
      <c r="G8" s="204">
        <v>0.94430000000000003</v>
      </c>
      <c r="H8" s="204">
        <v>0.92179999999999995</v>
      </c>
      <c r="I8" s="204">
        <v>0.58420000000000005</v>
      </c>
      <c r="J8" s="249">
        <v>4.0638250843738737</v>
      </c>
    </row>
    <row r="9" spans="1:10" ht="12.75" x14ac:dyDescent="0.2">
      <c r="A9" s="95" t="s">
        <v>9</v>
      </c>
      <c r="B9" s="96">
        <v>725</v>
      </c>
      <c r="C9" s="96">
        <v>181.25</v>
      </c>
      <c r="D9" s="289">
        <v>3.7000000000000005E-2</v>
      </c>
      <c r="E9" s="203">
        <v>199146.81714285715</v>
      </c>
      <c r="F9" s="204">
        <v>0.72160000000000002</v>
      </c>
      <c r="G9" s="204">
        <v>0.93789999999999996</v>
      </c>
      <c r="H9" s="204">
        <v>1.016</v>
      </c>
      <c r="I9" s="204">
        <v>0.69199999999999995</v>
      </c>
      <c r="J9" s="249">
        <v>1.9106387359947994</v>
      </c>
    </row>
    <row r="10" spans="1:10" ht="12.75" x14ac:dyDescent="0.2">
      <c r="A10" s="95" t="s">
        <v>10</v>
      </c>
      <c r="B10" s="96">
        <v>250</v>
      </c>
      <c r="C10" s="96">
        <v>250</v>
      </c>
      <c r="D10" s="289">
        <v>3.9E-2</v>
      </c>
      <c r="E10" s="203">
        <v>429542.37</v>
      </c>
      <c r="F10" s="204">
        <v>0.72950000000000004</v>
      </c>
      <c r="G10" s="204">
        <v>0.85199999999999998</v>
      </c>
      <c r="H10" s="204">
        <v>1.0612999999999999</v>
      </c>
      <c r="I10" s="204">
        <v>0.59660000000000002</v>
      </c>
      <c r="J10" s="249">
        <v>3.4616942193230078</v>
      </c>
    </row>
    <row r="11" spans="1:10" ht="12.75" x14ac:dyDescent="0.2">
      <c r="A11" s="95" t="s">
        <v>11</v>
      </c>
      <c r="B11" s="96">
        <v>1834</v>
      </c>
      <c r="C11" s="96">
        <v>366.8</v>
      </c>
      <c r="D11" s="289">
        <v>4.0999999999999995E-2</v>
      </c>
      <c r="E11" s="203">
        <v>386529.08</v>
      </c>
      <c r="F11" s="204">
        <v>0.68330000000000002</v>
      </c>
      <c r="G11" s="204">
        <v>0.94869999999999999</v>
      </c>
      <c r="H11" s="204">
        <v>0.96540000000000004</v>
      </c>
      <c r="I11" s="204">
        <v>0.66180000000000005</v>
      </c>
      <c r="J11" s="249">
        <v>4.2615681733423569</v>
      </c>
    </row>
    <row r="12" spans="1:10" ht="12.75" x14ac:dyDescent="0.2">
      <c r="A12" s="95" t="s">
        <v>12</v>
      </c>
      <c r="B12" s="96">
        <v>1043</v>
      </c>
      <c r="C12" s="96">
        <v>347.66666666666669</v>
      </c>
      <c r="D12" s="289">
        <v>5.2999999999999999E-2</v>
      </c>
      <c r="E12" s="203">
        <v>392174.65428571432</v>
      </c>
      <c r="F12" s="204">
        <v>0.65569999999999995</v>
      </c>
      <c r="G12" s="204">
        <v>0.95779999999999998</v>
      </c>
      <c r="H12" s="204">
        <v>0.93689999999999996</v>
      </c>
      <c r="I12" s="204">
        <v>0.65149999999999997</v>
      </c>
      <c r="J12" s="249">
        <v>2.2689767122636764</v>
      </c>
    </row>
    <row r="13" spans="1:10" ht="12.75" x14ac:dyDescent="0.2">
      <c r="A13" s="95" t="s">
        <v>13</v>
      </c>
      <c r="B13" s="96">
        <v>1837</v>
      </c>
      <c r="C13" s="96">
        <v>306.16666666666669</v>
      </c>
      <c r="D13" s="289">
        <v>5.5E-2</v>
      </c>
      <c r="E13" s="203">
        <v>347567.54875000002</v>
      </c>
      <c r="F13" s="204">
        <v>0.65329999999999999</v>
      </c>
      <c r="G13" s="204">
        <v>0.90580000000000005</v>
      </c>
      <c r="H13" s="204">
        <v>0.93459999999999999</v>
      </c>
      <c r="I13" s="204">
        <v>0.5766</v>
      </c>
      <c r="J13" s="249">
        <v>3.6754725195025988</v>
      </c>
    </row>
    <row r="14" spans="1:10" ht="12.75" x14ac:dyDescent="0.2">
      <c r="A14" s="95" t="s">
        <v>14</v>
      </c>
      <c r="B14" s="96">
        <v>2903</v>
      </c>
      <c r="C14" s="96">
        <v>270.04651162790697</v>
      </c>
      <c r="D14" s="289">
        <v>4.9000000000000002E-2</v>
      </c>
      <c r="E14" s="203">
        <v>380893.22923076927</v>
      </c>
      <c r="F14" s="204">
        <v>0.71860000000000002</v>
      </c>
      <c r="G14" s="204">
        <v>0.92700000000000005</v>
      </c>
      <c r="H14" s="204">
        <v>1.0079</v>
      </c>
      <c r="I14" s="204">
        <v>0.67390000000000005</v>
      </c>
      <c r="J14" s="249">
        <v>3.2600039235173282</v>
      </c>
    </row>
    <row r="15" spans="1:10" ht="12.75" x14ac:dyDescent="0.2">
      <c r="A15" s="95" t="s">
        <v>15</v>
      </c>
      <c r="B15" s="96">
        <v>4863</v>
      </c>
      <c r="C15" s="96">
        <v>607.875</v>
      </c>
      <c r="D15" s="289">
        <v>4.0999999999999995E-2</v>
      </c>
      <c r="E15" s="203">
        <v>464030.20909090911</v>
      </c>
      <c r="F15" s="204">
        <v>0.7</v>
      </c>
      <c r="G15" s="204">
        <v>0.96479999999999999</v>
      </c>
      <c r="H15" s="204">
        <v>0.99919999999999998</v>
      </c>
      <c r="I15" s="204">
        <v>0.65790000000000004</v>
      </c>
      <c r="J15" s="249">
        <v>4.4191656578880405</v>
      </c>
    </row>
    <row r="16" spans="1:10" ht="12.75" x14ac:dyDescent="0.2">
      <c r="A16" s="95" t="s">
        <v>16</v>
      </c>
      <c r="B16" s="96">
        <v>2199</v>
      </c>
      <c r="C16" s="96">
        <v>439.8</v>
      </c>
      <c r="D16" s="289">
        <v>4.2000000000000003E-2</v>
      </c>
      <c r="E16" s="203">
        <v>374385.45</v>
      </c>
      <c r="F16" s="204">
        <v>0.65590000000000004</v>
      </c>
      <c r="G16" s="204">
        <v>0.86270000000000002</v>
      </c>
      <c r="H16" s="204">
        <v>1.0527</v>
      </c>
      <c r="I16" s="204">
        <v>0.61270000000000002</v>
      </c>
      <c r="J16" s="249">
        <v>4.0142903731882225</v>
      </c>
    </row>
    <row r="17" spans="1:10" ht="12.75" x14ac:dyDescent="0.2">
      <c r="A17" s="95" t="s">
        <v>17</v>
      </c>
      <c r="B17" s="96">
        <v>4228</v>
      </c>
      <c r="C17" s="96">
        <v>252.41791044776119</v>
      </c>
      <c r="D17" s="289">
        <v>3.9E-2</v>
      </c>
      <c r="E17" s="203">
        <v>402495.8804081633</v>
      </c>
      <c r="F17" s="204">
        <v>0.7339</v>
      </c>
      <c r="G17" s="204">
        <v>0.89659999999999995</v>
      </c>
      <c r="H17" s="204">
        <v>1.0611999999999999</v>
      </c>
      <c r="I17" s="204">
        <v>0.72170000000000001</v>
      </c>
      <c r="J17" s="249">
        <v>3.8737414919651498</v>
      </c>
    </row>
    <row r="18" spans="1:10" ht="12.75" x14ac:dyDescent="0.2">
      <c r="A18" s="95" t="s">
        <v>18</v>
      </c>
      <c r="B18" s="96">
        <v>2346</v>
      </c>
      <c r="C18" s="96">
        <v>347.55555555555554</v>
      </c>
      <c r="D18" s="289">
        <v>4.2000000000000003E-2</v>
      </c>
      <c r="E18" s="203">
        <v>442710.96888888889</v>
      </c>
      <c r="F18" s="204">
        <v>0.70130000000000003</v>
      </c>
      <c r="G18" s="204">
        <v>0.94589999999999996</v>
      </c>
      <c r="H18" s="204">
        <v>0.99280000000000002</v>
      </c>
      <c r="I18" s="204">
        <v>0.65749999999999997</v>
      </c>
      <c r="J18" s="249">
        <v>5.1875512612094932</v>
      </c>
    </row>
    <row r="19" spans="1:10" ht="12.75" x14ac:dyDescent="0.2">
      <c r="A19" s="95" t="s">
        <v>19</v>
      </c>
      <c r="B19" s="96">
        <v>234</v>
      </c>
      <c r="C19" s="96">
        <v>468</v>
      </c>
      <c r="D19" s="289">
        <v>3.5000000000000003E-2</v>
      </c>
      <c r="E19" s="203">
        <v>423740.23333333334</v>
      </c>
      <c r="F19" s="204">
        <v>0.7671</v>
      </c>
      <c r="G19" s="204">
        <v>0.86319999999999997</v>
      </c>
      <c r="H19" s="204">
        <v>1.0428999999999999</v>
      </c>
      <c r="I19" s="204">
        <v>0.73939999999999995</v>
      </c>
      <c r="J19" s="249">
        <v>7.8244387079998612</v>
      </c>
    </row>
    <row r="20" spans="1:10" ht="12.75" x14ac:dyDescent="0.2">
      <c r="A20" s="95" t="s">
        <v>20</v>
      </c>
      <c r="B20" s="96">
        <v>1676</v>
      </c>
      <c r="C20" s="96">
        <v>419</v>
      </c>
      <c r="D20" s="289">
        <v>0.04</v>
      </c>
      <c r="E20" s="203">
        <v>299779.69</v>
      </c>
      <c r="F20" s="204">
        <v>0.60640000000000005</v>
      </c>
      <c r="G20" s="204">
        <v>0.78339999999999999</v>
      </c>
      <c r="H20" s="204">
        <v>0.91500000000000004</v>
      </c>
      <c r="I20" s="204">
        <v>0.48859999999999998</v>
      </c>
      <c r="J20" s="249">
        <v>2.4843202597018368</v>
      </c>
    </row>
    <row r="21" spans="1:10" ht="12.75" x14ac:dyDescent="0.2">
      <c r="A21" s="95" t="s">
        <v>21</v>
      </c>
      <c r="B21" s="96">
        <v>786</v>
      </c>
      <c r="C21" s="96">
        <v>262</v>
      </c>
      <c r="D21" s="289">
        <v>4.2000000000000003E-2</v>
      </c>
      <c r="E21" s="203">
        <v>222890.67205542725</v>
      </c>
      <c r="F21" s="204">
        <v>0.69059999999999999</v>
      </c>
      <c r="G21" s="204">
        <v>0.89059999999999995</v>
      </c>
      <c r="H21" s="204">
        <v>1.0053000000000001</v>
      </c>
      <c r="I21" s="204">
        <v>0.6139</v>
      </c>
      <c r="J21" s="249">
        <v>1.4707370902858523</v>
      </c>
    </row>
    <row r="22" spans="1:10" ht="12.75" x14ac:dyDescent="0.2">
      <c r="A22" s="95" t="s">
        <v>22</v>
      </c>
      <c r="B22" s="96">
        <v>4219</v>
      </c>
      <c r="C22" s="96">
        <v>263.6875</v>
      </c>
      <c r="D22" s="289">
        <v>0.04</v>
      </c>
      <c r="E22" s="203">
        <v>340074.42727272731</v>
      </c>
      <c r="F22" s="204">
        <v>0.68789999999999996</v>
      </c>
      <c r="G22" s="204">
        <v>0.9405</v>
      </c>
      <c r="H22" s="204">
        <v>0.995</v>
      </c>
      <c r="I22" s="204">
        <v>0.65190000000000003</v>
      </c>
      <c r="J22" s="249">
        <v>4.6082382459004529</v>
      </c>
    </row>
    <row r="23" spans="1:10" ht="12.75" x14ac:dyDescent="0.2">
      <c r="A23" s="95" t="s">
        <v>23</v>
      </c>
      <c r="B23" s="96">
        <v>1179</v>
      </c>
      <c r="C23" s="96">
        <v>294.75</v>
      </c>
      <c r="D23" s="289">
        <v>3.7999999999999999E-2</v>
      </c>
      <c r="E23" s="203">
        <v>396702.38799999998</v>
      </c>
      <c r="F23" s="204">
        <v>0.68169999999999997</v>
      </c>
      <c r="G23" s="204">
        <v>0.90159999999999996</v>
      </c>
      <c r="H23" s="204">
        <v>1</v>
      </c>
      <c r="I23" s="204">
        <v>0.62539999999999996</v>
      </c>
      <c r="J23" s="249">
        <v>4.2796646084828431</v>
      </c>
    </row>
    <row r="24" spans="1:10" ht="12.75" x14ac:dyDescent="0.2">
      <c r="A24" s="95" t="s">
        <v>24</v>
      </c>
      <c r="B24" s="96">
        <v>566</v>
      </c>
      <c r="C24" s="96">
        <v>566</v>
      </c>
      <c r="D24" s="289">
        <v>4.5999999999999999E-2</v>
      </c>
      <c r="E24" s="203">
        <v>397871.23333333328</v>
      </c>
      <c r="F24" s="204">
        <v>0.65380000000000005</v>
      </c>
      <c r="G24" s="204">
        <v>0.92930000000000001</v>
      </c>
      <c r="H24" s="204">
        <v>1.0322</v>
      </c>
      <c r="I24" s="204">
        <v>0.61609999999999998</v>
      </c>
      <c r="J24" s="249">
        <v>4.178693906471155</v>
      </c>
    </row>
    <row r="25" spans="1:10" s="159" customFormat="1" ht="12.75" x14ac:dyDescent="0.2">
      <c r="A25" s="95" t="s">
        <v>25</v>
      </c>
      <c r="B25" s="96">
        <v>718</v>
      </c>
      <c r="C25" s="96">
        <v>718</v>
      </c>
      <c r="D25" s="289">
        <v>3.9E-2</v>
      </c>
      <c r="E25" s="203">
        <v>467366.39</v>
      </c>
      <c r="F25" s="204">
        <v>0.64680000000000004</v>
      </c>
      <c r="G25" s="204">
        <v>0.94989999999999997</v>
      </c>
      <c r="H25" s="204">
        <v>0.94350000000000001</v>
      </c>
      <c r="I25" s="204">
        <v>0.59689999999999999</v>
      </c>
      <c r="J25" s="249">
        <v>4.0781421185173379</v>
      </c>
    </row>
    <row r="26" spans="1:10" s="159" customFormat="1" ht="12.75" x14ac:dyDescent="0.2">
      <c r="A26" s="95" t="s">
        <v>26</v>
      </c>
      <c r="B26" s="96">
        <v>183</v>
      </c>
      <c r="C26" s="96">
        <v>183</v>
      </c>
      <c r="D26" s="289">
        <v>4.2000000000000003E-2</v>
      </c>
      <c r="E26" s="203">
        <v>318211.5</v>
      </c>
      <c r="F26" s="204">
        <v>0.70099999999999996</v>
      </c>
      <c r="G26" s="204">
        <v>0.91259999999999997</v>
      </c>
      <c r="H26" s="204">
        <v>0.97760000000000002</v>
      </c>
      <c r="I26" s="204">
        <v>0.72670000000000001</v>
      </c>
      <c r="J26" s="249">
        <v>2.2179942909185328</v>
      </c>
    </row>
    <row r="27" spans="1:10" ht="12.75" x14ac:dyDescent="0.2">
      <c r="A27" s="95" t="s">
        <v>27</v>
      </c>
      <c r="B27" s="96">
        <v>5173</v>
      </c>
      <c r="C27" s="96">
        <v>369.5</v>
      </c>
      <c r="D27" s="289">
        <v>4.9000000000000002E-2</v>
      </c>
      <c r="E27" s="203">
        <v>312089.81684210524</v>
      </c>
      <c r="F27" s="204">
        <v>0.60780000000000001</v>
      </c>
      <c r="G27" s="204">
        <v>0.89329999999999998</v>
      </c>
      <c r="H27" s="204">
        <v>0.97909999999999997</v>
      </c>
      <c r="I27" s="204">
        <v>0.55300000000000005</v>
      </c>
      <c r="J27" s="249">
        <v>4.048078645316834</v>
      </c>
    </row>
    <row r="28" spans="1:10" ht="12.75" x14ac:dyDescent="0.2">
      <c r="A28" s="95" t="s">
        <v>28</v>
      </c>
      <c r="B28" s="96">
        <v>2851</v>
      </c>
      <c r="C28" s="96">
        <v>316.77777777777777</v>
      </c>
      <c r="D28" s="289">
        <v>4.7E-2</v>
      </c>
      <c r="E28" s="203">
        <v>248360.83428571429</v>
      </c>
      <c r="F28" s="204">
        <v>0.64939999999999998</v>
      </c>
      <c r="G28" s="204">
        <v>0.92459999999999998</v>
      </c>
      <c r="H28" s="204">
        <v>0.95520000000000005</v>
      </c>
      <c r="I28" s="204">
        <v>0.5696</v>
      </c>
      <c r="J28" s="249">
        <v>4.5931799570863943</v>
      </c>
    </row>
    <row r="29" spans="1:10" ht="12.75" x14ac:dyDescent="0.2">
      <c r="A29" s="95" t="s">
        <v>29</v>
      </c>
      <c r="B29" s="96">
        <v>3447</v>
      </c>
      <c r="C29" s="96">
        <v>492.42857142857144</v>
      </c>
      <c r="D29" s="289">
        <v>4.4999999999999998E-2</v>
      </c>
      <c r="E29" s="203">
        <v>570196.38399999996</v>
      </c>
      <c r="F29" s="204">
        <v>0.69920000000000004</v>
      </c>
      <c r="G29" s="204">
        <v>0.91180000000000005</v>
      </c>
      <c r="H29" s="204">
        <v>0.95989999999999998</v>
      </c>
      <c r="I29" s="204">
        <v>0.62309999999999999</v>
      </c>
      <c r="J29" s="249">
        <v>7.24204930159111</v>
      </c>
    </row>
    <row r="30" spans="1:10" ht="12.75" x14ac:dyDescent="0.2">
      <c r="A30" s="95" t="s">
        <v>30</v>
      </c>
      <c r="B30" s="96">
        <v>16374</v>
      </c>
      <c r="C30" s="96">
        <v>372.13636363636363</v>
      </c>
      <c r="D30" s="289">
        <v>5.0999999999999997E-2</v>
      </c>
      <c r="E30" s="203">
        <v>363722.93121621624</v>
      </c>
      <c r="F30" s="204">
        <v>0.67059999999999997</v>
      </c>
      <c r="G30" s="204">
        <v>0.82040000000000002</v>
      </c>
      <c r="H30" s="204">
        <v>0.9415</v>
      </c>
      <c r="I30" s="204">
        <v>0.6109</v>
      </c>
      <c r="J30" s="249">
        <v>4.7891893103092373</v>
      </c>
    </row>
    <row r="31" spans="1:10" ht="12.75" x14ac:dyDescent="0.2">
      <c r="A31" s="95" t="s">
        <v>31</v>
      </c>
      <c r="B31" s="96">
        <v>646</v>
      </c>
      <c r="C31" s="96">
        <v>323</v>
      </c>
      <c r="D31" s="289">
        <v>3.3000000000000002E-2</v>
      </c>
      <c r="E31" s="203">
        <v>622601.73200000008</v>
      </c>
      <c r="F31" s="204">
        <v>0.72399999999999998</v>
      </c>
      <c r="G31" s="204">
        <v>0.90869999999999995</v>
      </c>
      <c r="H31" s="204">
        <v>1</v>
      </c>
      <c r="I31" s="204">
        <v>0.74819999999999998</v>
      </c>
      <c r="J31" s="249">
        <v>6.8477888168131509</v>
      </c>
    </row>
    <row r="32" spans="1:10" ht="12.75" x14ac:dyDescent="0.2">
      <c r="A32" s="95" t="s">
        <v>32</v>
      </c>
      <c r="B32" s="96">
        <v>610</v>
      </c>
      <c r="C32" s="96">
        <v>610</v>
      </c>
      <c r="D32" s="289">
        <v>4.2000000000000003E-2</v>
      </c>
      <c r="E32" s="203">
        <v>928156.47333333327</v>
      </c>
      <c r="F32" s="204">
        <v>0.74890000000000001</v>
      </c>
      <c r="G32" s="204">
        <v>0.93440000000000001</v>
      </c>
      <c r="H32" s="204">
        <v>1.0156000000000001</v>
      </c>
      <c r="I32" s="204">
        <v>0.77080000000000004</v>
      </c>
      <c r="J32" s="249">
        <v>5.1580827207734092</v>
      </c>
    </row>
    <row r="33" spans="1:10" ht="12.75" x14ac:dyDescent="0.2">
      <c r="A33" s="95" t="s">
        <v>33</v>
      </c>
      <c r="B33" s="96">
        <v>4290</v>
      </c>
      <c r="C33" s="96">
        <v>357.5</v>
      </c>
      <c r="D33" s="289">
        <v>4.2000000000000003E-2</v>
      </c>
      <c r="E33" s="203">
        <v>504441.24</v>
      </c>
      <c r="F33" s="204">
        <v>0.67630000000000001</v>
      </c>
      <c r="G33" s="204">
        <v>0.87970000000000004</v>
      </c>
      <c r="H33" s="204">
        <v>0.98060000000000003</v>
      </c>
      <c r="I33" s="204">
        <v>0.61319999999999997</v>
      </c>
      <c r="J33" s="249">
        <v>6.9838323401138975</v>
      </c>
    </row>
    <row r="34" spans="1:10" ht="12.75" x14ac:dyDescent="0.2">
      <c r="A34" s="95" t="s">
        <v>34</v>
      </c>
      <c r="B34" s="96">
        <v>909</v>
      </c>
      <c r="C34" s="96">
        <v>303</v>
      </c>
      <c r="D34" s="289">
        <v>0.04</v>
      </c>
      <c r="E34" s="203">
        <v>432533.72749999998</v>
      </c>
      <c r="F34" s="204">
        <v>0.74539999999999995</v>
      </c>
      <c r="G34" s="204">
        <v>0.90869999999999995</v>
      </c>
      <c r="H34" s="204">
        <v>1.0492999999999999</v>
      </c>
      <c r="I34" s="204">
        <v>0.72870000000000001</v>
      </c>
      <c r="J34" s="249">
        <v>3.2611055117202641</v>
      </c>
    </row>
    <row r="35" spans="1:10" ht="12.75" x14ac:dyDescent="0.2">
      <c r="A35" s="95" t="s">
        <v>35</v>
      </c>
      <c r="B35" s="96">
        <v>2022</v>
      </c>
      <c r="C35" s="96">
        <v>404.4</v>
      </c>
      <c r="D35" s="289">
        <v>3.9E-2</v>
      </c>
      <c r="E35" s="203">
        <v>630958.14666666661</v>
      </c>
      <c r="F35" s="204">
        <v>0.64939999999999998</v>
      </c>
      <c r="G35" s="204">
        <v>0.91490000000000005</v>
      </c>
      <c r="H35" s="204">
        <v>0.93479999999999996</v>
      </c>
      <c r="I35" s="204">
        <v>0.623</v>
      </c>
      <c r="J35" s="249">
        <v>5.0750904892679491</v>
      </c>
    </row>
    <row r="36" spans="1:10" ht="12.75" x14ac:dyDescent="0.2">
      <c r="A36" s="95" t="s">
        <v>36</v>
      </c>
      <c r="B36" s="96">
        <v>6699</v>
      </c>
      <c r="C36" s="96">
        <v>267.95999999999998</v>
      </c>
      <c r="D36" s="289">
        <v>3.7999999999999999E-2</v>
      </c>
      <c r="E36" s="203">
        <v>336296.54062500002</v>
      </c>
      <c r="F36" s="204">
        <v>0.68620000000000003</v>
      </c>
      <c r="G36" s="204">
        <v>0.90269999999999995</v>
      </c>
      <c r="H36" s="204">
        <v>0.96560000000000001</v>
      </c>
      <c r="I36" s="204">
        <v>0.67800000000000005</v>
      </c>
      <c r="J36" s="249">
        <v>2.490110663534149</v>
      </c>
    </row>
    <row r="37" spans="1:10" ht="12.75" x14ac:dyDescent="0.2">
      <c r="A37" s="95" t="s">
        <v>179</v>
      </c>
      <c r="B37" s="96">
        <v>3989</v>
      </c>
      <c r="C37" s="96">
        <v>319.12</v>
      </c>
      <c r="D37" s="289">
        <v>6.3E-2</v>
      </c>
      <c r="E37" s="203">
        <v>194449.56857142859</v>
      </c>
      <c r="F37" s="204">
        <v>0.61775720382189014</v>
      </c>
      <c r="G37" s="204">
        <v>0.65881173226372525</v>
      </c>
      <c r="H37" s="204">
        <v>0.80485155684286747</v>
      </c>
      <c r="I37" s="204">
        <v>0.56294142085583709</v>
      </c>
      <c r="J37" s="249">
        <v>2.6316632484926075</v>
      </c>
    </row>
    <row r="38" spans="1:10" ht="12.75" x14ac:dyDescent="0.2">
      <c r="A38" s="95" t="s">
        <v>39</v>
      </c>
      <c r="B38" s="96">
        <v>10869</v>
      </c>
      <c r="C38" s="96">
        <v>339.65625</v>
      </c>
      <c r="D38" s="289">
        <v>4.2999999999999997E-2</v>
      </c>
      <c r="E38" s="203">
        <v>363612.96580645163</v>
      </c>
      <c r="F38" s="204">
        <v>0.6472</v>
      </c>
      <c r="G38" s="204">
        <v>0.91869999999999996</v>
      </c>
      <c r="H38" s="204">
        <v>0.96730000000000005</v>
      </c>
      <c r="I38" s="204">
        <v>0.61760000000000004</v>
      </c>
      <c r="J38" s="250">
        <v>4.0514926827571003</v>
      </c>
    </row>
    <row r="39" spans="1:10" ht="12.75" x14ac:dyDescent="0.2">
      <c r="A39" s="95" t="s">
        <v>40</v>
      </c>
      <c r="B39" s="96">
        <v>2241</v>
      </c>
      <c r="C39" s="96">
        <v>249</v>
      </c>
      <c r="D39" s="289">
        <v>3.7999999999999999E-2</v>
      </c>
      <c r="E39" s="203">
        <v>385207.49400000001</v>
      </c>
      <c r="F39" s="204">
        <v>0.70350000000000001</v>
      </c>
      <c r="G39" s="204">
        <v>0.93259999999999998</v>
      </c>
      <c r="H39" s="204">
        <v>0.98770000000000002</v>
      </c>
      <c r="I39" s="204">
        <v>0.64959999999999996</v>
      </c>
      <c r="J39" s="249">
        <v>4.416328281738954</v>
      </c>
    </row>
    <row r="40" spans="1:10" ht="12.75" x14ac:dyDescent="0.2">
      <c r="A40" s="95" t="s">
        <v>41</v>
      </c>
      <c r="B40" s="96">
        <v>7266</v>
      </c>
      <c r="C40" s="96">
        <v>315.91304347826087</v>
      </c>
      <c r="D40" s="289">
        <v>4.2999999999999997E-2</v>
      </c>
      <c r="E40" s="203">
        <v>337738.61709677422</v>
      </c>
      <c r="F40" s="204">
        <v>0.70240000000000002</v>
      </c>
      <c r="G40" s="204">
        <v>0.88249999999999995</v>
      </c>
      <c r="H40" s="204">
        <v>0.99529999999999996</v>
      </c>
      <c r="I40" s="204">
        <v>0.62819999999999998</v>
      </c>
      <c r="J40" s="249">
        <v>3.5002116348977088</v>
      </c>
    </row>
    <row r="41" spans="1:10" ht="12.75" x14ac:dyDescent="0.2">
      <c r="A41" s="95" t="s">
        <v>42</v>
      </c>
      <c r="B41" s="96">
        <v>360</v>
      </c>
      <c r="C41" s="96">
        <v>360</v>
      </c>
      <c r="D41" s="289">
        <v>4.2000000000000003E-2</v>
      </c>
      <c r="E41" s="203">
        <v>356132.59</v>
      </c>
      <c r="F41" s="204">
        <v>0.74250000000000005</v>
      </c>
      <c r="G41" s="204">
        <v>0.91390000000000005</v>
      </c>
      <c r="H41" s="204">
        <v>0.95350000000000001</v>
      </c>
      <c r="I41" s="204">
        <v>0.69259999999999999</v>
      </c>
      <c r="J41" s="249">
        <v>3.8923064436998756</v>
      </c>
    </row>
    <row r="42" spans="1:10" ht="12.75" x14ac:dyDescent="0.2">
      <c r="A42" s="95" t="s">
        <v>43</v>
      </c>
      <c r="B42" s="96">
        <v>190</v>
      </c>
      <c r="C42" s="96">
        <v>253.33333333333334</v>
      </c>
      <c r="D42" s="289">
        <v>0.04</v>
      </c>
      <c r="E42" s="203">
        <v>352167.96</v>
      </c>
      <c r="F42" s="204">
        <v>0.72299999999999998</v>
      </c>
      <c r="G42" s="204">
        <v>0.95789999999999997</v>
      </c>
      <c r="H42" s="204">
        <v>0.98460000000000003</v>
      </c>
      <c r="I42" s="204">
        <v>0.58109999999999995</v>
      </c>
      <c r="J42" s="249">
        <v>4.9494734223580323</v>
      </c>
    </row>
    <row r="43" spans="1:10" ht="12.75" x14ac:dyDescent="0.2">
      <c r="A43" s="95" t="s">
        <v>44</v>
      </c>
      <c r="B43" s="96">
        <v>1799</v>
      </c>
      <c r="C43" s="96">
        <v>211.64705882352942</v>
      </c>
      <c r="D43" s="289">
        <v>4.0999999999999995E-2</v>
      </c>
      <c r="E43" s="203">
        <v>267766.05299999996</v>
      </c>
      <c r="F43" s="204">
        <v>0.6925</v>
      </c>
      <c r="G43" s="204">
        <v>0.96050000000000002</v>
      </c>
      <c r="H43" s="204">
        <v>0.98009999999999997</v>
      </c>
      <c r="I43" s="204">
        <v>0.6048</v>
      </c>
      <c r="J43" s="249">
        <v>15.111985750116387</v>
      </c>
    </row>
    <row r="44" spans="1:10" ht="12.75" x14ac:dyDescent="0.2">
      <c r="A44" s="95" t="s">
        <v>45</v>
      </c>
      <c r="B44" s="96">
        <v>1099</v>
      </c>
      <c r="C44" s="96">
        <v>366.33333333333331</v>
      </c>
      <c r="D44" s="289">
        <v>3.7000000000000005E-2</v>
      </c>
      <c r="E44" s="203">
        <v>289965.09473684209</v>
      </c>
      <c r="F44" s="204">
        <v>0.62509999999999999</v>
      </c>
      <c r="G44" s="204">
        <v>0.94630000000000003</v>
      </c>
      <c r="H44" s="204">
        <v>0.95960000000000001</v>
      </c>
      <c r="I44" s="204">
        <v>0.59079999999999999</v>
      </c>
      <c r="J44" s="249">
        <v>4.0257752314775637</v>
      </c>
    </row>
    <row r="45" spans="1:10" ht="12.75" x14ac:dyDescent="0.2">
      <c r="A45" s="95" t="s">
        <v>180</v>
      </c>
      <c r="B45" s="96">
        <v>15842</v>
      </c>
      <c r="C45" s="96">
        <v>377.1904761904762</v>
      </c>
      <c r="D45" s="289">
        <v>4.5999999999999999E-2</v>
      </c>
      <c r="E45" s="203">
        <v>274605.07183908048</v>
      </c>
      <c r="F45" s="204">
        <v>0.70625178679103073</v>
      </c>
      <c r="G45" s="204">
        <v>0.87476328746370413</v>
      </c>
      <c r="H45" s="204">
        <v>0.97390974592339785</v>
      </c>
      <c r="I45" s="204">
        <v>0.67351250845165656</v>
      </c>
      <c r="J45" s="249">
        <v>2.9369348646560196</v>
      </c>
    </row>
    <row r="46" spans="1:10" ht="12.75" x14ac:dyDescent="0.2">
      <c r="A46" s="95" t="s">
        <v>48</v>
      </c>
      <c r="B46" s="96">
        <v>2753</v>
      </c>
      <c r="C46" s="96">
        <v>196.64285714285714</v>
      </c>
      <c r="D46" s="289">
        <v>0.06</v>
      </c>
      <c r="E46" s="203">
        <v>238720.16647058824</v>
      </c>
      <c r="F46" s="204">
        <v>0.66479999999999995</v>
      </c>
      <c r="G46" s="204">
        <v>0.88380000000000003</v>
      </c>
      <c r="H46" s="204">
        <v>0.97260000000000002</v>
      </c>
      <c r="I46" s="204">
        <v>0.69130000000000003</v>
      </c>
      <c r="J46" s="249">
        <v>3.3698598423746313</v>
      </c>
    </row>
    <row r="47" spans="1:10" ht="12.75" x14ac:dyDescent="0.2">
      <c r="A47" s="95" t="s">
        <v>49</v>
      </c>
      <c r="B47" s="96">
        <v>3974</v>
      </c>
      <c r="C47" s="96">
        <v>283.85714285714283</v>
      </c>
      <c r="D47" s="289">
        <v>4.4000000000000004E-2</v>
      </c>
      <c r="E47" s="203">
        <v>379810.18564102566</v>
      </c>
      <c r="F47" s="204">
        <v>0.69879999999999998</v>
      </c>
      <c r="G47" s="204">
        <v>0.89610000000000001</v>
      </c>
      <c r="H47" s="204">
        <v>0.99319999999999997</v>
      </c>
      <c r="I47" s="204">
        <v>0.6331</v>
      </c>
      <c r="J47" s="249">
        <v>4.2474012258455209</v>
      </c>
    </row>
    <row r="48" spans="1:10" ht="12.75" x14ac:dyDescent="0.2">
      <c r="A48" s="95" t="s">
        <v>50</v>
      </c>
      <c r="B48" s="96">
        <v>1008</v>
      </c>
      <c r="C48" s="96">
        <v>336</v>
      </c>
      <c r="D48" s="289">
        <v>0.04</v>
      </c>
      <c r="E48" s="203">
        <v>275815.5</v>
      </c>
      <c r="F48" s="204">
        <v>0.75319999999999998</v>
      </c>
      <c r="G48" s="204">
        <v>0.91069999999999995</v>
      </c>
      <c r="H48" s="204">
        <v>1.0168999999999999</v>
      </c>
      <c r="I48" s="204">
        <v>0.6804</v>
      </c>
      <c r="J48" s="249">
        <v>2.7713560293684649</v>
      </c>
    </row>
    <row r="49" spans="1:10" ht="12.75" x14ac:dyDescent="0.2">
      <c r="A49" s="95" t="s">
        <v>51</v>
      </c>
      <c r="B49" s="96">
        <v>1466</v>
      </c>
      <c r="C49" s="96">
        <v>293.2</v>
      </c>
      <c r="D49" s="289">
        <v>3.7000000000000005E-2</v>
      </c>
      <c r="E49" s="203">
        <v>430176.21846153843</v>
      </c>
      <c r="F49" s="204">
        <v>0.74839999999999995</v>
      </c>
      <c r="G49" s="204">
        <v>0.92910000000000004</v>
      </c>
      <c r="H49" s="204">
        <v>1.0499000000000001</v>
      </c>
      <c r="I49" s="204">
        <v>0.70920000000000005</v>
      </c>
      <c r="J49" s="249">
        <v>4.6125298278027076</v>
      </c>
    </row>
    <row r="50" spans="1:10" ht="12.75" x14ac:dyDescent="0.2">
      <c r="A50" s="95" t="s">
        <v>52</v>
      </c>
      <c r="B50" s="96">
        <v>1374</v>
      </c>
      <c r="C50" s="96">
        <v>343.5</v>
      </c>
      <c r="D50" s="289">
        <v>4.7E-2</v>
      </c>
      <c r="E50" s="203">
        <v>419635.23111111112</v>
      </c>
      <c r="F50" s="204">
        <v>0.6774</v>
      </c>
      <c r="G50" s="204">
        <v>0.95920000000000005</v>
      </c>
      <c r="H50" s="204">
        <v>0.93120000000000003</v>
      </c>
      <c r="I50" s="204">
        <v>0.64190000000000003</v>
      </c>
      <c r="J50" s="249">
        <v>5.4655839089066438</v>
      </c>
    </row>
    <row r="51" spans="1:10" ht="12.75" x14ac:dyDescent="0.2">
      <c r="A51" s="95" t="s">
        <v>53</v>
      </c>
      <c r="B51" s="96">
        <v>2031</v>
      </c>
      <c r="C51" s="96">
        <v>232.11428571428573</v>
      </c>
      <c r="D51" s="289">
        <v>5.0999999999999997E-2</v>
      </c>
      <c r="E51" s="203">
        <v>290129.71272727271</v>
      </c>
      <c r="F51" s="204">
        <v>0.62549999999999994</v>
      </c>
      <c r="G51" s="204">
        <v>0.88329999999999997</v>
      </c>
      <c r="H51" s="204">
        <v>0.94240000000000002</v>
      </c>
      <c r="I51" s="204">
        <v>0.58609999999999995</v>
      </c>
      <c r="J51" s="249">
        <v>3.5149981684087543</v>
      </c>
    </row>
    <row r="52" spans="1:10" ht="12.75" x14ac:dyDescent="0.2">
      <c r="A52" s="95" t="s">
        <v>54</v>
      </c>
      <c r="B52" s="96">
        <v>105</v>
      </c>
      <c r="C52" s="96">
        <v>210</v>
      </c>
      <c r="D52" s="289">
        <v>0.05</v>
      </c>
      <c r="E52" s="203">
        <v>217528.53333333333</v>
      </c>
      <c r="F52" s="204">
        <v>0.61680000000000001</v>
      </c>
      <c r="G52" s="204">
        <v>0.96189999999999998</v>
      </c>
      <c r="H52" s="204">
        <v>0.98360000000000003</v>
      </c>
      <c r="I52" s="204">
        <v>0.65259999999999996</v>
      </c>
      <c r="J52" s="249">
        <v>2.0043908036583784</v>
      </c>
    </row>
    <row r="53" spans="1:10" ht="12.75" x14ac:dyDescent="0.2">
      <c r="A53" s="95" t="s">
        <v>55</v>
      </c>
      <c r="B53" s="96">
        <v>4321</v>
      </c>
      <c r="C53" s="96">
        <v>332.38461538461536</v>
      </c>
      <c r="D53" s="289">
        <v>3.9E-2</v>
      </c>
      <c r="E53" s="203">
        <v>400191.20666666667</v>
      </c>
      <c r="F53" s="204">
        <v>0.69110000000000005</v>
      </c>
      <c r="G53" s="204">
        <v>0.86109999999999998</v>
      </c>
      <c r="H53" s="204">
        <v>0.99509999999999998</v>
      </c>
      <c r="I53" s="204">
        <v>0.65720000000000001</v>
      </c>
      <c r="J53" s="249">
        <v>4.0087019121974077</v>
      </c>
    </row>
    <row r="54" spans="1:10" s="159" customFormat="1" ht="12.75" x14ac:dyDescent="0.2">
      <c r="A54" s="95" t="s">
        <v>56</v>
      </c>
      <c r="B54" s="96">
        <v>727</v>
      </c>
      <c r="C54" s="96">
        <v>363.5</v>
      </c>
      <c r="D54" s="289">
        <v>3.7999999999999999E-2</v>
      </c>
      <c r="E54" s="203">
        <v>312926.94750000001</v>
      </c>
      <c r="F54" s="204">
        <v>0.6129</v>
      </c>
      <c r="G54" s="204">
        <v>0.89270000000000005</v>
      </c>
      <c r="H54" s="204">
        <v>0.98699999999999999</v>
      </c>
      <c r="I54" s="204">
        <v>0.61229999999999996</v>
      </c>
      <c r="J54" s="249">
        <v>2.8800456302600259</v>
      </c>
    </row>
    <row r="55" spans="1:10" ht="12.75" x14ac:dyDescent="0.2">
      <c r="A55" s="95" t="s">
        <v>57</v>
      </c>
      <c r="B55" s="96">
        <v>4781</v>
      </c>
      <c r="C55" s="96">
        <v>367.76923076923077</v>
      </c>
      <c r="D55" s="289">
        <v>3.6000000000000004E-2</v>
      </c>
      <c r="E55" s="203">
        <v>516492.41162790696</v>
      </c>
      <c r="F55" s="204">
        <v>0.72270000000000001</v>
      </c>
      <c r="G55" s="204">
        <v>0.89290000000000003</v>
      </c>
      <c r="H55" s="204">
        <v>1.026</v>
      </c>
      <c r="I55" s="204">
        <v>0.69799999999999995</v>
      </c>
      <c r="J55" s="249">
        <v>5.4425935520432871</v>
      </c>
    </row>
    <row r="56" spans="1:10" s="160" customFormat="1" ht="12.75" x14ac:dyDescent="0.2">
      <c r="A56" s="95" t="s">
        <v>58</v>
      </c>
      <c r="B56" s="96">
        <v>339</v>
      </c>
      <c r="C56" s="96">
        <v>339</v>
      </c>
      <c r="D56" s="289">
        <v>4.2999999999999997E-2</v>
      </c>
      <c r="E56" s="203">
        <v>288972.83</v>
      </c>
      <c r="F56" s="204">
        <v>0.7258</v>
      </c>
      <c r="G56" s="204">
        <v>0.84960000000000002</v>
      </c>
      <c r="H56" s="204">
        <v>0.91090000000000004</v>
      </c>
      <c r="I56" s="204">
        <v>0.68149999999999999</v>
      </c>
      <c r="J56" s="249">
        <v>2.3256762429226692</v>
      </c>
    </row>
    <row r="57" spans="1:10" ht="12.75" x14ac:dyDescent="0.2">
      <c r="A57" s="95" t="s">
        <v>59</v>
      </c>
      <c r="B57" s="96">
        <v>2029</v>
      </c>
      <c r="C57" s="96">
        <v>352.86956521739131</v>
      </c>
      <c r="D57" s="289">
        <v>4.0999999999999995E-2</v>
      </c>
      <c r="E57" s="203">
        <v>320119.39111111109</v>
      </c>
      <c r="F57" s="204">
        <v>0.67730000000000001</v>
      </c>
      <c r="G57" s="204">
        <v>0.84670000000000001</v>
      </c>
      <c r="H57" s="204">
        <v>0.93810000000000004</v>
      </c>
      <c r="I57" s="204">
        <v>0.62409999999999999</v>
      </c>
      <c r="J57" s="249">
        <v>3.6242464126784801</v>
      </c>
    </row>
    <row r="58" spans="1:10" ht="12.75" x14ac:dyDescent="0.2">
      <c r="A58" s="95" t="s">
        <v>60</v>
      </c>
      <c r="B58" s="96">
        <v>3762</v>
      </c>
      <c r="C58" s="96">
        <v>289.38461538461536</v>
      </c>
      <c r="D58" s="289">
        <v>4.4000000000000004E-2</v>
      </c>
      <c r="E58" s="203">
        <v>275438.86315789475</v>
      </c>
      <c r="F58" s="204">
        <v>0.6694</v>
      </c>
      <c r="G58" s="204">
        <v>0.9133</v>
      </c>
      <c r="H58" s="204">
        <v>0.91930000000000001</v>
      </c>
      <c r="I58" s="204">
        <v>0.63009999999999999</v>
      </c>
      <c r="J58" s="249">
        <v>3.9516296481472137</v>
      </c>
    </row>
    <row r="59" spans="1:10" ht="12.75" x14ac:dyDescent="0.2">
      <c r="A59" s="95" t="s">
        <v>61</v>
      </c>
      <c r="B59" s="96">
        <v>1942</v>
      </c>
      <c r="C59" s="96">
        <v>242.75</v>
      </c>
      <c r="D59" s="289">
        <v>3.7999999999999999E-2</v>
      </c>
      <c r="E59" s="203">
        <v>287460.84363636363</v>
      </c>
      <c r="F59" s="204">
        <v>0.67410000000000003</v>
      </c>
      <c r="G59" s="204">
        <v>0.87280000000000002</v>
      </c>
      <c r="H59" s="204">
        <v>0.98640000000000005</v>
      </c>
      <c r="I59" s="204">
        <v>0.66469999999999996</v>
      </c>
      <c r="J59" s="249">
        <v>3.4042283991773283</v>
      </c>
    </row>
    <row r="60" spans="1:10" s="159" customFormat="1" ht="12.75" x14ac:dyDescent="0.2">
      <c r="A60" s="95" t="s">
        <v>62</v>
      </c>
      <c r="B60" s="96">
        <v>851</v>
      </c>
      <c r="C60" s="96">
        <v>283.66666666666669</v>
      </c>
      <c r="D60" s="289">
        <v>0.04</v>
      </c>
      <c r="E60" s="203">
        <v>426421.17230769235</v>
      </c>
      <c r="F60" s="204">
        <v>0.62150000000000005</v>
      </c>
      <c r="G60" s="204">
        <v>0.8931</v>
      </c>
      <c r="H60" s="204">
        <v>1.0212000000000001</v>
      </c>
      <c r="I60" s="204">
        <v>0.55389999999999995</v>
      </c>
      <c r="J60" s="249">
        <v>5.0104386347940881</v>
      </c>
    </row>
    <row r="61" spans="1:10" ht="12.75" x14ac:dyDescent="0.2">
      <c r="A61" s="95" t="s">
        <v>63</v>
      </c>
      <c r="B61" s="96">
        <v>508</v>
      </c>
      <c r="C61" s="96">
        <v>677.33333333333337</v>
      </c>
      <c r="D61" s="289">
        <v>4.2000000000000003E-2</v>
      </c>
      <c r="E61" s="205">
        <v>347998.29629629629</v>
      </c>
      <c r="F61" s="204">
        <v>0.58379999999999999</v>
      </c>
      <c r="G61" s="204">
        <v>0.93310000000000004</v>
      </c>
      <c r="H61" s="204">
        <v>1.0075000000000001</v>
      </c>
      <c r="I61" s="204">
        <v>0.61219999999999997</v>
      </c>
      <c r="J61" s="249">
        <v>3.6357240745990946</v>
      </c>
    </row>
    <row r="62" spans="1:10" ht="12.75" x14ac:dyDescent="0.2">
      <c r="A62" s="95" t="s">
        <v>64</v>
      </c>
      <c r="B62" s="96">
        <v>1296</v>
      </c>
      <c r="C62" s="96">
        <v>324</v>
      </c>
      <c r="D62" s="289">
        <v>4.4999999999999998E-2</v>
      </c>
      <c r="E62" s="203">
        <v>393070.10749999998</v>
      </c>
      <c r="F62" s="204">
        <v>0.65449999999999997</v>
      </c>
      <c r="G62" s="204">
        <v>0.96140000000000003</v>
      </c>
      <c r="H62" s="204">
        <v>0.96179999999999999</v>
      </c>
      <c r="I62" s="204">
        <v>0.60470000000000002</v>
      </c>
      <c r="J62" s="249">
        <v>2.9377013545276345</v>
      </c>
    </row>
    <row r="63" spans="1:10" ht="12.75" x14ac:dyDescent="0.2">
      <c r="A63" s="95" t="s">
        <v>65</v>
      </c>
      <c r="B63" s="96">
        <v>1236</v>
      </c>
      <c r="C63" s="96">
        <v>309</v>
      </c>
      <c r="D63" s="289">
        <v>4.5999999999999999E-2</v>
      </c>
      <c r="E63" s="203">
        <v>298647.20307692309</v>
      </c>
      <c r="F63" s="204">
        <v>0.68069999999999997</v>
      </c>
      <c r="G63" s="204">
        <v>0.92800000000000005</v>
      </c>
      <c r="H63" s="204">
        <v>0.98740000000000006</v>
      </c>
      <c r="I63" s="204">
        <v>0.56479999999999997</v>
      </c>
      <c r="J63" s="249">
        <v>6.0546997926263595</v>
      </c>
    </row>
    <row r="64" spans="1:10" ht="12.75" x14ac:dyDescent="0.2">
      <c r="A64" s="95" t="s">
        <v>66</v>
      </c>
      <c r="B64" s="96">
        <v>24678</v>
      </c>
      <c r="C64" s="96">
        <v>320.49350649350652</v>
      </c>
      <c r="D64" s="289">
        <v>4.0999999999999995E-2</v>
      </c>
      <c r="E64" s="203">
        <v>281984.95148437499</v>
      </c>
      <c r="F64" s="204">
        <v>0.6159</v>
      </c>
      <c r="G64" s="204">
        <v>0.84089999999999998</v>
      </c>
      <c r="H64" s="204">
        <v>0.9546</v>
      </c>
      <c r="I64" s="204">
        <v>0.60799999999999998</v>
      </c>
      <c r="J64" s="249">
        <v>3.258381108698285</v>
      </c>
    </row>
    <row r="65" spans="1:10" ht="12.75" x14ac:dyDescent="0.2">
      <c r="A65" s="95" t="s">
        <v>67</v>
      </c>
      <c r="B65" s="96">
        <v>219</v>
      </c>
      <c r="C65" s="96">
        <v>219</v>
      </c>
      <c r="D65" s="289">
        <v>4.2999999999999997E-2</v>
      </c>
      <c r="E65" s="203">
        <v>476990.11</v>
      </c>
      <c r="F65" s="204">
        <v>0.78610000000000002</v>
      </c>
      <c r="G65" s="204">
        <v>0.90869999999999995</v>
      </c>
      <c r="H65" s="204">
        <v>1.0441</v>
      </c>
      <c r="I65" s="204">
        <v>0.72509999999999997</v>
      </c>
      <c r="J65" s="249">
        <v>3.1050753579290449</v>
      </c>
    </row>
    <row r="66" spans="1:10" ht="12.75" x14ac:dyDescent="0.2">
      <c r="A66" s="95" t="s">
        <v>68</v>
      </c>
      <c r="B66" s="96">
        <v>1161</v>
      </c>
      <c r="C66" s="96">
        <v>290.25</v>
      </c>
      <c r="D66" s="289">
        <v>4.5999999999999999E-2</v>
      </c>
      <c r="E66" s="203">
        <v>253292.29166666666</v>
      </c>
      <c r="F66" s="204">
        <v>0.75880000000000003</v>
      </c>
      <c r="G66" s="204">
        <v>0.97760000000000002</v>
      </c>
      <c r="H66" s="204">
        <v>0.99250000000000005</v>
      </c>
      <c r="I66" s="204">
        <v>0.69179999999999997</v>
      </c>
      <c r="J66" s="249">
        <v>4.6636026924460952</v>
      </c>
    </row>
    <row r="67" spans="1:10" ht="12.75" x14ac:dyDescent="0.2">
      <c r="A67" s="95" t="s">
        <v>69</v>
      </c>
      <c r="B67" s="96">
        <v>1905</v>
      </c>
      <c r="C67" s="96">
        <v>272.14285714285717</v>
      </c>
      <c r="D67" s="289">
        <v>4.0999999999999995E-2</v>
      </c>
      <c r="E67" s="203">
        <v>308302.17833333334</v>
      </c>
      <c r="F67" s="204">
        <v>0.69330000000000003</v>
      </c>
      <c r="G67" s="204">
        <v>0.95009999999999994</v>
      </c>
      <c r="H67" s="204">
        <v>1.0642</v>
      </c>
      <c r="I67" s="204">
        <v>0.66369999999999996</v>
      </c>
      <c r="J67" s="249">
        <v>3.2414919395066604</v>
      </c>
    </row>
    <row r="68" spans="1:10" s="159" customFormat="1" ht="12.75" x14ac:dyDescent="0.2">
      <c r="A68" s="95" t="s">
        <v>70</v>
      </c>
      <c r="B68" s="96">
        <v>3855</v>
      </c>
      <c r="C68" s="96">
        <v>296.53846153846155</v>
      </c>
      <c r="D68" s="289">
        <v>5.4000000000000006E-2</v>
      </c>
      <c r="E68" s="203">
        <v>368759.94999999995</v>
      </c>
      <c r="F68" s="204">
        <v>0.67390000000000005</v>
      </c>
      <c r="G68" s="204">
        <v>0.90349999999999997</v>
      </c>
      <c r="H68" s="204">
        <v>0.97929999999999995</v>
      </c>
      <c r="I68" s="204">
        <v>0.6431</v>
      </c>
      <c r="J68" s="249">
        <v>4.0304211380131854</v>
      </c>
    </row>
    <row r="69" spans="1:10" ht="12.75" x14ac:dyDescent="0.2">
      <c r="A69" s="95" t="s">
        <v>71</v>
      </c>
      <c r="B69" s="96">
        <v>4265</v>
      </c>
      <c r="C69" s="96">
        <v>533.125</v>
      </c>
      <c r="D69" s="289">
        <v>3.7999999999999999E-2</v>
      </c>
      <c r="E69" s="203">
        <v>557080.23928571423</v>
      </c>
      <c r="F69" s="204">
        <v>0.69879999999999998</v>
      </c>
      <c r="G69" s="204">
        <v>0.89729999999999999</v>
      </c>
      <c r="H69" s="204">
        <v>0.95489999999999997</v>
      </c>
      <c r="I69" s="204">
        <v>0.64770000000000005</v>
      </c>
      <c r="J69" s="249">
        <v>6.1784388660899801</v>
      </c>
    </row>
    <row r="70" spans="1:10" ht="12.75" x14ac:dyDescent="0.2">
      <c r="A70" s="95" t="s">
        <v>72</v>
      </c>
      <c r="B70" s="96">
        <v>1376</v>
      </c>
      <c r="C70" s="96">
        <v>229.33333333333334</v>
      </c>
      <c r="D70" s="289">
        <v>5.7000000000000002E-2</v>
      </c>
      <c r="E70" s="203">
        <v>178435.67</v>
      </c>
      <c r="F70" s="204">
        <v>0.6069</v>
      </c>
      <c r="G70" s="204">
        <v>0.93169999999999997</v>
      </c>
      <c r="H70" s="204">
        <v>0.91639999999999999</v>
      </c>
      <c r="I70" s="204">
        <v>0.5514</v>
      </c>
      <c r="J70" s="249">
        <v>2.6480970794272505</v>
      </c>
    </row>
    <row r="71" spans="1:10" ht="12.75" x14ac:dyDescent="0.2">
      <c r="A71" s="95" t="s">
        <v>74</v>
      </c>
      <c r="B71" s="96">
        <v>6222</v>
      </c>
      <c r="C71" s="96">
        <v>444.42857142857144</v>
      </c>
      <c r="D71" s="289">
        <v>4.4000000000000004E-2</v>
      </c>
      <c r="E71" s="203">
        <v>771552.67944444448</v>
      </c>
      <c r="F71" s="204">
        <v>0.69640000000000002</v>
      </c>
      <c r="G71" s="204">
        <v>0.90069999999999995</v>
      </c>
      <c r="H71" s="204">
        <v>0.96540000000000004</v>
      </c>
      <c r="I71" s="204">
        <v>0.64049999999999996</v>
      </c>
      <c r="J71" s="249">
        <v>26.125854159450437</v>
      </c>
    </row>
    <row r="72" spans="1:10" ht="12.75" x14ac:dyDescent="0.2">
      <c r="A72" s="95" t="s">
        <v>75</v>
      </c>
      <c r="B72" s="96">
        <v>1464</v>
      </c>
      <c r="C72" s="96">
        <v>292.8</v>
      </c>
      <c r="D72" s="289">
        <v>3.6000000000000004E-2</v>
      </c>
      <c r="E72" s="203">
        <v>301099.63799999998</v>
      </c>
      <c r="F72" s="204">
        <v>0.70879999999999999</v>
      </c>
      <c r="G72" s="204">
        <v>0.83879999999999999</v>
      </c>
      <c r="H72" s="204">
        <v>0.95799999999999996</v>
      </c>
      <c r="I72" s="204">
        <v>0.69930000000000003</v>
      </c>
      <c r="J72" s="249">
        <v>2.0896419961648998</v>
      </c>
    </row>
    <row r="73" spans="1:10" s="159" customFormat="1" ht="12.75" x14ac:dyDescent="0.2">
      <c r="A73" s="95" t="s">
        <v>76</v>
      </c>
      <c r="B73" s="96">
        <v>412</v>
      </c>
      <c r="C73" s="96">
        <v>412</v>
      </c>
      <c r="D73" s="289">
        <v>4.5999999999999999E-2</v>
      </c>
      <c r="E73" s="203">
        <v>423196.8345864662</v>
      </c>
      <c r="F73" s="204">
        <v>0.5998</v>
      </c>
      <c r="G73" s="204">
        <v>0.92230000000000001</v>
      </c>
      <c r="H73" s="204">
        <v>0.9798</v>
      </c>
      <c r="I73" s="204">
        <v>0.6028</v>
      </c>
      <c r="J73" s="249">
        <v>3.8414279985754005</v>
      </c>
    </row>
    <row r="74" spans="1:10" s="159" customFormat="1" ht="12.75" x14ac:dyDescent="0.2">
      <c r="A74" s="95" t="s">
        <v>77</v>
      </c>
      <c r="B74" s="96">
        <v>1777</v>
      </c>
      <c r="C74" s="96">
        <v>888.5</v>
      </c>
      <c r="D74" s="289">
        <v>4.2999999999999997E-2</v>
      </c>
      <c r="E74" s="203">
        <v>932811.02333333332</v>
      </c>
      <c r="F74" s="204">
        <v>0.68600000000000005</v>
      </c>
      <c r="G74" s="204">
        <v>0.89980000000000004</v>
      </c>
      <c r="H74" s="204">
        <v>0.96220000000000006</v>
      </c>
      <c r="I74" s="204">
        <v>0.67510000000000003</v>
      </c>
      <c r="J74" s="250">
        <v>6.303132461289338</v>
      </c>
    </row>
    <row r="75" spans="1:10" ht="12.75" x14ac:dyDescent="0.2">
      <c r="A75" s="95" t="s">
        <v>78</v>
      </c>
      <c r="B75" s="96">
        <v>1290</v>
      </c>
      <c r="C75" s="96">
        <v>430</v>
      </c>
      <c r="D75" s="289">
        <v>0.04</v>
      </c>
      <c r="E75" s="203">
        <v>465948.22434782609</v>
      </c>
      <c r="F75" s="204">
        <v>0.65700000000000003</v>
      </c>
      <c r="G75" s="204">
        <v>0.92710000000000004</v>
      </c>
      <c r="H75" s="204">
        <v>0.9486</v>
      </c>
      <c r="I75" s="204">
        <v>0.62190000000000001</v>
      </c>
      <c r="J75" s="249">
        <v>7.3998136254445779</v>
      </c>
    </row>
    <row r="76" spans="1:10" s="159" customFormat="1" ht="12.75" x14ac:dyDescent="0.2">
      <c r="A76" s="95" t="s">
        <v>79</v>
      </c>
      <c r="B76" s="96">
        <v>430</v>
      </c>
      <c r="C76" s="96">
        <v>860</v>
      </c>
      <c r="D76" s="289">
        <v>4.2999999999999997E-2</v>
      </c>
      <c r="E76" s="203">
        <v>491764.16</v>
      </c>
      <c r="F76" s="204">
        <v>0.72899999999999998</v>
      </c>
      <c r="G76" s="204">
        <v>0.89070000000000005</v>
      </c>
      <c r="H76" s="204">
        <v>0.99350000000000005</v>
      </c>
      <c r="I76" s="204">
        <v>0.72370000000000001</v>
      </c>
      <c r="J76" s="249">
        <v>4.8519534087195719</v>
      </c>
    </row>
    <row r="77" spans="1:10" s="159" customFormat="1" ht="12.75" x14ac:dyDescent="0.2">
      <c r="A77" s="95" t="s">
        <v>80</v>
      </c>
      <c r="B77" s="96">
        <v>1529</v>
      </c>
      <c r="C77" s="96">
        <v>254.83333333333334</v>
      </c>
      <c r="D77" s="289">
        <v>0.04</v>
      </c>
      <c r="E77" s="203">
        <v>254512.9522222222</v>
      </c>
      <c r="F77" s="204">
        <v>0.69769999999999999</v>
      </c>
      <c r="G77" s="204">
        <v>0.9385</v>
      </c>
      <c r="H77" s="204">
        <v>0.95450000000000002</v>
      </c>
      <c r="I77" s="204">
        <v>0.65859999999999996</v>
      </c>
      <c r="J77" s="249">
        <v>3.5507239038093066</v>
      </c>
    </row>
    <row r="78" spans="1:10" s="159" customFormat="1" ht="12.75" x14ac:dyDescent="0.2">
      <c r="A78" s="95" t="s">
        <v>81</v>
      </c>
      <c r="B78" s="96">
        <v>8395</v>
      </c>
      <c r="C78" s="96">
        <v>381.59090909090907</v>
      </c>
      <c r="D78" s="289">
        <v>4.2999999999999997E-2</v>
      </c>
      <c r="E78" s="203">
        <v>341947.94634920638</v>
      </c>
      <c r="F78" s="204">
        <v>0.63680000000000003</v>
      </c>
      <c r="G78" s="204">
        <v>0.92569999999999997</v>
      </c>
      <c r="H78" s="204">
        <v>0.98199999999999998</v>
      </c>
      <c r="I78" s="204">
        <v>0.61009999999999998</v>
      </c>
      <c r="J78" s="249">
        <v>3.9781552184577795</v>
      </c>
    </row>
    <row r="79" spans="1:10" ht="12.75" x14ac:dyDescent="0.2">
      <c r="A79" s="95" t="s">
        <v>82</v>
      </c>
      <c r="B79" s="96">
        <v>260</v>
      </c>
      <c r="C79" s="96">
        <v>260</v>
      </c>
      <c r="D79" s="289">
        <v>3.9E-2</v>
      </c>
      <c r="E79" s="203">
        <v>5315996.6999999955</v>
      </c>
      <c r="F79" s="204">
        <v>0.747</v>
      </c>
      <c r="G79" s="204">
        <v>0.92689999999999995</v>
      </c>
      <c r="H79" s="204">
        <v>1.0647</v>
      </c>
      <c r="I79" s="204">
        <v>0.72519999999999996</v>
      </c>
      <c r="J79" s="249">
        <v>5.0670739150292929</v>
      </c>
    </row>
    <row r="80" spans="1:10" ht="12.75" x14ac:dyDescent="0.2">
      <c r="A80" s="95" t="s">
        <v>83</v>
      </c>
      <c r="B80" s="96">
        <v>3419</v>
      </c>
      <c r="C80" s="96">
        <v>310.81818181818181</v>
      </c>
      <c r="D80" s="289">
        <v>4.0999999999999995E-2</v>
      </c>
      <c r="E80" s="203">
        <v>391473.94258064521</v>
      </c>
      <c r="F80" s="204">
        <v>0.69499999999999995</v>
      </c>
      <c r="G80" s="204">
        <v>0.92630000000000001</v>
      </c>
      <c r="H80" s="204">
        <v>1.0014000000000001</v>
      </c>
      <c r="I80" s="204">
        <v>0.64070000000000005</v>
      </c>
      <c r="J80" s="249">
        <v>4.8982899294660367</v>
      </c>
    </row>
    <row r="81" spans="1:10" s="159" customFormat="1" ht="12.75" x14ac:dyDescent="0.2">
      <c r="A81" s="95" t="s">
        <v>84</v>
      </c>
      <c r="B81" s="96">
        <v>3666</v>
      </c>
      <c r="C81" s="96">
        <v>543.11111111111109</v>
      </c>
      <c r="D81" s="289">
        <v>4.4999999999999998E-2</v>
      </c>
      <c r="E81" s="203">
        <v>448790.47333333333</v>
      </c>
      <c r="F81" s="204">
        <v>0.60750000000000004</v>
      </c>
      <c r="G81" s="204">
        <v>0.92530000000000001</v>
      </c>
      <c r="H81" s="204">
        <v>0.94469999999999998</v>
      </c>
      <c r="I81" s="204">
        <v>0.54410000000000003</v>
      </c>
      <c r="J81" s="249">
        <v>5.1019071523852011</v>
      </c>
    </row>
    <row r="82" spans="1:10" ht="12.75" x14ac:dyDescent="0.2">
      <c r="A82" s="95" t="s">
        <v>85</v>
      </c>
      <c r="B82" s="96">
        <v>7283</v>
      </c>
      <c r="C82" s="96">
        <v>303.45833333333331</v>
      </c>
      <c r="D82" s="289">
        <v>5.2000000000000005E-2</v>
      </c>
      <c r="E82" s="203">
        <v>307841.92379310343</v>
      </c>
      <c r="F82" s="204">
        <v>0.65820000000000001</v>
      </c>
      <c r="G82" s="204">
        <v>0.89829999999999999</v>
      </c>
      <c r="H82" s="204">
        <v>0.96850000000000003</v>
      </c>
      <c r="I82" s="204">
        <v>0.64229999999999998</v>
      </c>
      <c r="J82" s="249">
        <v>2.8187205602344467</v>
      </c>
    </row>
    <row r="83" spans="1:10" s="159" customFormat="1" ht="12.75" x14ac:dyDescent="0.2">
      <c r="A83" s="95" t="s">
        <v>86</v>
      </c>
      <c r="B83" s="96">
        <v>2786</v>
      </c>
      <c r="C83" s="96">
        <v>348.25</v>
      </c>
      <c r="D83" s="289">
        <v>4.7E-2</v>
      </c>
      <c r="E83" s="205">
        <v>377699.7027272727</v>
      </c>
      <c r="F83" s="204">
        <v>0.69530000000000003</v>
      </c>
      <c r="G83" s="204">
        <v>0.90059999999999996</v>
      </c>
      <c r="H83" s="204">
        <v>0.96650000000000003</v>
      </c>
      <c r="I83" s="204">
        <v>0.62490000000000001</v>
      </c>
      <c r="J83" s="249">
        <v>3.9674581981444441</v>
      </c>
    </row>
    <row r="84" spans="1:10" s="159" customFormat="1" ht="12.75" x14ac:dyDescent="0.2">
      <c r="A84" s="95" t="s">
        <v>87</v>
      </c>
      <c r="B84" s="96">
        <v>3875</v>
      </c>
      <c r="C84" s="96">
        <v>281.81818181818181</v>
      </c>
      <c r="D84" s="289">
        <v>4.0999999999999995E-2</v>
      </c>
      <c r="E84" s="203">
        <v>377058.85499999998</v>
      </c>
      <c r="F84" s="204">
        <v>0.72040000000000004</v>
      </c>
      <c r="G84" s="204">
        <v>0.91969999999999996</v>
      </c>
      <c r="H84" s="204">
        <v>1.0230999999999999</v>
      </c>
      <c r="I84" s="204">
        <v>0.71799999999999997</v>
      </c>
      <c r="J84" s="249">
        <v>4.3274329260623743</v>
      </c>
    </row>
    <row r="85" spans="1:10" ht="12.75" x14ac:dyDescent="0.2">
      <c r="A85" s="95" t="s">
        <v>88</v>
      </c>
      <c r="B85" s="96">
        <v>2996</v>
      </c>
      <c r="C85" s="96">
        <v>374.5</v>
      </c>
      <c r="D85" s="289">
        <v>5.2999999999999999E-2</v>
      </c>
      <c r="E85" s="203">
        <v>350879.489</v>
      </c>
      <c r="F85" s="204">
        <v>0.61629999999999996</v>
      </c>
      <c r="G85" s="204">
        <v>0.91459999999999997</v>
      </c>
      <c r="H85" s="204">
        <v>0.9899</v>
      </c>
      <c r="I85" s="204">
        <v>0.53149999999999997</v>
      </c>
      <c r="J85" s="249">
        <v>4.3965819002842945</v>
      </c>
    </row>
    <row r="86" spans="1:10" s="159" customFormat="1" ht="12.75" x14ac:dyDescent="0.2">
      <c r="A86" s="95" t="s">
        <v>89</v>
      </c>
      <c r="B86" s="96">
        <v>2806</v>
      </c>
      <c r="C86" s="96">
        <v>311.77777777777777</v>
      </c>
      <c r="D86" s="289">
        <v>4.5999999999999999E-2</v>
      </c>
      <c r="E86" s="203">
        <v>404831.83</v>
      </c>
      <c r="F86" s="204">
        <v>0.7016</v>
      </c>
      <c r="G86" s="204">
        <v>0.89670000000000005</v>
      </c>
      <c r="H86" s="204">
        <v>0.99060000000000004</v>
      </c>
      <c r="I86" s="204">
        <v>0.65790000000000004</v>
      </c>
      <c r="J86" s="249">
        <v>4.6161028256354379</v>
      </c>
    </row>
    <row r="87" spans="1:10" s="159" customFormat="1" ht="12.75" x14ac:dyDescent="0.2">
      <c r="A87" s="95" t="s">
        <v>90</v>
      </c>
      <c r="B87" s="96">
        <v>2925</v>
      </c>
      <c r="C87" s="96">
        <v>265.90909090909093</v>
      </c>
      <c r="D87" s="289">
        <v>5.5E-2</v>
      </c>
      <c r="E87" s="203">
        <v>293367.07416666666</v>
      </c>
      <c r="F87" s="204">
        <v>0.58520000000000005</v>
      </c>
      <c r="G87" s="204">
        <v>0.95860000000000001</v>
      </c>
      <c r="H87" s="204">
        <v>0.94569999999999999</v>
      </c>
      <c r="I87" s="204">
        <v>0.54469999999999996</v>
      </c>
      <c r="J87" s="249">
        <v>2.7576405690296948</v>
      </c>
    </row>
    <row r="88" spans="1:10" s="159" customFormat="1" ht="12.75" x14ac:dyDescent="0.2">
      <c r="A88" s="95" t="s">
        <v>91</v>
      </c>
      <c r="B88" s="96">
        <v>1865</v>
      </c>
      <c r="C88" s="96">
        <v>281.29713423831072</v>
      </c>
      <c r="D88" s="289">
        <v>3.4000000000000002E-2</v>
      </c>
      <c r="E88" s="203">
        <v>256631.49764816559</v>
      </c>
      <c r="F88" s="204">
        <v>0.70440000000000003</v>
      </c>
      <c r="G88" s="204">
        <v>0.89810000000000001</v>
      </c>
      <c r="H88" s="204">
        <v>1.0264</v>
      </c>
      <c r="I88" s="204">
        <v>0.67910000000000004</v>
      </c>
      <c r="J88" s="249">
        <v>2.9747394242751333</v>
      </c>
    </row>
    <row r="89" spans="1:10" s="159" customFormat="1" ht="12.75" x14ac:dyDescent="0.2">
      <c r="A89" s="95" t="s">
        <v>92</v>
      </c>
      <c r="B89" s="96">
        <v>852</v>
      </c>
      <c r="C89" s="96">
        <v>284</v>
      </c>
      <c r="D89" s="289">
        <v>4.2000000000000003E-2</v>
      </c>
      <c r="E89" s="203">
        <v>298094.74800000002</v>
      </c>
      <c r="F89" s="204">
        <v>0.70989999999999998</v>
      </c>
      <c r="G89" s="204">
        <v>0.9284</v>
      </c>
      <c r="H89" s="204">
        <v>0.96299999999999997</v>
      </c>
      <c r="I89" s="204">
        <v>0.62039999999999995</v>
      </c>
      <c r="J89" s="249">
        <v>4.7544120960858969</v>
      </c>
    </row>
    <row r="90" spans="1:10" s="159" customFormat="1" ht="12.75" x14ac:dyDescent="0.2">
      <c r="A90" s="95" t="s">
        <v>93</v>
      </c>
      <c r="B90" s="96">
        <v>1734</v>
      </c>
      <c r="C90" s="96">
        <v>289</v>
      </c>
      <c r="D90" s="289">
        <v>3.9E-2</v>
      </c>
      <c r="E90" s="203">
        <v>256784.3311111111</v>
      </c>
      <c r="F90" s="204">
        <v>0.65659999999999996</v>
      </c>
      <c r="G90" s="204">
        <v>0.91</v>
      </c>
      <c r="H90" s="204">
        <v>1.0389999999999999</v>
      </c>
      <c r="I90" s="204">
        <v>0.57069999999999999</v>
      </c>
      <c r="J90" s="249">
        <v>3.1973970246722594</v>
      </c>
    </row>
    <row r="91" spans="1:10" s="159" customFormat="1" ht="12" customHeight="1" x14ac:dyDescent="0.2">
      <c r="A91" s="95" t="s">
        <v>94</v>
      </c>
      <c r="B91" s="96">
        <v>279</v>
      </c>
      <c r="C91" s="96">
        <v>279</v>
      </c>
      <c r="D91" s="289">
        <v>3.6000000000000004E-2</v>
      </c>
      <c r="E91" s="203">
        <v>321193.53599999996</v>
      </c>
      <c r="F91" s="204">
        <v>0.67420000000000002</v>
      </c>
      <c r="G91" s="204">
        <v>0.90680000000000005</v>
      </c>
      <c r="H91" s="204">
        <v>1.0802</v>
      </c>
      <c r="I91" s="204">
        <v>0.60540000000000005</v>
      </c>
      <c r="J91" s="249">
        <v>2.3965322346699685</v>
      </c>
    </row>
    <row r="92" spans="1:10" ht="12.75" x14ac:dyDescent="0.2">
      <c r="A92" s="95" t="s">
        <v>95</v>
      </c>
      <c r="B92" s="96">
        <v>609</v>
      </c>
      <c r="C92" s="96">
        <v>304.5</v>
      </c>
      <c r="D92" s="289">
        <v>4.0999999999999995E-2</v>
      </c>
      <c r="E92" s="203">
        <v>364211.32857142854</v>
      </c>
      <c r="F92" s="204">
        <v>0.7016</v>
      </c>
      <c r="G92" s="204">
        <v>0.86040000000000005</v>
      </c>
      <c r="H92" s="204">
        <v>1.0669999999999999</v>
      </c>
      <c r="I92" s="204">
        <v>0.70130000000000003</v>
      </c>
      <c r="J92" s="249">
        <v>5.1763502602860081</v>
      </c>
    </row>
    <row r="93" spans="1:10" ht="12.75" x14ac:dyDescent="0.2">
      <c r="A93" s="95" t="s">
        <v>97</v>
      </c>
      <c r="B93" s="96">
        <v>141</v>
      </c>
      <c r="C93" s="96">
        <v>282</v>
      </c>
      <c r="D93" s="289">
        <v>4.4999999999999998E-2</v>
      </c>
      <c r="E93" s="203">
        <v>232633.56</v>
      </c>
      <c r="F93" s="204">
        <v>0.73009999999999997</v>
      </c>
      <c r="G93" s="204">
        <v>0.92200000000000004</v>
      </c>
      <c r="H93" s="204">
        <v>0.92589999999999995</v>
      </c>
      <c r="I93" s="204">
        <v>0.77239999999999998</v>
      </c>
      <c r="J93" s="249">
        <v>5.806687343273202</v>
      </c>
    </row>
    <row r="94" spans="1:10" ht="12.75" x14ac:dyDescent="0.2">
      <c r="A94" s="95" t="s">
        <v>98</v>
      </c>
      <c r="B94" s="96">
        <v>3936</v>
      </c>
      <c r="C94" s="96">
        <v>562.28571428571433</v>
      </c>
      <c r="D94" s="289">
        <v>3.6000000000000004E-2</v>
      </c>
      <c r="E94" s="203">
        <v>614081.05999999994</v>
      </c>
      <c r="F94" s="204">
        <v>0.66439999999999999</v>
      </c>
      <c r="G94" s="204">
        <v>0.91969999999999996</v>
      </c>
      <c r="H94" s="204">
        <v>0.99380000000000002</v>
      </c>
      <c r="I94" s="204">
        <v>0.63749999999999996</v>
      </c>
      <c r="J94" s="249">
        <v>5.5179121616503215</v>
      </c>
    </row>
    <row r="95" spans="1:10" ht="12.75" x14ac:dyDescent="0.2">
      <c r="A95" s="95" t="s">
        <v>99</v>
      </c>
      <c r="B95" s="96">
        <v>2577</v>
      </c>
      <c r="C95" s="96">
        <v>245.42857142857142</v>
      </c>
      <c r="D95" s="289">
        <v>5.0999999999999997E-2</v>
      </c>
      <c r="E95" s="203">
        <v>260977.17833333334</v>
      </c>
      <c r="F95" s="204">
        <v>0.65990000000000004</v>
      </c>
      <c r="G95" s="204">
        <v>0.93440000000000001</v>
      </c>
      <c r="H95" s="204">
        <v>0.96760000000000002</v>
      </c>
      <c r="I95" s="204">
        <v>0.70030000000000003</v>
      </c>
      <c r="J95" s="249">
        <v>2.1755248754868051</v>
      </c>
    </row>
    <row r="96" spans="1:10" ht="12.75" x14ac:dyDescent="0.2">
      <c r="A96" s="95" t="s">
        <v>100</v>
      </c>
      <c r="B96" s="96">
        <v>17055</v>
      </c>
      <c r="C96" s="96">
        <v>406.07142857142856</v>
      </c>
      <c r="D96" s="289">
        <v>3.6000000000000004E-2</v>
      </c>
      <c r="E96" s="203">
        <v>444362.02905405406</v>
      </c>
      <c r="F96" s="204">
        <v>0.68310000000000004</v>
      </c>
      <c r="G96" s="204">
        <v>0.86219999999999997</v>
      </c>
      <c r="H96" s="204">
        <v>0.96109999999999995</v>
      </c>
      <c r="I96" s="204">
        <v>0.67530000000000001</v>
      </c>
      <c r="J96" s="250">
        <v>4.5514080649255284</v>
      </c>
    </row>
    <row r="97" spans="1:10" ht="12.75" x14ac:dyDescent="0.2">
      <c r="A97" s="95" t="s">
        <v>101</v>
      </c>
      <c r="B97" s="96">
        <v>915</v>
      </c>
      <c r="C97" s="96">
        <v>305</v>
      </c>
      <c r="D97" s="289">
        <v>5.0999999999999997E-2</v>
      </c>
      <c r="E97" s="203">
        <v>258972.94199999998</v>
      </c>
      <c r="F97" s="204">
        <v>0.69799999999999995</v>
      </c>
      <c r="G97" s="204">
        <v>0.94750000000000001</v>
      </c>
      <c r="H97" s="204">
        <v>0.94569999999999999</v>
      </c>
      <c r="I97" s="204">
        <v>0.67159999999999997</v>
      </c>
      <c r="J97" s="249">
        <v>2.384173703507082</v>
      </c>
    </row>
    <row r="98" spans="1:10" ht="12.75" x14ac:dyDescent="0.2">
      <c r="A98" s="95" t="s">
        <v>102</v>
      </c>
      <c r="B98" s="96">
        <v>715</v>
      </c>
      <c r="C98" s="96">
        <v>715</v>
      </c>
      <c r="D98" s="289">
        <v>5.0999999999999997E-2</v>
      </c>
      <c r="E98" s="203">
        <v>670305.26399999997</v>
      </c>
      <c r="F98" s="204">
        <v>0.66849999999999998</v>
      </c>
      <c r="G98" s="204">
        <v>0.95379999999999998</v>
      </c>
      <c r="H98" s="204">
        <v>0.94159999999999999</v>
      </c>
      <c r="I98" s="204">
        <v>0.66549999999999998</v>
      </c>
      <c r="J98" s="249">
        <v>4.2092601264423672</v>
      </c>
    </row>
    <row r="99" spans="1:10" ht="12.75" x14ac:dyDescent="0.2">
      <c r="A99" s="95" t="s">
        <v>103</v>
      </c>
      <c r="B99" s="96">
        <v>423</v>
      </c>
      <c r="C99" s="96">
        <v>423</v>
      </c>
      <c r="D99" s="289">
        <v>3.7999999999999999E-2</v>
      </c>
      <c r="E99" s="203">
        <v>480472.97</v>
      </c>
      <c r="F99" s="204">
        <v>0.71289999999999998</v>
      </c>
      <c r="G99" s="204">
        <v>0.91249999999999998</v>
      </c>
      <c r="H99" s="204">
        <v>1.0263</v>
      </c>
      <c r="I99" s="204">
        <v>0.65249999999999997</v>
      </c>
      <c r="J99" s="249">
        <v>3.9664124495002526</v>
      </c>
    </row>
    <row r="100" spans="1:10" ht="12.75" x14ac:dyDescent="0.2">
      <c r="A100" s="95" t="s">
        <v>104</v>
      </c>
      <c r="B100" s="96">
        <v>5998</v>
      </c>
      <c r="C100" s="96">
        <v>749.75</v>
      </c>
      <c r="D100" s="289">
        <v>4.2000000000000003E-2</v>
      </c>
      <c r="E100" s="203">
        <v>584174.04571428569</v>
      </c>
      <c r="F100" s="204">
        <v>0.64810000000000001</v>
      </c>
      <c r="G100" s="204">
        <v>0.8931</v>
      </c>
      <c r="H100" s="204">
        <v>0.92669999999999997</v>
      </c>
      <c r="I100" s="204">
        <v>0.58199999999999996</v>
      </c>
      <c r="J100" s="249">
        <v>6.4062379406965499</v>
      </c>
    </row>
    <row r="101" spans="1:10" ht="12.75" x14ac:dyDescent="0.2">
      <c r="A101" s="95" t="s">
        <v>105</v>
      </c>
      <c r="B101" s="96">
        <v>2361</v>
      </c>
      <c r="C101" s="96">
        <v>393.5</v>
      </c>
      <c r="D101" s="289">
        <v>4.4999999999999998E-2</v>
      </c>
      <c r="E101" s="203">
        <v>311356.42749999999</v>
      </c>
      <c r="F101" s="204">
        <v>0.59260000000000002</v>
      </c>
      <c r="G101" s="204">
        <v>0.92549999999999999</v>
      </c>
      <c r="H101" s="204">
        <v>0.96409999999999996</v>
      </c>
      <c r="I101" s="204">
        <v>0.47610000000000002</v>
      </c>
      <c r="J101" s="249">
        <v>4.4367205419432336</v>
      </c>
    </row>
    <row r="102" spans="1:10" ht="12.75" x14ac:dyDescent="0.2">
      <c r="A102" s="95" t="s">
        <v>106</v>
      </c>
      <c r="B102" s="96">
        <v>4724</v>
      </c>
      <c r="C102" s="96">
        <v>363.38461538461536</v>
      </c>
      <c r="D102" s="289">
        <v>5.2999999999999999E-2</v>
      </c>
      <c r="E102" s="203">
        <v>320084.13631578948</v>
      </c>
      <c r="F102" s="204">
        <v>0.62050000000000005</v>
      </c>
      <c r="G102" s="204">
        <v>0.91239999999999999</v>
      </c>
      <c r="H102" s="204">
        <v>0.9788</v>
      </c>
      <c r="I102" s="204">
        <v>0.56479999999999997</v>
      </c>
      <c r="J102" s="249">
        <v>3.3974421925876293</v>
      </c>
    </row>
    <row r="103" spans="1:10" ht="12.75" x14ac:dyDescent="0.2">
      <c r="A103" s="95" t="s">
        <v>107</v>
      </c>
      <c r="B103" s="96">
        <v>885</v>
      </c>
      <c r="C103" s="96">
        <v>252.85714285714286</v>
      </c>
      <c r="D103" s="289">
        <v>3.7999999999999999E-2</v>
      </c>
      <c r="E103" s="203">
        <v>292140.91600000003</v>
      </c>
      <c r="F103" s="204">
        <v>0.6603</v>
      </c>
      <c r="G103" s="204">
        <v>0.93899999999999995</v>
      </c>
      <c r="H103" s="204">
        <v>0.98229999999999995</v>
      </c>
      <c r="I103" s="204">
        <v>0.59340000000000004</v>
      </c>
      <c r="J103" s="249">
        <v>4.1527812536266957</v>
      </c>
    </row>
    <row r="104" spans="1:10" ht="12.75" x14ac:dyDescent="0.2">
      <c r="A104" s="95" t="s">
        <v>108</v>
      </c>
      <c r="B104" s="96">
        <v>302</v>
      </c>
      <c r="C104" s="96">
        <v>402.66666666666669</v>
      </c>
      <c r="D104" s="320">
        <v>4.2000000000000003E-2</v>
      </c>
      <c r="E104" s="322">
        <v>514245.92</v>
      </c>
      <c r="F104" s="324">
        <v>0.69399999999999995</v>
      </c>
      <c r="G104" s="324">
        <v>0.82120000000000004</v>
      </c>
      <c r="H104" s="324">
        <v>1.1146</v>
      </c>
      <c r="I104" s="324">
        <v>0.62029999999999996</v>
      </c>
      <c r="J104" s="248">
        <v>5.7784021423773657</v>
      </c>
    </row>
    <row r="105" spans="1:10" s="159" customFormat="1" ht="12.75" x14ac:dyDescent="0.2">
      <c r="A105" s="97" t="s">
        <v>3</v>
      </c>
      <c r="B105" s="98">
        <v>295414</v>
      </c>
      <c r="C105" s="98">
        <v>340.48384680105573</v>
      </c>
      <c r="D105" s="319">
        <v>3.4000000000000002E-2</v>
      </c>
      <c r="E105" s="321">
        <v>358690.89274598635</v>
      </c>
      <c r="F105" s="323">
        <v>0.67199435422697396</v>
      </c>
      <c r="G105" s="323">
        <v>0.8910748982783484</v>
      </c>
      <c r="H105" s="323">
        <v>0.96907784064841718</v>
      </c>
      <c r="I105" s="323">
        <v>0.63146651682186306</v>
      </c>
      <c r="J105" s="325"/>
    </row>
    <row r="106" spans="1:10" ht="12.75" x14ac:dyDescent="0.2">
      <c r="A106" s="99"/>
      <c r="B106" s="100"/>
      <c r="C106" s="100"/>
      <c r="D106" s="265"/>
      <c r="E106" s="102"/>
      <c r="F106" s="103"/>
      <c r="G106" s="103"/>
      <c r="H106" s="103"/>
      <c r="I106" s="104"/>
    </row>
    <row r="107" spans="1:10" s="157" customFormat="1" ht="12.75" x14ac:dyDescent="0.2">
      <c r="A107" s="105">
        <f>SUBTOTAL(103,A5:A103)</f>
        <v>99</v>
      </c>
      <c r="B107" s="106">
        <f>SUBTOTAL(109,B5:B103)</f>
        <v>295106</v>
      </c>
      <c r="C107" s="107">
        <f>SUBTOTAL(101,C5:C103)</f>
        <v>357.40303442266253</v>
      </c>
      <c r="D107" s="108">
        <f>SUBTOTAL(101,D5:D103)</f>
        <v>4.3272727272727261E-2</v>
      </c>
      <c r="E107" s="225"/>
      <c r="F107" s="103"/>
      <c r="G107" s="103"/>
      <c r="H107" s="103"/>
      <c r="I107" s="103"/>
    </row>
    <row r="108" spans="1:10" ht="12.75" hidden="1" x14ac:dyDescent="0.2">
      <c r="A108" s="161" t="s">
        <v>181</v>
      </c>
      <c r="B108" s="100" t="s">
        <v>182</v>
      </c>
      <c r="C108" s="100" t="s">
        <v>183</v>
      </c>
      <c r="D108" s="101" t="s">
        <v>183</v>
      </c>
      <c r="E108" s="162"/>
      <c r="F108" s="103"/>
      <c r="G108" s="103"/>
      <c r="H108" s="103"/>
      <c r="I108" s="103"/>
    </row>
    <row r="109" spans="1:10" ht="12.75" hidden="1" x14ac:dyDescent="0.2">
      <c r="A109" s="161">
        <f>SUBTOTAL(103,A5:A102)</f>
        <v>98</v>
      </c>
      <c r="B109" s="163">
        <f>SUBTOTAL(109,B5:B102)</f>
        <v>294221</v>
      </c>
      <c r="C109" s="161">
        <f>SUBTOTAL(101,C5:C102)</f>
        <v>358.46982923455556</v>
      </c>
      <c r="D109" s="161">
        <f>SUBTOTAL(101,D5:D102)</f>
        <v>4.3326530612244882E-2</v>
      </c>
      <c r="E109" s="162"/>
      <c r="F109" s="103"/>
      <c r="G109" s="103"/>
      <c r="H109" s="103"/>
      <c r="I109" s="103"/>
    </row>
    <row r="110" spans="1:10" ht="12.75" x14ac:dyDescent="0.2">
      <c r="A110" s="161"/>
      <c r="B110" s="100"/>
      <c r="C110" s="100"/>
      <c r="D110" s="101"/>
      <c r="E110" s="162"/>
      <c r="F110" s="103"/>
      <c r="G110" s="103"/>
      <c r="H110" s="103"/>
      <c r="I110" s="103"/>
    </row>
    <row r="111" spans="1:10" s="164" customFormat="1" ht="12.75" x14ac:dyDescent="0.2">
      <c r="B111" s="223"/>
      <c r="C111" s="245"/>
      <c r="D111" s="326" t="s">
        <v>247</v>
      </c>
      <c r="E111" s="224"/>
      <c r="F111" s="103"/>
      <c r="G111" s="103"/>
      <c r="H111" s="103"/>
      <c r="I111" s="103"/>
    </row>
    <row r="112" spans="1:10" ht="12.75" x14ac:dyDescent="0.2">
      <c r="A112" s="283"/>
      <c r="B112" s="279"/>
      <c r="C112" s="279"/>
      <c r="D112" s="280"/>
      <c r="E112" s="281"/>
      <c r="F112" s="282"/>
      <c r="G112" s="282"/>
      <c r="H112" s="103"/>
      <c r="I112" s="103"/>
    </row>
    <row r="113" spans="1:9" ht="12.75" x14ac:dyDescent="0.2">
      <c r="A113" s="256"/>
      <c r="B113" s="100"/>
      <c r="C113" s="100"/>
      <c r="D113" s="101"/>
      <c r="E113" s="162"/>
      <c r="F113" s="103"/>
      <c r="G113" s="103"/>
      <c r="H113" s="103"/>
      <c r="I113" s="103"/>
    </row>
    <row r="114" spans="1:9" ht="15" customHeight="1" x14ac:dyDescent="0.2">
      <c r="A114" s="226"/>
      <c r="B114" s="100"/>
      <c r="C114" s="100"/>
      <c r="D114" s="101"/>
      <c r="E114" s="102"/>
      <c r="F114" s="103"/>
      <c r="G114" s="103"/>
      <c r="H114" s="103"/>
      <c r="I114" s="104"/>
    </row>
    <row r="115" spans="1:9" ht="12.75" x14ac:dyDescent="0.2">
      <c r="A115" s="166"/>
      <c r="B115" s="100"/>
      <c r="C115" s="100"/>
      <c r="D115" s="101"/>
      <c r="E115" s="162"/>
      <c r="F115" s="167"/>
      <c r="G115" s="103"/>
      <c r="H115" s="103"/>
      <c r="I115" s="104"/>
    </row>
    <row r="116" spans="1:9" ht="12.75" x14ac:dyDescent="0.2">
      <c r="A116" s="152"/>
      <c r="B116" s="100"/>
      <c r="C116" s="100"/>
      <c r="D116" s="101"/>
      <c r="E116" s="162"/>
      <c r="F116" s="167"/>
      <c r="G116" s="103"/>
      <c r="H116" s="103"/>
      <c r="I116" s="104"/>
    </row>
    <row r="117" spans="1:9" ht="12.75" x14ac:dyDescent="0.2">
      <c r="A117" s="153"/>
      <c r="B117" s="100"/>
      <c r="C117" s="100"/>
      <c r="D117" s="101"/>
      <c r="E117" s="162"/>
      <c r="F117" s="167"/>
      <c r="G117" s="103"/>
      <c r="H117" s="103"/>
      <c r="I117" s="104"/>
    </row>
    <row r="118" spans="1:9" s="156" customFormat="1" ht="12.75" x14ac:dyDescent="0.2">
      <c r="A118" s="152"/>
      <c r="B118" s="100"/>
      <c r="C118" s="100"/>
      <c r="D118" s="101"/>
      <c r="E118" s="162"/>
      <c r="F118" s="103"/>
      <c r="G118" s="103"/>
      <c r="H118" s="103"/>
      <c r="I118" s="103"/>
    </row>
    <row r="119" spans="1:9" s="156" customFormat="1" ht="12.75" x14ac:dyDescent="0.2">
      <c r="A119" s="154"/>
      <c r="B119" s="100"/>
      <c r="C119" s="168"/>
      <c r="D119" s="168"/>
      <c r="E119" s="162"/>
      <c r="F119" s="103"/>
      <c r="G119" s="103"/>
      <c r="H119" s="103"/>
      <c r="I119" s="103"/>
    </row>
    <row r="120" spans="1:9" s="156" customFormat="1" ht="12.75" x14ac:dyDescent="0.2">
      <c r="A120" s="99"/>
      <c r="B120" s="100"/>
      <c r="C120" s="100"/>
      <c r="D120" s="169"/>
      <c r="E120" s="162"/>
      <c r="F120" s="103"/>
      <c r="G120" s="103"/>
      <c r="H120" s="103"/>
      <c r="I120" s="103"/>
    </row>
    <row r="121" spans="1:9" s="156" customFormat="1" ht="12.75" x14ac:dyDescent="0.2">
      <c r="A121" s="99"/>
      <c r="B121" s="100"/>
      <c r="C121" s="100"/>
      <c r="D121" s="101"/>
      <c r="E121" s="162"/>
      <c r="F121" s="103"/>
      <c r="G121" s="103"/>
      <c r="H121" s="103"/>
      <c r="I121" s="103"/>
    </row>
    <row r="122" spans="1:9" s="156" customFormat="1" ht="12.75" x14ac:dyDescent="0.2">
      <c r="A122" s="99"/>
      <c r="B122" s="100"/>
      <c r="C122" s="100"/>
      <c r="D122" s="168"/>
      <c r="E122" s="162"/>
      <c r="F122" s="103"/>
      <c r="G122" s="103"/>
      <c r="H122" s="103"/>
      <c r="I122" s="103"/>
    </row>
    <row r="123" spans="1:9" s="156" customFormat="1" ht="12.75" x14ac:dyDescent="0.2">
      <c r="A123" s="161"/>
      <c r="B123" s="100"/>
      <c r="C123" s="100"/>
      <c r="D123" s="101"/>
      <c r="E123" s="162"/>
      <c r="F123" s="103"/>
      <c r="G123" s="103"/>
      <c r="H123" s="103"/>
      <c r="I123" s="103"/>
    </row>
    <row r="124" spans="1:9" s="156" customFormat="1" ht="12.75" x14ac:dyDescent="0.2">
      <c r="A124" s="99"/>
      <c r="B124" s="100"/>
      <c r="C124" s="100"/>
      <c r="D124" s="101"/>
      <c r="E124" s="162"/>
      <c r="F124" s="103"/>
      <c r="G124" s="103"/>
      <c r="H124" s="103"/>
      <c r="I124" s="103"/>
    </row>
    <row r="125" spans="1:9" s="156" customFormat="1" ht="12.75" x14ac:dyDescent="0.2">
      <c r="A125" s="161"/>
      <c r="B125" s="100"/>
      <c r="C125" s="100"/>
      <c r="D125" s="101"/>
      <c r="E125" s="162"/>
      <c r="F125" s="103"/>
      <c r="G125" s="103"/>
      <c r="H125" s="103"/>
      <c r="I125" s="103"/>
    </row>
    <row r="126" spans="1:9" s="159" customFormat="1" ht="12.75" x14ac:dyDescent="0.2">
      <c r="A126" s="165"/>
      <c r="B126" s="170"/>
      <c r="C126" s="170"/>
      <c r="D126" s="171"/>
      <c r="E126" s="172"/>
      <c r="F126" s="173"/>
      <c r="G126" s="173"/>
      <c r="H126" s="173"/>
      <c r="I126" s="173"/>
    </row>
    <row r="127" spans="1:9" ht="12.75" x14ac:dyDescent="0.2">
      <c r="A127" s="166"/>
      <c r="B127" s="100"/>
      <c r="C127" s="100"/>
      <c r="D127" s="101"/>
      <c r="E127" s="162"/>
      <c r="F127" s="167"/>
      <c r="G127" s="103"/>
      <c r="H127" s="103"/>
      <c r="I127" s="104"/>
    </row>
    <row r="128" spans="1:9" ht="12.75" x14ac:dyDescent="0.2">
      <c r="A128" s="174"/>
      <c r="B128" s="100"/>
      <c r="C128" s="100"/>
      <c r="D128" s="101"/>
      <c r="E128" s="162"/>
      <c r="F128" s="167"/>
      <c r="G128" s="103"/>
      <c r="H128" s="103"/>
      <c r="I128" s="104"/>
    </row>
    <row r="129" spans="1:9" ht="12.75" x14ac:dyDescent="0.2">
      <c r="A129" s="166"/>
      <c r="B129" s="100"/>
      <c r="C129" s="100"/>
      <c r="D129" s="101"/>
      <c r="E129" s="162"/>
      <c r="F129" s="167"/>
      <c r="G129" s="103"/>
      <c r="H129" s="103"/>
      <c r="I129" s="104"/>
    </row>
    <row r="130" spans="1:9" ht="12.75" x14ac:dyDescent="0.2">
      <c r="A130" s="166"/>
      <c r="B130" s="100"/>
      <c r="C130" s="100"/>
      <c r="D130" s="101"/>
      <c r="E130" s="162"/>
      <c r="F130" s="167"/>
      <c r="G130" s="103"/>
      <c r="H130" s="103"/>
      <c r="I130" s="104"/>
    </row>
    <row r="131" spans="1:9" ht="12.75" x14ac:dyDescent="0.2">
      <c r="A131" s="166"/>
      <c r="B131" s="100"/>
      <c r="C131" s="100"/>
      <c r="D131" s="101"/>
      <c r="E131" s="162"/>
      <c r="F131" s="167"/>
      <c r="G131" s="103"/>
      <c r="H131" s="103"/>
      <c r="I131" s="104"/>
    </row>
    <row r="132" spans="1:9" ht="12.75" x14ac:dyDescent="0.2">
      <c r="A132" s="166"/>
      <c r="B132" s="100"/>
      <c r="C132" s="100"/>
      <c r="D132" s="101"/>
      <c r="E132" s="162"/>
      <c r="F132" s="167"/>
      <c r="G132" s="103"/>
      <c r="H132" s="103"/>
      <c r="I132" s="104"/>
    </row>
    <row r="133" spans="1:9" ht="12.75" x14ac:dyDescent="0.2">
      <c r="A133" s="166"/>
      <c r="B133" s="100"/>
      <c r="C133" s="100"/>
      <c r="D133" s="101"/>
      <c r="E133" s="162"/>
      <c r="F133" s="167"/>
      <c r="G133" s="103"/>
      <c r="H133" s="103"/>
      <c r="I133" s="104"/>
    </row>
    <row r="134" spans="1:9" ht="12.75" x14ac:dyDescent="0.2">
      <c r="A134" s="166"/>
      <c r="B134" s="100"/>
      <c r="C134" s="100"/>
      <c r="D134" s="101"/>
      <c r="E134" s="162"/>
      <c r="F134" s="167"/>
      <c r="G134" s="103"/>
      <c r="H134" s="103"/>
      <c r="I134" s="104"/>
    </row>
    <row r="135" spans="1:9" ht="12.75" x14ac:dyDescent="0.2">
      <c r="A135" s="166"/>
      <c r="B135" s="100"/>
      <c r="C135" s="100"/>
      <c r="D135" s="101"/>
      <c r="E135" s="162"/>
      <c r="F135" s="167"/>
      <c r="G135" s="103"/>
      <c r="H135" s="103"/>
      <c r="I135" s="104"/>
    </row>
    <row r="136" spans="1:9" ht="12.75" x14ac:dyDescent="0.2">
      <c r="A136" s="166"/>
      <c r="B136" s="100"/>
      <c r="C136" s="100"/>
      <c r="D136" s="101"/>
      <c r="E136" s="162"/>
      <c r="F136" s="167"/>
      <c r="G136" s="103"/>
      <c r="H136" s="103"/>
      <c r="I136" s="104"/>
    </row>
    <row r="137" spans="1:9" ht="12.75" x14ac:dyDescent="0.2">
      <c r="A137" s="166"/>
      <c r="B137" s="100"/>
      <c r="C137" s="100"/>
      <c r="D137" s="101"/>
      <c r="E137" s="162"/>
      <c r="F137" s="167"/>
      <c r="G137" s="103"/>
      <c r="H137" s="103"/>
      <c r="I137" s="104"/>
    </row>
    <row r="138" spans="1:9" ht="12.75" x14ac:dyDescent="0.2">
      <c r="A138" s="166"/>
      <c r="B138" s="100"/>
      <c r="C138" s="100"/>
      <c r="D138" s="101"/>
      <c r="E138" s="162"/>
      <c r="F138" s="167"/>
      <c r="G138" s="103"/>
      <c r="H138" s="103"/>
      <c r="I138" s="104"/>
    </row>
    <row r="139" spans="1:9" ht="12.75" x14ac:dyDescent="0.2">
      <c r="A139" s="166"/>
      <c r="B139" s="100"/>
      <c r="C139" s="100"/>
      <c r="D139" s="101"/>
      <c r="E139" s="162"/>
      <c r="F139" s="167"/>
      <c r="G139" s="103"/>
      <c r="H139" s="103"/>
      <c r="I139" s="104"/>
    </row>
    <row r="140" spans="1:9" ht="12.75" x14ac:dyDescent="0.2">
      <c r="A140" s="166"/>
      <c r="B140" s="100"/>
      <c r="C140" s="100"/>
      <c r="D140" s="101"/>
      <c r="E140" s="162"/>
      <c r="F140" s="167"/>
      <c r="G140" s="103"/>
      <c r="H140" s="103"/>
      <c r="I140" s="104"/>
    </row>
    <row r="141" spans="1:9" ht="12.75" x14ac:dyDescent="0.2">
      <c r="A141" s="166"/>
      <c r="B141" s="100"/>
      <c r="C141" s="100"/>
      <c r="D141" s="101"/>
      <c r="E141" s="162"/>
      <c r="F141" s="167"/>
      <c r="G141" s="103"/>
      <c r="H141" s="103"/>
      <c r="I141" s="104"/>
    </row>
    <row r="142" spans="1:9" ht="12.75" x14ac:dyDescent="0.2">
      <c r="A142" s="166"/>
      <c r="B142" s="100"/>
      <c r="C142" s="100"/>
      <c r="D142" s="101"/>
      <c r="E142" s="162"/>
      <c r="F142" s="167"/>
      <c r="G142" s="103"/>
      <c r="H142" s="103"/>
      <c r="I142" s="104"/>
    </row>
    <row r="143" spans="1:9" x14ac:dyDescent="0.2">
      <c r="A143" s="175"/>
      <c r="E143" s="178"/>
      <c r="F143" s="179"/>
    </row>
    <row r="144" spans="1:9" x14ac:dyDescent="0.2">
      <c r="A144" s="175"/>
      <c r="E144" s="178"/>
      <c r="F144" s="179"/>
    </row>
    <row r="145" spans="1:10" s="180" customFormat="1" x14ac:dyDescent="0.2">
      <c r="A145" s="175"/>
      <c r="B145" s="176"/>
      <c r="C145" s="176"/>
      <c r="D145" s="177"/>
      <c r="E145" s="178"/>
      <c r="F145" s="179"/>
      <c r="I145" s="181"/>
      <c r="J145" s="158"/>
    </row>
    <row r="146" spans="1:10" s="180" customFormat="1" x14ac:dyDescent="0.2">
      <c r="A146" s="175"/>
      <c r="B146" s="176"/>
      <c r="C146" s="176"/>
      <c r="D146" s="177"/>
      <c r="E146" s="178"/>
      <c r="F146" s="179"/>
      <c r="I146" s="181"/>
      <c r="J146" s="158"/>
    </row>
    <row r="147" spans="1:10" s="180" customFormat="1" x14ac:dyDescent="0.2">
      <c r="A147" s="175"/>
      <c r="B147" s="176"/>
      <c r="C147" s="176"/>
      <c r="D147" s="177"/>
      <c r="E147" s="178"/>
      <c r="F147" s="179"/>
      <c r="I147" s="181"/>
      <c r="J147" s="158"/>
    </row>
    <row r="148" spans="1:10" s="180" customFormat="1" x14ac:dyDescent="0.2">
      <c r="A148" s="175"/>
      <c r="B148" s="176"/>
      <c r="C148" s="176"/>
      <c r="D148" s="177"/>
      <c r="E148" s="178"/>
      <c r="F148" s="179"/>
      <c r="I148" s="181"/>
      <c r="J148" s="158"/>
    </row>
    <row r="149" spans="1:10" s="180" customFormat="1" x14ac:dyDescent="0.2">
      <c r="A149" s="175"/>
      <c r="B149" s="176"/>
      <c r="C149" s="176"/>
      <c r="D149" s="177"/>
      <c r="E149" s="178"/>
      <c r="F149" s="179"/>
      <c r="I149" s="181"/>
      <c r="J149" s="158"/>
    </row>
    <row r="150" spans="1:10" s="180" customFormat="1" x14ac:dyDescent="0.2">
      <c r="A150" s="175"/>
      <c r="B150" s="176"/>
      <c r="C150" s="176"/>
      <c r="D150" s="177"/>
      <c r="E150" s="178"/>
      <c r="F150" s="179"/>
      <c r="I150" s="181"/>
      <c r="J150" s="158"/>
    </row>
    <row r="151" spans="1:10" s="180" customFormat="1" x14ac:dyDescent="0.2">
      <c r="A151" s="175"/>
      <c r="B151" s="176"/>
      <c r="C151" s="176"/>
      <c r="D151" s="177"/>
      <c r="E151" s="178"/>
      <c r="F151" s="179"/>
      <c r="I151" s="181"/>
      <c r="J151" s="158"/>
    </row>
    <row r="152" spans="1:10" s="180" customFormat="1" x14ac:dyDescent="0.2">
      <c r="A152" s="175"/>
      <c r="B152" s="176"/>
      <c r="C152" s="176"/>
      <c r="D152" s="177"/>
      <c r="E152" s="178"/>
      <c r="F152" s="179"/>
      <c r="I152" s="181"/>
      <c r="J152" s="158"/>
    </row>
    <row r="153" spans="1:10" s="180" customFormat="1" x14ac:dyDescent="0.2">
      <c r="A153" s="175"/>
      <c r="B153" s="176"/>
      <c r="C153" s="176"/>
      <c r="D153" s="177"/>
      <c r="E153" s="178"/>
      <c r="F153" s="179"/>
      <c r="I153" s="181"/>
      <c r="J153" s="158"/>
    </row>
    <row r="154" spans="1:10" s="180" customFormat="1" x14ac:dyDescent="0.2">
      <c r="A154" s="175"/>
      <c r="B154" s="176"/>
      <c r="C154" s="176"/>
      <c r="D154" s="177"/>
      <c r="E154" s="178"/>
      <c r="F154" s="179"/>
      <c r="I154" s="181"/>
      <c r="J154" s="158"/>
    </row>
    <row r="155" spans="1:10" s="180" customFormat="1" x14ac:dyDescent="0.2">
      <c r="A155" s="175"/>
      <c r="B155" s="176"/>
      <c r="C155" s="176"/>
      <c r="D155" s="177"/>
      <c r="E155" s="178"/>
      <c r="F155" s="179"/>
      <c r="I155" s="181"/>
      <c r="J155" s="158"/>
    </row>
    <row r="156" spans="1:10" s="180" customFormat="1" x14ac:dyDescent="0.2">
      <c r="A156" s="175"/>
      <c r="B156" s="176"/>
      <c r="C156" s="176"/>
      <c r="D156" s="177"/>
      <c r="E156" s="178"/>
      <c r="F156" s="179"/>
      <c r="I156" s="181"/>
      <c r="J156" s="158"/>
    </row>
    <row r="157" spans="1:10" s="180" customFormat="1" x14ac:dyDescent="0.2">
      <c r="A157" s="175"/>
      <c r="B157" s="176"/>
      <c r="C157" s="176"/>
      <c r="D157" s="177"/>
      <c r="E157" s="178"/>
      <c r="F157" s="179"/>
      <c r="I157" s="181"/>
      <c r="J157" s="158"/>
    </row>
    <row r="158" spans="1:10" s="180" customFormat="1" x14ac:dyDescent="0.2">
      <c r="A158" s="175"/>
      <c r="B158" s="176"/>
      <c r="C158" s="176"/>
      <c r="D158" s="177"/>
      <c r="E158" s="178"/>
      <c r="F158" s="179"/>
      <c r="I158" s="181"/>
      <c r="J158" s="158"/>
    </row>
    <row r="159" spans="1:10" s="180" customFormat="1" x14ac:dyDescent="0.2">
      <c r="A159" s="175"/>
      <c r="B159" s="176"/>
      <c r="C159" s="176"/>
      <c r="D159" s="177"/>
      <c r="E159" s="178"/>
      <c r="F159" s="179"/>
      <c r="I159" s="181"/>
      <c r="J159" s="158"/>
    </row>
    <row r="160" spans="1:10" s="180" customFormat="1" x14ac:dyDescent="0.2">
      <c r="A160" s="175"/>
      <c r="B160" s="176"/>
      <c r="C160" s="176"/>
      <c r="D160" s="177"/>
      <c r="E160" s="178"/>
      <c r="F160" s="179"/>
      <c r="I160" s="181"/>
      <c r="J160" s="158"/>
    </row>
    <row r="161" spans="1:10" s="180" customFormat="1" x14ac:dyDescent="0.2">
      <c r="A161" s="175"/>
      <c r="B161" s="176"/>
      <c r="C161" s="176"/>
      <c r="D161" s="177"/>
      <c r="E161" s="178"/>
      <c r="F161" s="179"/>
      <c r="I161" s="181"/>
      <c r="J161" s="158"/>
    </row>
    <row r="162" spans="1:10" s="180" customFormat="1" x14ac:dyDescent="0.2">
      <c r="A162" s="175"/>
      <c r="B162" s="176"/>
      <c r="C162" s="176"/>
      <c r="D162" s="177"/>
      <c r="E162" s="178"/>
      <c r="F162" s="179"/>
      <c r="I162" s="181"/>
      <c r="J162" s="158"/>
    </row>
    <row r="163" spans="1:10" s="180" customFormat="1" x14ac:dyDescent="0.2">
      <c r="A163" s="175"/>
      <c r="B163" s="176"/>
      <c r="C163" s="176"/>
      <c r="D163" s="177"/>
      <c r="E163" s="178"/>
      <c r="F163" s="179"/>
      <c r="I163" s="181"/>
      <c r="J163" s="158"/>
    </row>
    <row r="164" spans="1:10" s="180" customFormat="1" x14ac:dyDescent="0.2">
      <c r="A164" s="175"/>
      <c r="B164" s="176"/>
      <c r="C164" s="176"/>
      <c r="D164" s="177"/>
      <c r="E164" s="178"/>
      <c r="F164" s="179"/>
      <c r="I164" s="181"/>
      <c r="J164" s="158"/>
    </row>
    <row r="165" spans="1:10" s="180" customFormat="1" x14ac:dyDescent="0.2">
      <c r="A165" s="175"/>
      <c r="B165" s="176"/>
      <c r="C165" s="176"/>
      <c r="D165" s="177"/>
      <c r="E165" s="178"/>
      <c r="F165" s="179"/>
      <c r="I165" s="181"/>
      <c r="J165" s="158"/>
    </row>
    <row r="166" spans="1:10" s="180" customFormat="1" x14ac:dyDescent="0.2">
      <c r="A166" s="175"/>
      <c r="B166" s="176"/>
      <c r="C166" s="176"/>
      <c r="D166" s="177"/>
      <c r="E166" s="178"/>
      <c r="F166" s="179"/>
      <c r="I166" s="181"/>
      <c r="J166" s="158"/>
    </row>
    <row r="167" spans="1:10" s="180" customFormat="1" x14ac:dyDescent="0.2">
      <c r="A167" s="175"/>
      <c r="B167" s="176"/>
      <c r="C167" s="176"/>
      <c r="D167" s="177"/>
      <c r="E167" s="178"/>
      <c r="F167" s="179"/>
      <c r="I167" s="181"/>
      <c r="J167" s="158"/>
    </row>
    <row r="168" spans="1:10" s="180" customFormat="1" x14ac:dyDescent="0.2">
      <c r="A168" s="175"/>
      <c r="B168" s="176"/>
      <c r="C168" s="176"/>
      <c r="D168" s="177"/>
      <c r="E168" s="178"/>
      <c r="F168" s="179"/>
      <c r="I168" s="181"/>
      <c r="J168" s="158"/>
    </row>
    <row r="169" spans="1:10" s="180" customFormat="1" x14ac:dyDescent="0.2">
      <c r="A169" s="175"/>
      <c r="B169" s="176"/>
      <c r="C169" s="176"/>
      <c r="D169" s="177"/>
      <c r="E169" s="178"/>
      <c r="F169" s="179"/>
      <c r="I169" s="181"/>
      <c r="J169" s="158"/>
    </row>
    <row r="170" spans="1:10" s="180" customFormat="1" x14ac:dyDescent="0.2">
      <c r="A170" s="175"/>
      <c r="B170" s="176"/>
      <c r="C170" s="176"/>
      <c r="D170" s="177"/>
      <c r="E170" s="178"/>
      <c r="F170" s="179"/>
      <c r="I170" s="181"/>
      <c r="J170" s="158"/>
    </row>
    <row r="171" spans="1:10" s="180" customFormat="1" x14ac:dyDescent="0.2">
      <c r="A171" s="175"/>
      <c r="B171" s="176"/>
      <c r="C171" s="176"/>
      <c r="D171" s="177"/>
      <c r="E171" s="178"/>
      <c r="F171" s="179"/>
      <c r="I171" s="181"/>
      <c r="J171" s="158"/>
    </row>
    <row r="172" spans="1:10" s="180" customFormat="1" x14ac:dyDescent="0.2">
      <c r="A172" s="175"/>
      <c r="B172" s="176"/>
      <c r="C172" s="176"/>
      <c r="D172" s="177"/>
      <c r="E172" s="178"/>
      <c r="F172" s="179"/>
      <c r="I172" s="181"/>
      <c r="J172" s="158"/>
    </row>
    <row r="173" spans="1:10" s="180" customFormat="1" x14ac:dyDescent="0.2">
      <c r="A173" s="175"/>
      <c r="B173" s="176"/>
      <c r="C173" s="176"/>
      <c r="D173" s="177"/>
      <c r="E173" s="178"/>
      <c r="F173" s="179"/>
      <c r="I173" s="181"/>
      <c r="J173" s="158"/>
    </row>
    <row r="174" spans="1:10" s="180" customFormat="1" x14ac:dyDescent="0.2">
      <c r="A174" s="175"/>
      <c r="B174" s="176"/>
      <c r="C174" s="176"/>
      <c r="D174" s="177"/>
      <c r="E174" s="178"/>
      <c r="F174" s="179"/>
      <c r="I174" s="181"/>
      <c r="J174" s="158"/>
    </row>
    <row r="175" spans="1:10" s="180" customFormat="1" x14ac:dyDescent="0.2">
      <c r="A175" s="175"/>
      <c r="B175" s="176"/>
      <c r="C175" s="176"/>
      <c r="D175" s="177"/>
      <c r="E175" s="178"/>
      <c r="F175" s="179"/>
      <c r="I175" s="181"/>
      <c r="J175" s="158"/>
    </row>
    <row r="176" spans="1:10" s="180" customFormat="1" x14ac:dyDescent="0.2">
      <c r="A176" s="175"/>
      <c r="B176" s="176"/>
      <c r="C176" s="176"/>
      <c r="D176" s="177"/>
      <c r="E176" s="178"/>
      <c r="F176" s="179"/>
      <c r="I176" s="181"/>
      <c r="J176" s="158"/>
    </row>
    <row r="177" spans="1:10" s="180" customFormat="1" x14ac:dyDescent="0.2">
      <c r="A177" s="175"/>
      <c r="B177" s="176"/>
      <c r="C177" s="176"/>
      <c r="D177" s="177"/>
      <c r="E177" s="178"/>
      <c r="F177" s="179"/>
      <c r="I177" s="181"/>
      <c r="J177" s="158"/>
    </row>
    <row r="178" spans="1:10" s="180" customFormat="1" x14ac:dyDescent="0.2">
      <c r="A178" s="175"/>
      <c r="B178" s="176"/>
      <c r="C178" s="176"/>
      <c r="D178" s="177"/>
      <c r="E178" s="178"/>
      <c r="F178" s="179"/>
      <c r="I178" s="181"/>
      <c r="J178" s="158"/>
    </row>
    <row r="179" spans="1:10" s="180" customFormat="1" x14ac:dyDescent="0.2">
      <c r="A179" s="175"/>
      <c r="B179" s="176"/>
      <c r="C179" s="176"/>
      <c r="D179" s="177"/>
      <c r="E179" s="178"/>
      <c r="F179" s="179"/>
      <c r="I179" s="181"/>
      <c r="J179" s="158"/>
    </row>
    <row r="180" spans="1:10" s="180" customFormat="1" x14ac:dyDescent="0.2">
      <c r="A180" s="175"/>
      <c r="B180" s="176"/>
      <c r="C180" s="176"/>
      <c r="D180" s="177"/>
      <c r="E180" s="178"/>
      <c r="F180" s="179"/>
      <c r="I180" s="181"/>
      <c r="J180" s="158"/>
    </row>
    <row r="181" spans="1:10" s="180" customFormat="1" x14ac:dyDescent="0.2">
      <c r="A181" s="175"/>
      <c r="B181" s="176"/>
      <c r="C181" s="176"/>
      <c r="D181" s="177"/>
      <c r="E181" s="178"/>
      <c r="F181" s="179"/>
      <c r="I181" s="181"/>
      <c r="J181" s="158"/>
    </row>
    <row r="182" spans="1:10" s="180" customFormat="1" x14ac:dyDescent="0.2">
      <c r="A182" s="175"/>
      <c r="B182" s="176"/>
      <c r="C182" s="176"/>
      <c r="D182" s="177"/>
      <c r="E182" s="178"/>
      <c r="F182" s="179"/>
      <c r="I182" s="181"/>
      <c r="J182" s="158"/>
    </row>
    <row r="183" spans="1:10" s="180" customFormat="1" x14ac:dyDescent="0.2">
      <c r="A183" s="175"/>
      <c r="B183" s="176"/>
      <c r="C183" s="176"/>
      <c r="D183" s="177"/>
      <c r="E183" s="178"/>
      <c r="F183" s="179"/>
      <c r="I183" s="181"/>
      <c r="J183" s="158"/>
    </row>
    <row r="184" spans="1:10" s="180" customFormat="1" x14ac:dyDescent="0.2">
      <c r="A184" s="175"/>
      <c r="B184" s="176"/>
      <c r="C184" s="176"/>
      <c r="D184" s="177"/>
      <c r="E184" s="178"/>
      <c r="F184" s="179"/>
      <c r="I184" s="181"/>
      <c r="J184" s="158"/>
    </row>
    <row r="185" spans="1:10" s="180" customFormat="1" x14ac:dyDescent="0.2">
      <c r="A185" s="175"/>
      <c r="B185" s="176"/>
      <c r="C185" s="176"/>
      <c r="D185" s="177"/>
      <c r="E185" s="178"/>
      <c r="F185" s="179"/>
      <c r="I185" s="181"/>
      <c r="J185" s="158"/>
    </row>
    <row r="186" spans="1:10" s="180" customFormat="1" x14ac:dyDescent="0.2">
      <c r="A186" s="175"/>
      <c r="B186" s="176"/>
      <c r="C186" s="176"/>
      <c r="D186" s="177"/>
      <c r="E186" s="178"/>
      <c r="F186" s="179"/>
      <c r="I186" s="181"/>
      <c r="J186" s="158"/>
    </row>
    <row r="187" spans="1:10" s="180" customFormat="1" x14ac:dyDescent="0.2">
      <c r="A187" s="175"/>
      <c r="B187" s="176"/>
      <c r="C187" s="176"/>
      <c r="D187" s="177"/>
      <c r="E187" s="178"/>
      <c r="F187" s="179"/>
      <c r="I187" s="181"/>
      <c r="J187" s="158"/>
    </row>
    <row r="188" spans="1:10" s="180" customFormat="1" x14ac:dyDescent="0.2">
      <c r="A188" s="175"/>
      <c r="B188" s="176"/>
      <c r="C188" s="176"/>
      <c r="D188" s="177"/>
      <c r="E188" s="178"/>
      <c r="F188" s="179"/>
      <c r="I188" s="181"/>
      <c r="J188" s="158"/>
    </row>
    <row r="189" spans="1:10" s="180" customFormat="1" x14ac:dyDescent="0.2">
      <c r="A189" s="175"/>
      <c r="B189" s="176"/>
      <c r="C189" s="176"/>
      <c r="D189" s="177"/>
      <c r="E189" s="178"/>
      <c r="F189" s="179"/>
      <c r="I189" s="181"/>
      <c r="J189" s="158"/>
    </row>
    <row r="190" spans="1:10" s="180" customFormat="1" x14ac:dyDescent="0.2">
      <c r="A190" s="175"/>
      <c r="B190" s="176"/>
      <c r="C190" s="176"/>
      <c r="D190" s="177"/>
      <c r="E190" s="178"/>
      <c r="F190" s="179"/>
      <c r="I190" s="181"/>
      <c r="J190" s="158"/>
    </row>
    <row r="191" spans="1:10" s="180" customFormat="1" x14ac:dyDescent="0.2">
      <c r="A191" s="175"/>
      <c r="B191" s="176"/>
      <c r="C191" s="176"/>
      <c r="D191" s="177"/>
      <c r="E191" s="178"/>
      <c r="F191" s="179"/>
      <c r="I191" s="181"/>
      <c r="J191" s="158"/>
    </row>
    <row r="192" spans="1:10" s="180" customFormat="1" x14ac:dyDescent="0.2">
      <c r="A192" s="175"/>
      <c r="B192" s="176"/>
      <c r="C192" s="176"/>
      <c r="D192" s="177"/>
      <c r="E192" s="178"/>
      <c r="F192" s="179"/>
      <c r="I192" s="181"/>
      <c r="J192" s="158"/>
    </row>
    <row r="193" spans="1:10" s="180" customFormat="1" x14ac:dyDescent="0.2">
      <c r="A193" s="175"/>
      <c r="B193" s="176"/>
      <c r="C193" s="176"/>
      <c r="D193" s="177"/>
      <c r="E193" s="178"/>
      <c r="F193" s="179"/>
      <c r="I193" s="181"/>
      <c r="J193" s="158"/>
    </row>
    <row r="194" spans="1:10" s="180" customFormat="1" x14ac:dyDescent="0.2">
      <c r="A194" s="175"/>
      <c r="B194" s="176"/>
      <c r="C194" s="176"/>
      <c r="D194" s="177"/>
      <c r="E194" s="178"/>
      <c r="F194" s="179"/>
      <c r="I194" s="181"/>
      <c r="J194" s="158"/>
    </row>
    <row r="195" spans="1:10" s="180" customFormat="1" x14ac:dyDescent="0.2">
      <c r="A195" s="175"/>
      <c r="B195" s="176"/>
      <c r="C195" s="176"/>
      <c r="D195" s="177"/>
      <c r="E195" s="178"/>
      <c r="F195" s="179"/>
      <c r="I195" s="181"/>
      <c r="J195" s="158"/>
    </row>
    <row r="196" spans="1:10" s="180" customFormat="1" x14ac:dyDescent="0.2">
      <c r="A196" s="175"/>
      <c r="B196" s="176"/>
      <c r="C196" s="176"/>
      <c r="D196" s="177"/>
      <c r="E196" s="178"/>
      <c r="F196" s="179"/>
      <c r="I196" s="181"/>
      <c r="J196" s="158"/>
    </row>
    <row r="197" spans="1:10" s="180" customFormat="1" x14ac:dyDescent="0.2">
      <c r="A197" s="175"/>
      <c r="B197" s="176"/>
      <c r="C197" s="176"/>
      <c r="D197" s="177"/>
      <c r="E197" s="178"/>
      <c r="F197" s="179"/>
      <c r="I197" s="181"/>
      <c r="J197" s="158"/>
    </row>
    <row r="198" spans="1:10" s="180" customFormat="1" x14ac:dyDescent="0.2">
      <c r="A198" s="175"/>
      <c r="B198" s="176"/>
      <c r="C198" s="176"/>
      <c r="D198" s="177"/>
      <c r="E198" s="178"/>
      <c r="F198" s="179"/>
      <c r="I198" s="181"/>
      <c r="J198" s="158"/>
    </row>
    <row r="199" spans="1:10" s="180" customFormat="1" x14ac:dyDescent="0.2">
      <c r="A199" s="175"/>
      <c r="B199" s="176"/>
      <c r="C199" s="176"/>
      <c r="D199" s="177"/>
      <c r="E199" s="178"/>
      <c r="F199" s="179"/>
      <c r="I199" s="181"/>
      <c r="J199" s="158"/>
    </row>
    <row r="200" spans="1:10" s="180" customFormat="1" x14ac:dyDescent="0.2">
      <c r="A200" s="175"/>
      <c r="B200" s="176"/>
      <c r="C200" s="176"/>
      <c r="D200" s="177"/>
      <c r="E200" s="178"/>
      <c r="F200" s="179"/>
      <c r="I200" s="181"/>
      <c r="J200" s="158"/>
    </row>
    <row r="201" spans="1:10" s="180" customFormat="1" x14ac:dyDescent="0.2">
      <c r="A201" s="175"/>
      <c r="B201" s="176"/>
      <c r="C201" s="176"/>
      <c r="D201" s="177"/>
      <c r="E201" s="178"/>
      <c r="F201" s="179"/>
      <c r="I201" s="181"/>
      <c r="J201" s="158"/>
    </row>
    <row r="202" spans="1:10" s="180" customFormat="1" x14ac:dyDescent="0.2">
      <c r="A202" s="175"/>
      <c r="B202" s="176"/>
      <c r="C202" s="176"/>
      <c r="D202" s="177"/>
      <c r="E202" s="178"/>
      <c r="F202" s="179"/>
      <c r="I202" s="181"/>
      <c r="J202" s="158"/>
    </row>
    <row r="203" spans="1:10" s="180" customFormat="1" x14ac:dyDescent="0.2">
      <c r="A203" s="175"/>
      <c r="B203" s="176"/>
      <c r="C203" s="176"/>
      <c r="D203" s="177"/>
      <c r="E203" s="178"/>
      <c r="F203" s="179"/>
      <c r="I203" s="181"/>
      <c r="J203" s="158"/>
    </row>
    <row r="204" spans="1:10" s="180" customFormat="1" x14ac:dyDescent="0.2">
      <c r="A204" s="175"/>
      <c r="B204" s="176"/>
      <c r="C204" s="176"/>
      <c r="D204" s="177"/>
      <c r="E204" s="178"/>
      <c r="F204" s="179"/>
      <c r="I204" s="181"/>
      <c r="J204" s="158"/>
    </row>
    <row r="205" spans="1:10" s="180" customFormat="1" x14ac:dyDescent="0.2">
      <c r="A205" s="175"/>
      <c r="B205" s="176"/>
      <c r="C205" s="176"/>
      <c r="D205" s="177"/>
      <c r="E205" s="178"/>
      <c r="F205" s="179"/>
      <c r="I205" s="181"/>
      <c r="J205" s="158"/>
    </row>
  </sheetData>
  <sheetProtection formatCells="0" formatColumns="0" formatRows="0" insertColumns="0" insertRows="0" insertHyperlinks="0" deleteColumns="0" deleteRows="0" sort="0"/>
  <sortState xmlns:xlrd2="http://schemas.microsoft.com/office/spreadsheetml/2017/richdata2" ref="A5:J104">
    <sortCondition ref="A5:A104"/>
  </sortState>
  <mergeCells count="2">
    <mergeCell ref="A1:D2"/>
    <mergeCell ref="J1:J4"/>
  </mergeCells>
  <printOptions gridLines="1"/>
  <pageMargins left="0.17" right="0" top="0.79" bottom="0.55000000000000004" header="0.5" footer="0.39"/>
  <pageSetup scale="90" fitToHeight="4" orientation="landscape" r:id="rId1"/>
  <headerFooter alignWithMargins="0">
    <oddFooter>&amp;C&amp;"Arial,Bold"&amp;9Page &amp;P of &amp;N&amp;R&amp;"Arial,Bold"&amp;9last revised &amp;D</oddFooter>
  </headerFooter>
  <rowBreaks count="1" manualBreakCount="1">
    <brk id="118" min="1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S118"/>
  <sheetViews>
    <sheetView workbookViewId="0">
      <pane xSplit="2" ySplit="3" topLeftCell="AF63" activePane="bottomRight" state="frozen"/>
      <selection activeCell="D7" sqref="D7"/>
      <selection pane="topRight" activeCell="D7" sqref="D7"/>
      <selection pane="bottomLeft" activeCell="D7" sqref="D7"/>
      <selection pane="bottomRight" activeCell="AL125" sqref="AL125"/>
    </sheetView>
  </sheetViews>
  <sheetFormatPr defaultColWidth="9.28515625" defaultRowHeight="12.75" x14ac:dyDescent="0.2"/>
  <cols>
    <col min="1" max="1" width="15.7109375" style="109" bestFit="1" customWidth="1"/>
    <col min="2" max="2" width="28.7109375" style="109" customWidth="1"/>
    <col min="3" max="3" width="15.28515625" style="142" bestFit="1" customWidth="1"/>
    <col min="4" max="4" width="14" style="143" bestFit="1" customWidth="1"/>
    <col min="5" max="5" width="12" style="144" bestFit="1" customWidth="1"/>
    <col min="6" max="6" width="10.5703125" style="145" customWidth="1"/>
    <col min="7" max="7" width="11" style="144" bestFit="1" customWidth="1"/>
    <col min="8" max="8" width="12.7109375" style="146" bestFit="1" customWidth="1"/>
    <col min="9" max="9" width="10.7109375" style="144" bestFit="1" customWidth="1"/>
    <col min="10" max="10" width="13.5703125" style="145" customWidth="1"/>
    <col min="11" max="11" width="16.7109375" style="147" bestFit="1" customWidth="1"/>
    <col min="12" max="12" width="12.28515625" style="148" bestFit="1" customWidth="1"/>
    <col min="13" max="13" width="14" style="149" bestFit="1" customWidth="1"/>
    <col min="14" max="14" width="12" style="144" bestFit="1" customWidth="1"/>
    <col min="15" max="15" width="18" style="150" bestFit="1" customWidth="1"/>
    <col min="16" max="16" width="9.7109375" style="146" bestFit="1" customWidth="1"/>
    <col min="17" max="17" width="9.28515625" style="145" bestFit="1" customWidth="1"/>
    <col min="18" max="18" width="10.5703125" style="144" bestFit="1" customWidth="1"/>
    <col min="19" max="19" width="10.5703125" style="150" customWidth="1"/>
    <col min="20" max="20" width="9.7109375" style="146" bestFit="1" customWidth="1"/>
    <col min="21" max="21" width="9.28515625" style="145" bestFit="1" customWidth="1"/>
    <col min="22" max="22" width="7.7109375" style="144" bestFit="1" customWidth="1"/>
    <col min="23" max="23" width="8.42578125" style="150" bestFit="1" customWidth="1"/>
    <col min="24" max="24" width="9.7109375" style="146" bestFit="1" customWidth="1"/>
    <col min="25" max="25" width="9.28515625" style="145" bestFit="1" customWidth="1"/>
    <col min="26" max="26" width="8.5703125" style="144" bestFit="1" customWidth="1"/>
    <col min="27" max="27" width="8.42578125" style="150" bestFit="1" customWidth="1"/>
    <col min="28" max="28" width="9.7109375" style="146" bestFit="1" customWidth="1"/>
    <col min="29" max="29" width="9.28515625" style="145" bestFit="1" customWidth="1"/>
    <col min="30" max="30" width="9.7109375" style="146" bestFit="1" customWidth="1"/>
    <col min="31" max="31" width="14.42578125" style="146" customWidth="1"/>
    <col min="32" max="32" width="10.42578125" style="144" customWidth="1"/>
    <col min="33" max="33" width="16" style="145" customWidth="1"/>
    <col min="34" max="34" width="9.7109375" style="146" bestFit="1" customWidth="1"/>
    <col min="35" max="35" width="19.5703125" style="145" customWidth="1"/>
    <col min="36" max="36" width="9.7109375" style="144" bestFit="1" customWidth="1"/>
    <col min="37" max="37" width="9.28515625" style="145" bestFit="1" customWidth="1"/>
    <col min="38" max="38" width="9.7109375" style="144" bestFit="1" customWidth="1"/>
    <col min="39" max="39" width="14" style="145" customWidth="1"/>
    <col min="40" max="40" width="9.28515625" style="144"/>
    <col min="41" max="41" width="8.42578125" style="150" bestFit="1" customWidth="1"/>
    <col min="42" max="42" width="9.7109375" style="146" bestFit="1" customWidth="1"/>
    <col min="43" max="43" width="9.28515625" style="145" bestFit="1" customWidth="1"/>
    <col min="44" max="44" width="9.7109375" style="144" bestFit="1" customWidth="1"/>
    <col min="45" max="45" width="10.5703125" style="145" customWidth="1"/>
    <col min="46" max="16384" width="9.28515625" style="109"/>
  </cols>
  <sheetData>
    <row r="1" spans="1:45" ht="24" customHeight="1" x14ac:dyDescent="0.2">
      <c r="A1" s="341" t="s">
        <v>256</v>
      </c>
      <c r="B1" s="342"/>
      <c r="C1" s="355" t="s">
        <v>184</v>
      </c>
      <c r="D1" s="356"/>
      <c r="E1" s="344" t="s">
        <v>117</v>
      </c>
      <c r="F1" s="345"/>
      <c r="G1" s="344" t="s">
        <v>185</v>
      </c>
      <c r="H1" s="345"/>
      <c r="I1" s="344" t="s">
        <v>186</v>
      </c>
      <c r="J1" s="345"/>
      <c r="K1" s="346" t="s">
        <v>231</v>
      </c>
      <c r="L1" s="347"/>
      <c r="M1" s="348"/>
      <c r="N1" s="344" t="s">
        <v>187</v>
      </c>
      <c r="O1" s="353"/>
      <c r="P1" s="353"/>
      <c r="Q1" s="345"/>
      <c r="R1" s="344" t="s">
        <v>188</v>
      </c>
      <c r="S1" s="353"/>
      <c r="T1" s="353"/>
      <c r="U1" s="354"/>
      <c r="V1" s="344" t="s">
        <v>168</v>
      </c>
      <c r="W1" s="353"/>
      <c r="X1" s="353"/>
      <c r="Y1" s="354"/>
      <c r="Z1" s="344" t="s">
        <v>189</v>
      </c>
      <c r="AA1" s="353"/>
      <c r="AB1" s="353"/>
      <c r="AC1" s="354"/>
      <c r="AD1" s="344" t="s">
        <v>190</v>
      </c>
      <c r="AE1" s="354"/>
      <c r="AF1" s="344" t="s">
        <v>191</v>
      </c>
      <c r="AG1" s="345"/>
      <c r="AH1" s="353" t="s">
        <v>192</v>
      </c>
      <c r="AI1" s="360"/>
      <c r="AJ1" s="344" t="s">
        <v>193</v>
      </c>
      <c r="AK1" s="354"/>
      <c r="AL1" s="344" t="s">
        <v>194</v>
      </c>
      <c r="AM1" s="354"/>
      <c r="AN1" s="344" t="s">
        <v>195</v>
      </c>
      <c r="AO1" s="353"/>
      <c r="AP1" s="360"/>
      <c r="AQ1" s="345"/>
      <c r="AR1" s="344" t="s">
        <v>196</v>
      </c>
      <c r="AS1" s="345"/>
    </row>
    <row r="2" spans="1:45" ht="34.5" customHeight="1" thickBot="1" x14ac:dyDescent="0.25">
      <c r="A2" s="343"/>
      <c r="B2" s="342"/>
      <c r="C2" s="349" t="s">
        <v>197</v>
      </c>
      <c r="D2" s="340"/>
      <c r="E2" s="350" t="s">
        <v>198</v>
      </c>
      <c r="F2" s="351"/>
      <c r="G2" s="350" t="s">
        <v>199</v>
      </c>
      <c r="H2" s="351"/>
      <c r="I2" s="350" t="s">
        <v>200</v>
      </c>
      <c r="J2" s="351"/>
      <c r="K2" s="352" t="s">
        <v>201</v>
      </c>
      <c r="L2" s="336"/>
      <c r="M2" s="337"/>
      <c r="N2" s="335" t="s">
        <v>202</v>
      </c>
      <c r="O2" s="336"/>
      <c r="P2" s="336"/>
      <c r="Q2" s="337"/>
      <c r="R2" s="335" t="s">
        <v>202</v>
      </c>
      <c r="S2" s="336"/>
      <c r="T2" s="336"/>
      <c r="U2" s="337"/>
      <c r="V2" s="335" t="s">
        <v>202</v>
      </c>
      <c r="W2" s="336"/>
      <c r="X2" s="336"/>
      <c r="Y2" s="337"/>
      <c r="Z2" s="338" t="s">
        <v>202</v>
      </c>
      <c r="AA2" s="339"/>
      <c r="AB2" s="339"/>
      <c r="AC2" s="340"/>
      <c r="AD2" s="338" t="s">
        <v>202</v>
      </c>
      <c r="AE2" s="359"/>
      <c r="AF2" s="338" t="s">
        <v>202</v>
      </c>
      <c r="AG2" s="340"/>
      <c r="AH2" s="338" t="s">
        <v>202</v>
      </c>
      <c r="AI2" s="340"/>
      <c r="AJ2" s="338" t="s">
        <v>202</v>
      </c>
      <c r="AK2" s="340"/>
      <c r="AL2" s="338" t="s">
        <v>202</v>
      </c>
      <c r="AM2" s="340"/>
      <c r="AN2" s="338" t="s">
        <v>202</v>
      </c>
      <c r="AO2" s="339"/>
      <c r="AP2" s="339"/>
      <c r="AQ2" s="340"/>
      <c r="AR2" s="357" t="s">
        <v>202</v>
      </c>
      <c r="AS2" s="358"/>
    </row>
    <row r="3" spans="1:45" ht="13.5" customHeight="1" x14ac:dyDescent="0.2">
      <c r="A3" s="110" t="s">
        <v>109</v>
      </c>
      <c r="B3" s="111" t="s">
        <v>110</v>
      </c>
      <c r="C3" s="112" t="s">
        <v>203</v>
      </c>
      <c r="D3" s="112" t="s">
        <v>204</v>
      </c>
      <c r="E3" s="113" t="s">
        <v>117</v>
      </c>
      <c r="F3" s="113" t="s">
        <v>176</v>
      </c>
      <c r="G3" s="113" t="s">
        <v>115</v>
      </c>
      <c r="H3" s="113" t="s">
        <v>205</v>
      </c>
      <c r="I3" s="113" t="s">
        <v>206</v>
      </c>
      <c r="J3" s="113" t="s">
        <v>207</v>
      </c>
      <c r="K3" s="114" t="s">
        <v>208</v>
      </c>
      <c r="L3" s="114" t="s">
        <v>209</v>
      </c>
      <c r="M3" s="114" t="s">
        <v>210</v>
      </c>
      <c r="N3" s="113" t="s">
        <v>211</v>
      </c>
      <c r="O3" s="113" t="s">
        <v>212</v>
      </c>
      <c r="P3" s="113" t="s">
        <v>213</v>
      </c>
      <c r="Q3" s="113" t="s">
        <v>214</v>
      </c>
      <c r="R3" s="113" t="s">
        <v>211</v>
      </c>
      <c r="S3" s="113" t="s">
        <v>212</v>
      </c>
      <c r="T3" s="113" t="s">
        <v>213</v>
      </c>
      <c r="U3" s="113" t="s">
        <v>214</v>
      </c>
      <c r="V3" s="113" t="s">
        <v>211</v>
      </c>
      <c r="W3" s="113" t="s">
        <v>212</v>
      </c>
      <c r="X3" s="113" t="s">
        <v>213</v>
      </c>
      <c r="Y3" s="113" t="s">
        <v>214</v>
      </c>
      <c r="Z3" s="111" t="s">
        <v>211</v>
      </c>
      <c r="AA3" s="111" t="s">
        <v>212</v>
      </c>
      <c r="AB3" s="111" t="s">
        <v>213</v>
      </c>
      <c r="AC3" s="111" t="s">
        <v>214</v>
      </c>
      <c r="AD3" s="111" t="s">
        <v>213</v>
      </c>
      <c r="AE3" s="111" t="s">
        <v>214</v>
      </c>
      <c r="AF3" s="111" t="s">
        <v>213</v>
      </c>
      <c r="AG3" s="111" t="s">
        <v>214</v>
      </c>
      <c r="AH3" s="111" t="s">
        <v>213</v>
      </c>
      <c r="AI3" s="111" t="s">
        <v>214</v>
      </c>
      <c r="AJ3" s="111" t="s">
        <v>213</v>
      </c>
      <c r="AK3" s="111" t="s">
        <v>214</v>
      </c>
      <c r="AL3" s="111" t="s">
        <v>213</v>
      </c>
      <c r="AM3" s="111" t="s">
        <v>214</v>
      </c>
      <c r="AN3" s="111" t="s">
        <v>211</v>
      </c>
      <c r="AO3" s="111" t="s">
        <v>212</v>
      </c>
      <c r="AP3" s="111" t="s">
        <v>213</v>
      </c>
      <c r="AQ3" s="111" t="s">
        <v>214</v>
      </c>
      <c r="AR3" s="111" t="s">
        <v>213</v>
      </c>
      <c r="AS3" s="111" t="s">
        <v>214</v>
      </c>
    </row>
    <row r="4" spans="1:45" ht="13.5" customHeight="1" x14ac:dyDescent="0.2">
      <c r="A4" s="115" t="s">
        <v>142</v>
      </c>
      <c r="B4" s="155" t="str">
        <f>'Incentive Goal'!B3</f>
        <v>ALAMANCE</v>
      </c>
      <c r="C4" s="116">
        <v>13</v>
      </c>
      <c r="D4" s="116">
        <v>22</v>
      </c>
      <c r="E4" s="210">
        <v>5055</v>
      </c>
      <c r="F4" s="209">
        <v>388.84615384615387</v>
      </c>
      <c r="G4" s="210">
        <v>177</v>
      </c>
      <c r="H4" s="209">
        <v>13.615384615384615</v>
      </c>
      <c r="I4" s="210">
        <v>146</v>
      </c>
      <c r="J4" s="209">
        <v>11.23076923076923</v>
      </c>
      <c r="K4" s="117">
        <v>7843983.0700000003</v>
      </c>
      <c r="L4" s="117">
        <v>603383.31307692314</v>
      </c>
      <c r="M4" s="117">
        <v>356544.685</v>
      </c>
      <c r="N4" s="260">
        <v>72827</v>
      </c>
      <c r="O4" s="116">
        <v>5602.0769230769229</v>
      </c>
      <c r="P4" s="260">
        <v>363</v>
      </c>
      <c r="Q4" s="116">
        <v>27.923076923076923</v>
      </c>
      <c r="R4" s="260">
        <v>1518</v>
      </c>
      <c r="S4" s="116">
        <v>116.76923076923077</v>
      </c>
      <c r="T4" s="260">
        <v>16</v>
      </c>
      <c r="U4" s="116">
        <v>1.2307692307692308</v>
      </c>
      <c r="V4" s="260">
        <v>146</v>
      </c>
      <c r="W4" s="116">
        <v>11.23076923076923</v>
      </c>
      <c r="X4" s="260">
        <v>178</v>
      </c>
      <c r="Y4" s="116">
        <v>13.692307692307692</v>
      </c>
      <c r="Z4" s="260">
        <v>322</v>
      </c>
      <c r="AA4" s="116">
        <v>24.76923076923077</v>
      </c>
      <c r="AB4" s="260">
        <v>142</v>
      </c>
      <c r="AC4" s="116">
        <v>10.923076923076923</v>
      </c>
      <c r="AD4" s="260">
        <v>798</v>
      </c>
      <c r="AE4" s="116">
        <v>61.384615384615387</v>
      </c>
      <c r="AF4" s="118">
        <v>153</v>
      </c>
      <c r="AG4" s="116">
        <v>11.76923076923077</v>
      </c>
      <c r="AH4" s="118">
        <v>196</v>
      </c>
      <c r="AI4" s="116">
        <v>15.076923076923077</v>
      </c>
      <c r="AJ4" s="118">
        <v>40</v>
      </c>
      <c r="AK4" s="116">
        <v>3.0769230769230771</v>
      </c>
      <c r="AL4" s="118">
        <v>1623</v>
      </c>
      <c r="AM4" s="116">
        <v>124.84615384615384</v>
      </c>
      <c r="AN4" s="118">
        <v>1292</v>
      </c>
      <c r="AO4" s="116">
        <v>99.384615384615387</v>
      </c>
      <c r="AP4" s="118">
        <v>4110</v>
      </c>
      <c r="AQ4" s="116">
        <v>316.15384615384613</v>
      </c>
      <c r="AR4" s="118">
        <v>529</v>
      </c>
      <c r="AS4" s="116">
        <v>40.692307692307693</v>
      </c>
    </row>
    <row r="5" spans="1:45" ht="13.5" customHeight="1" x14ac:dyDescent="0.2">
      <c r="A5" s="115" t="s">
        <v>254</v>
      </c>
      <c r="B5" s="155" t="str">
        <f>'Incentive Goal'!B4</f>
        <v>ALEXANDER</v>
      </c>
      <c r="C5" s="116">
        <v>4.5</v>
      </c>
      <c r="D5" s="116">
        <v>5.75</v>
      </c>
      <c r="E5" s="210">
        <v>912</v>
      </c>
      <c r="F5" s="209">
        <v>202.66666666666666</v>
      </c>
      <c r="G5" s="210">
        <v>27</v>
      </c>
      <c r="H5" s="209">
        <v>6</v>
      </c>
      <c r="I5" s="210">
        <v>27</v>
      </c>
      <c r="J5" s="209">
        <v>6</v>
      </c>
      <c r="K5" s="117">
        <v>1155546.95</v>
      </c>
      <c r="L5" s="117">
        <v>256788.2111111111</v>
      </c>
      <c r="M5" s="117">
        <v>200964.68695652173</v>
      </c>
      <c r="N5" s="260">
        <v>22468</v>
      </c>
      <c r="O5" s="116">
        <v>4992.8888888888887</v>
      </c>
      <c r="P5" s="260">
        <v>89</v>
      </c>
      <c r="Q5" s="116">
        <v>19.777777777777779</v>
      </c>
      <c r="R5" s="260">
        <v>4303</v>
      </c>
      <c r="S5" s="116">
        <v>956.22222222222217</v>
      </c>
      <c r="T5" s="260">
        <v>61</v>
      </c>
      <c r="U5" s="116">
        <v>13.555555555555555</v>
      </c>
      <c r="V5" s="260">
        <v>24</v>
      </c>
      <c r="W5" s="116">
        <v>5.333333333333333</v>
      </c>
      <c r="X5" s="260">
        <v>31</v>
      </c>
      <c r="Y5" s="116">
        <v>6.8888888888888893</v>
      </c>
      <c r="Z5" s="260">
        <v>51</v>
      </c>
      <c r="AA5" s="116">
        <v>11.333333333333334</v>
      </c>
      <c r="AB5" s="260">
        <v>27</v>
      </c>
      <c r="AC5" s="116">
        <v>6</v>
      </c>
      <c r="AD5" s="260">
        <v>1</v>
      </c>
      <c r="AE5" s="116">
        <v>0.22222222222222221</v>
      </c>
      <c r="AF5" s="118">
        <v>12</v>
      </c>
      <c r="AG5" s="116">
        <v>2.6666666666666665</v>
      </c>
      <c r="AH5" s="118">
        <v>52</v>
      </c>
      <c r="AI5" s="116">
        <v>11.555555555555555</v>
      </c>
      <c r="AJ5" s="118">
        <v>27</v>
      </c>
      <c r="AK5" s="116">
        <v>6</v>
      </c>
      <c r="AL5" s="118">
        <v>351</v>
      </c>
      <c r="AM5" s="116">
        <v>78</v>
      </c>
      <c r="AN5" s="118">
        <v>281</v>
      </c>
      <c r="AO5" s="116">
        <v>62.444444444444443</v>
      </c>
      <c r="AP5" s="118">
        <v>2273</v>
      </c>
      <c r="AQ5" s="116">
        <v>505.11111111111109</v>
      </c>
      <c r="AR5" s="118">
        <v>66</v>
      </c>
      <c r="AS5" s="116">
        <v>14.666666666666666</v>
      </c>
    </row>
    <row r="6" spans="1:45" ht="13.5" customHeight="1" x14ac:dyDescent="0.2">
      <c r="A6" s="115" t="s">
        <v>254</v>
      </c>
      <c r="B6" s="155" t="str">
        <f>'Incentive Goal'!B5</f>
        <v>ALLEGHANY</v>
      </c>
      <c r="C6" s="116">
        <v>2</v>
      </c>
      <c r="D6" s="116">
        <v>3</v>
      </c>
      <c r="E6" s="210">
        <v>295</v>
      </c>
      <c r="F6" s="209">
        <v>147.5</v>
      </c>
      <c r="G6" s="210">
        <v>87</v>
      </c>
      <c r="H6" s="209">
        <v>43.5</v>
      </c>
      <c r="I6" s="210">
        <v>4</v>
      </c>
      <c r="J6" s="209">
        <v>2</v>
      </c>
      <c r="K6" s="117">
        <v>361245.86</v>
      </c>
      <c r="L6" s="117">
        <v>180622.93</v>
      </c>
      <c r="M6" s="117">
        <v>120415.28666666667</v>
      </c>
      <c r="N6" s="260">
        <v>3806</v>
      </c>
      <c r="O6" s="116">
        <v>1903</v>
      </c>
      <c r="P6" s="260">
        <v>23</v>
      </c>
      <c r="Q6" s="116">
        <v>11.5</v>
      </c>
      <c r="R6" s="260">
        <v>26</v>
      </c>
      <c r="S6" s="116">
        <v>13</v>
      </c>
      <c r="T6" s="260">
        <v>1</v>
      </c>
      <c r="U6" s="116">
        <v>0.5</v>
      </c>
      <c r="V6" s="260">
        <v>0</v>
      </c>
      <c r="W6" s="116">
        <v>0</v>
      </c>
      <c r="X6" s="260">
        <v>97</v>
      </c>
      <c r="Y6" s="116">
        <v>48.5</v>
      </c>
      <c r="Z6" s="260">
        <v>3</v>
      </c>
      <c r="AA6" s="116">
        <v>1.5</v>
      </c>
      <c r="AB6" s="260">
        <v>7</v>
      </c>
      <c r="AC6" s="116">
        <v>3.5</v>
      </c>
      <c r="AD6" s="260">
        <v>0</v>
      </c>
      <c r="AE6" s="116">
        <v>0</v>
      </c>
      <c r="AF6" s="118">
        <v>8</v>
      </c>
      <c r="AG6" s="116">
        <v>4</v>
      </c>
      <c r="AH6" s="118">
        <v>9</v>
      </c>
      <c r="AI6" s="116">
        <v>4.5</v>
      </c>
      <c r="AJ6" s="118">
        <v>0</v>
      </c>
      <c r="AK6" s="116">
        <v>0</v>
      </c>
      <c r="AL6" s="118">
        <v>34</v>
      </c>
      <c r="AM6" s="116">
        <v>17</v>
      </c>
      <c r="AN6" s="118">
        <v>55</v>
      </c>
      <c r="AO6" s="116">
        <v>27.5</v>
      </c>
      <c r="AP6" s="118">
        <v>94</v>
      </c>
      <c r="AQ6" s="116">
        <v>47</v>
      </c>
      <c r="AR6" s="118">
        <v>28</v>
      </c>
      <c r="AS6" s="116">
        <v>14</v>
      </c>
    </row>
    <row r="7" spans="1:45" ht="13.5" customHeight="1" x14ac:dyDescent="0.2">
      <c r="A7" s="115" t="s">
        <v>253</v>
      </c>
      <c r="B7" s="155" t="str">
        <f>'Incentive Goal'!B6</f>
        <v>ANSON</v>
      </c>
      <c r="C7" s="116">
        <v>4</v>
      </c>
      <c r="D7" s="116">
        <v>6</v>
      </c>
      <c r="E7" s="210">
        <v>1813</v>
      </c>
      <c r="F7" s="209">
        <v>453.25</v>
      </c>
      <c r="G7" s="210">
        <v>31</v>
      </c>
      <c r="H7" s="209">
        <v>7.75</v>
      </c>
      <c r="I7" s="210">
        <v>30</v>
      </c>
      <c r="J7" s="209">
        <v>7.5</v>
      </c>
      <c r="K7" s="117">
        <v>2064900.2</v>
      </c>
      <c r="L7" s="117">
        <v>516225.05</v>
      </c>
      <c r="M7" s="117">
        <v>344150.03333333333</v>
      </c>
      <c r="N7" s="260">
        <v>35920</v>
      </c>
      <c r="O7" s="116">
        <v>8980</v>
      </c>
      <c r="P7" s="260">
        <v>118</v>
      </c>
      <c r="Q7" s="116">
        <v>29.5</v>
      </c>
      <c r="R7" s="260">
        <v>406</v>
      </c>
      <c r="S7" s="116">
        <v>101.5</v>
      </c>
      <c r="T7" s="260">
        <v>20</v>
      </c>
      <c r="U7" s="116">
        <v>5</v>
      </c>
      <c r="V7" s="260">
        <v>6</v>
      </c>
      <c r="W7" s="116">
        <v>1.5</v>
      </c>
      <c r="X7" s="260">
        <v>32</v>
      </c>
      <c r="Y7" s="116">
        <v>8</v>
      </c>
      <c r="Z7" s="260">
        <v>52</v>
      </c>
      <c r="AA7" s="116">
        <v>13</v>
      </c>
      <c r="AB7" s="260">
        <v>24</v>
      </c>
      <c r="AC7" s="116">
        <v>6</v>
      </c>
      <c r="AD7" s="260">
        <v>2</v>
      </c>
      <c r="AE7" s="116">
        <v>0.5</v>
      </c>
      <c r="AF7" s="118">
        <v>9</v>
      </c>
      <c r="AG7" s="116">
        <v>2.25</v>
      </c>
      <c r="AH7" s="118">
        <v>88</v>
      </c>
      <c r="AI7" s="116">
        <v>22</v>
      </c>
      <c r="AJ7" s="118">
        <v>12</v>
      </c>
      <c r="AK7" s="116">
        <v>3</v>
      </c>
      <c r="AL7" s="118">
        <v>277</v>
      </c>
      <c r="AM7" s="116">
        <v>69.25</v>
      </c>
      <c r="AN7" s="118">
        <v>576</v>
      </c>
      <c r="AO7" s="116">
        <v>144</v>
      </c>
      <c r="AP7" s="118">
        <v>807</v>
      </c>
      <c r="AQ7" s="116">
        <v>201.75</v>
      </c>
      <c r="AR7" s="118">
        <v>45</v>
      </c>
      <c r="AS7" s="116">
        <v>11.25</v>
      </c>
    </row>
    <row r="8" spans="1:45" ht="13.5" customHeight="1" x14ac:dyDescent="0.2">
      <c r="A8" s="115" t="s">
        <v>254</v>
      </c>
      <c r="B8" s="155" t="str">
        <f>'Incentive Goal'!B7</f>
        <v>ASHE</v>
      </c>
      <c r="C8" s="116">
        <v>4</v>
      </c>
      <c r="D8" s="116">
        <v>5.25</v>
      </c>
      <c r="E8" s="210">
        <v>725</v>
      </c>
      <c r="F8" s="209">
        <v>181.25</v>
      </c>
      <c r="G8" s="210">
        <v>31</v>
      </c>
      <c r="H8" s="209">
        <v>7.75</v>
      </c>
      <c r="I8" s="210">
        <v>28</v>
      </c>
      <c r="J8" s="209">
        <v>7</v>
      </c>
      <c r="K8" s="117">
        <v>1045520.79</v>
      </c>
      <c r="L8" s="117">
        <v>261380.19750000001</v>
      </c>
      <c r="M8" s="117">
        <v>199146.81714285715</v>
      </c>
      <c r="N8" s="260">
        <v>10596</v>
      </c>
      <c r="O8" s="116">
        <v>2649</v>
      </c>
      <c r="P8" s="260">
        <v>70</v>
      </c>
      <c r="Q8" s="116">
        <v>17.5</v>
      </c>
      <c r="R8" s="260">
        <v>105</v>
      </c>
      <c r="S8" s="116">
        <v>26.25</v>
      </c>
      <c r="T8" s="260">
        <v>2</v>
      </c>
      <c r="U8" s="116">
        <v>0.5</v>
      </c>
      <c r="V8" s="260">
        <v>1</v>
      </c>
      <c r="W8" s="116">
        <v>0.25</v>
      </c>
      <c r="X8" s="260">
        <v>34</v>
      </c>
      <c r="Y8" s="116">
        <v>8.5</v>
      </c>
      <c r="Z8" s="260">
        <v>43</v>
      </c>
      <c r="AA8" s="116">
        <v>10.75</v>
      </c>
      <c r="AB8" s="260">
        <v>29</v>
      </c>
      <c r="AC8" s="116">
        <v>7.25</v>
      </c>
      <c r="AD8" s="260">
        <v>16</v>
      </c>
      <c r="AE8" s="116">
        <v>4</v>
      </c>
      <c r="AF8" s="118">
        <v>5</v>
      </c>
      <c r="AG8" s="116">
        <v>1.25</v>
      </c>
      <c r="AH8" s="118">
        <v>36</v>
      </c>
      <c r="AI8" s="116">
        <v>9</v>
      </c>
      <c r="AJ8" s="118">
        <v>1</v>
      </c>
      <c r="AK8" s="116">
        <v>0.25</v>
      </c>
      <c r="AL8" s="118">
        <v>213</v>
      </c>
      <c r="AM8" s="116">
        <v>53.25</v>
      </c>
      <c r="AN8" s="118">
        <v>635</v>
      </c>
      <c r="AO8" s="116">
        <v>158.75</v>
      </c>
      <c r="AP8" s="118">
        <v>357</v>
      </c>
      <c r="AQ8" s="116">
        <v>89.25</v>
      </c>
      <c r="AR8" s="118">
        <v>356</v>
      </c>
      <c r="AS8" s="116">
        <v>89</v>
      </c>
    </row>
    <row r="9" spans="1:45" ht="13.5" customHeight="1" x14ac:dyDescent="0.2">
      <c r="A9" s="115" t="s">
        <v>254</v>
      </c>
      <c r="B9" s="155" t="str">
        <f>'Incentive Goal'!B8</f>
        <v>AVERY</v>
      </c>
      <c r="C9" s="116">
        <v>1</v>
      </c>
      <c r="D9" s="116">
        <v>1</v>
      </c>
      <c r="E9" s="210">
        <v>250</v>
      </c>
      <c r="F9" s="209">
        <v>250</v>
      </c>
      <c r="G9" s="210">
        <v>11</v>
      </c>
      <c r="H9" s="209">
        <v>11</v>
      </c>
      <c r="I9" s="210">
        <v>17</v>
      </c>
      <c r="J9" s="209">
        <v>17</v>
      </c>
      <c r="K9" s="117">
        <v>429542.37</v>
      </c>
      <c r="L9" s="117">
        <v>429542.37</v>
      </c>
      <c r="M9" s="117">
        <v>429542.37</v>
      </c>
      <c r="N9" s="260">
        <v>4103</v>
      </c>
      <c r="O9" s="116">
        <v>4103</v>
      </c>
      <c r="P9" s="260">
        <v>19</v>
      </c>
      <c r="Q9" s="116">
        <v>19</v>
      </c>
      <c r="R9" s="260">
        <v>35</v>
      </c>
      <c r="S9" s="116">
        <v>35</v>
      </c>
      <c r="T9" s="260">
        <v>0</v>
      </c>
      <c r="U9" s="116">
        <v>0</v>
      </c>
      <c r="V9" s="260">
        <v>2</v>
      </c>
      <c r="W9" s="116">
        <v>2</v>
      </c>
      <c r="X9" s="260">
        <v>11</v>
      </c>
      <c r="Y9" s="116">
        <v>11</v>
      </c>
      <c r="Z9" s="260">
        <v>17</v>
      </c>
      <c r="AA9" s="116">
        <v>17</v>
      </c>
      <c r="AB9" s="260">
        <v>17</v>
      </c>
      <c r="AC9" s="116">
        <v>17</v>
      </c>
      <c r="AD9" s="260">
        <v>0</v>
      </c>
      <c r="AE9" s="116">
        <v>0</v>
      </c>
      <c r="AF9" s="118">
        <v>2</v>
      </c>
      <c r="AG9" s="116">
        <v>2</v>
      </c>
      <c r="AH9" s="118">
        <v>10</v>
      </c>
      <c r="AI9" s="116">
        <v>10</v>
      </c>
      <c r="AJ9" s="118">
        <v>0</v>
      </c>
      <c r="AK9" s="116">
        <v>0</v>
      </c>
      <c r="AL9" s="118">
        <v>49</v>
      </c>
      <c r="AM9" s="116">
        <v>49</v>
      </c>
      <c r="AN9" s="118">
        <v>152</v>
      </c>
      <c r="AO9" s="116">
        <v>152</v>
      </c>
      <c r="AP9" s="118">
        <v>83</v>
      </c>
      <c r="AQ9" s="116">
        <v>83</v>
      </c>
      <c r="AR9" s="118">
        <v>22</v>
      </c>
      <c r="AS9" s="116">
        <v>22</v>
      </c>
    </row>
    <row r="10" spans="1:45" ht="13.5" customHeight="1" x14ac:dyDescent="0.2">
      <c r="A10" s="115" t="s">
        <v>248</v>
      </c>
      <c r="B10" s="155" t="str">
        <f>'Incentive Goal'!B9</f>
        <v>BEAUFORT</v>
      </c>
      <c r="C10" s="116">
        <v>5</v>
      </c>
      <c r="D10" s="116">
        <v>7</v>
      </c>
      <c r="E10" s="210">
        <v>1834</v>
      </c>
      <c r="F10" s="209">
        <v>366.8</v>
      </c>
      <c r="G10" s="210">
        <v>89</v>
      </c>
      <c r="H10" s="209">
        <v>17.8</v>
      </c>
      <c r="I10" s="210">
        <v>82</v>
      </c>
      <c r="J10" s="209">
        <v>16.399999999999999</v>
      </c>
      <c r="K10" s="117">
        <v>2705703.56</v>
      </c>
      <c r="L10" s="117">
        <v>541140.71200000006</v>
      </c>
      <c r="M10" s="117">
        <v>386529.08</v>
      </c>
      <c r="N10" s="260">
        <v>34498</v>
      </c>
      <c r="O10" s="116">
        <v>6899.6</v>
      </c>
      <c r="P10" s="260">
        <v>170</v>
      </c>
      <c r="Q10" s="116">
        <v>34</v>
      </c>
      <c r="R10" s="260">
        <v>1117</v>
      </c>
      <c r="S10" s="116">
        <v>223.4</v>
      </c>
      <c r="T10" s="260">
        <v>12</v>
      </c>
      <c r="U10" s="116">
        <v>2.4</v>
      </c>
      <c r="V10" s="260">
        <v>41</v>
      </c>
      <c r="W10" s="116">
        <v>8.1999999999999993</v>
      </c>
      <c r="X10" s="260">
        <v>115</v>
      </c>
      <c r="Y10" s="116">
        <v>23</v>
      </c>
      <c r="Z10" s="260">
        <v>84</v>
      </c>
      <c r="AA10" s="116">
        <v>16.8</v>
      </c>
      <c r="AB10" s="260">
        <v>84</v>
      </c>
      <c r="AC10" s="116">
        <v>16.8</v>
      </c>
      <c r="AD10" s="260">
        <v>0</v>
      </c>
      <c r="AE10" s="116">
        <v>0</v>
      </c>
      <c r="AF10" s="118">
        <v>55</v>
      </c>
      <c r="AG10" s="116">
        <v>11</v>
      </c>
      <c r="AH10" s="118">
        <v>106</v>
      </c>
      <c r="AI10" s="116">
        <v>21.2</v>
      </c>
      <c r="AJ10" s="118">
        <v>7</v>
      </c>
      <c r="AK10" s="116">
        <v>1.4</v>
      </c>
      <c r="AL10" s="118">
        <v>744</v>
      </c>
      <c r="AM10" s="116">
        <v>148.80000000000001</v>
      </c>
      <c r="AN10" s="118">
        <v>1030</v>
      </c>
      <c r="AO10" s="116">
        <v>206</v>
      </c>
      <c r="AP10" s="118">
        <v>1113</v>
      </c>
      <c r="AQ10" s="116">
        <v>222.6</v>
      </c>
      <c r="AR10" s="118">
        <v>909</v>
      </c>
      <c r="AS10" s="116">
        <v>181.8</v>
      </c>
    </row>
    <row r="11" spans="1:45" ht="13.5" customHeight="1" x14ac:dyDescent="0.2">
      <c r="A11" s="115" t="s">
        <v>248</v>
      </c>
      <c r="B11" s="155" t="str">
        <f>'Incentive Goal'!B10</f>
        <v>BERTIE</v>
      </c>
      <c r="C11" s="116">
        <v>3</v>
      </c>
      <c r="D11" s="116">
        <v>3.5</v>
      </c>
      <c r="E11" s="210">
        <v>1043</v>
      </c>
      <c r="F11" s="209">
        <v>347.66666666666669</v>
      </c>
      <c r="G11" s="210">
        <v>22</v>
      </c>
      <c r="H11" s="209">
        <v>7.333333333333333</v>
      </c>
      <c r="I11" s="210">
        <v>19</v>
      </c>
      <c r="J11" s="209">
        <v>6.333333333333333</v>
      </c>
      <c r="K11" s="117">
        <v>1372611.29</v>
      </c>
      <c r="L11" s="117">
        <v>457537.09666666668</v>
      </c>
      <c r="M11" s="117">
        <v>392174.65428571432</v>
      </c>
      <c r="N11" s="260">
        <v>28890</v>
      </c>
      <c r="O11" s="116">
        <v>9630</v>
      </c>
      <c r="P11" s="260">
        <v>51</v>
      </c>
      <c r="Q11" s="116">
        <v>17</v>
      </c>
      <c r="R11" s="260">
        <v>844</v>
      </c>
      <c r="S11" s="116">
        <v>281.33333333333331</v>
      </c>
      <c r="T11" s="260">
        <v>13</v>
      </c>
      <c r="U11" s="116">
        <v>4.333333333333333</v>
      </c>
      <c r="V11" s="260">
        <v>14</v>
      </c>
      <c r="W11" s="116">
        <v>4.666666666666667</v>
      </c>
      <c r="X11" s="260">
        <v>27</v>
      </c>
      <c r="Y11" s="116">
        <v>9</v>
      </c>
      <c r="Z11" s="260">
        <v>40</v>
      </c>
      <c r="AA11" s="116">
        <v>13.333333333333334</v>
      </c>
      <c r="AB11" s="260">
        <v>23</v>
      </c>
      <c r="AC11" s="116">
        <v>7.666666666666667</v>
      </c>
      <c r="AD11" s="260">
        <v>20</v>
      </c>
      <c r="AE11" s="116">
        <v>6.666666666666667</v>
      </c>
      <c r="AF11" s="118">
        <v>26</v>
      </c>
      <c r="AG11" s="116">
        <v>8.6666666666666661</v>
      </c>
      <c r="AH11" s="118">
        <v>88</v>
      </c>
      <c r="AI11" s="116">
        <v>29.333333333333332</v>
      </c>
      <c r="AJ11" s="118">
        <v>0</v>
      </c>
      <c r="AK11" s="116">
        <v>0</v>
      </c>
      <c r="AL11" s="118">
        <v>450</v>
      </c>
      <c r="AM11" s="116">
        <v>150</v>
      </c>
      <c r="AN11" s="118">
        <v>320</v>
      </c>
      <c r="AO11" s="116">
        <v>106.66666666666667</v>
      </c>
      <c r="AP11" s="118">
        <v>588</v>
      </c>
      <c r="AQ11" s="116">
        <v>196</v>
      </c>
      <c r="AR11" s="118">
        <v>44</v>
      </c>
      <c r="AS11" s="116">
        <v>14.666666666666666</v>
      </c>
    </row>
    <row r="12" spans="1:45" ht="13.5" customHeight="1" x14ac:dyDescent="0.2">
      <c r="A12" s="115" t="s">
        <v>164</v>
      </c>
      <c r="B12" s="155" t="str">
        <f>'Incentive Goal'!B11</f>
        <v>BLADEN</v>
      </c>
      <c r="C12" s="116">
        <v>6</v>
      </c>
      <c r="D12" s="116">
        <v>8</v>
      </c>
      <c r="E12" s="210">
        <v>1837</v>
      </c>
      <c r="F12" s="209">
        <v>306.16666666666669</v>
      </c>
      <c r="G12" s="210">
        <v>33</v>
      </c>
      <c r="H12" s="209">
        <v>5.5</v>
      </c>
      <c r="I12" s="210">
        <v>39</v>
      </c>
      <c r="J12" s="209">
        <v>6.5</v>
      </c>
      <c r="K12" s="117">
        <v>2780540.39</v>
      </c>
      <c r="L12" s="117">
        <v>463423.39833333337</v>
      </c>
      <c r="M12" s="117">
        <v>347567.54875000002</v>
      </c>
      <c r="N12" s="260">
        <v>34404</v>
      </c>
      <c r="O12" s="116">
        <v>5734</v>
      </c>
      <c r="P12" s="260">
        <v>109</v>
      </c>
      <c r="Q12" s="116">
        <v>18.166666666666668</v>
      </c>
      <c r="R12" s="260">
        <v>1366</v>
      </c>
      <c r="S12" s="116">
        <v>227.66666666666666</v>
      </c>
      <c r="T12" s="260">
        <v>37</v>
      </c>
      <c r="U12" s="116">
        <v>6.166666666666667</v>
      </c>
      <c r="V12" s="260">
        <v>31</v>
      </c>
      <c r="W12" s="116">
        <v>5.166666666666667</v>
      </c>
      <c r="X12" s="260">
        <v>39</v>
      </c>
      <c r="Y12" s="116">
        <v>6.5</v>
      </c>
      <c r="Z12" s="260">
        <v>78</v>
      </c>
      <c r="AA12" s="116">
        <v>13</v>
      </c>
      <c r="AB12" s="260">
        <v>36</v>
      </c>
      <c r="AC12" s="116">
        <v>6</v>
      </c>
      <c r="AD12" s="260">
        <v>6</v>
      </c>
      <c r="AE12" s="116">
        <v>1</v>
      </c>
      <c r="AF12" s="118">
        <v>33</v>
      </c>
      <c r="AG12" s="116">
        <v>5.5</v>
      </c>
      <c r="AH12" s="118">
        <v>93</v>
      </c>
      <c r="AI12" s="116">
        <v>15.5</v>
      </c>
      <c r="AJ12" s="118">
        <v>6</v>
      </c>
      <c r="AK12" s="116">
        <v>1</v>
      </c>
      <c r="AL12" s="118">
        <v>739</v>
      </c>
      <c r="AM12" s="116">
        <v>123.16666666666667</v>
      </c>
      <c r="AN12" s="118">
        <v>689</v>
      </c>
      <c r="AO12" s="116">
        <v>114.83333333333333</v>
      </c>
      <c r="AP12" s="118">
        <v>1998</v>
      </c>
      <c r="AQ12" s="116">
        <v>333</v>
      </c>
      <c r="AR12" s="118">
        <v>118</v>
      </c>
      <c r="AS12" s="116">
        <v>19.666666666666668</v>
      </c>
    </row>
    <row r="13" spans="1:45" ht="13.5" customHeight="1" x14ac:dyDescent="0.2">
      <c r="A13" s="115" t="s">
        <v>164</v>
      </c>
      <c r="B13" s="155" t="str">
        <f>'Incentive Goal'!B12</f>
        <v>BRUNSWICK</v>
      </c>
      <c r="C13" s="116">
        <v>10.75</v>
      </c>
      <c r="D13" s="116">
        <v>13</v>
      </c>
      <c r="E13" s="210">
        <v>2903</v>
      </c>
      <c r="F13" s="209">
        <v>270.04651162790697</v>
      </c>
      <c r="G13" s="210">
        <v>140</v>
      </c>
      <c r="H13" s="209">
        <v>13.023255813953488</v>
      </c>
      <c r="I13" s="210">
        <v>213</v>
      </c>
      <c r="J13" s="209">
        <v>19.813953488372093</v>
      </c>
      <c r="K13" s="117">
        <v>4951611.9800000004</v>
      </c>
      <c r="L13" s="117">
        <v>460615.06790697679</v>
      </c>
      <c r="M13" s="117">
        <v>380893.22923076927</v>
      </c>
      <c r="N13" s="260">
        <v>47800</v>
      </c>
      <c r="O13" s="116">
        <v>4446.5116279069771</v>
      </c>
      <c r="P13" s="260">
        <v>281</v>
      </c>
      <c r="Q13" s="116">
        <v>26.13953488372093</v>
      </c>
      <c r="R13" s="260">
        <v>773</v>
      </c>
      <c r="S13" s="116">
        <v>71.906976744186053</v>
      </c>
      <c r="T13" s="260">
        <v>122</v>
      </c>
      <c r="U13" s="116">
        <v>11.348837209302326</v>
      </c>
      <c r="V13" s="260">
        <v>54</v>
      </c>
      <c r="W13" s="116">
        <v>5.0232558139534884</v>
      </c>
      <c r="X13" s="260">
        <v>150</v>
      </c>
      <c r="Y13" s="116">
        <v>13.953488372093023</v>
      </c>
      <c r="Z13" s="260">
        <v>190</v>
      </c>
      <c r="AA13" s="116">
        <v>17.674418604651162</v>
      </c>
      <c r="AB13" s="260">
        <v>160</v>
      </c>
      <c r="AC13" s="116">
        <v>14.883720930232558</v>
      </c>
      <c r="AD13" s="260">
        <v>792</v>
      </c>
      <c r="AE13" s="116">
        <v>73.674418604651166</v>
      </c>
      <c r="AF13" s="118">
        <v>237</v>
      </c>
      <c r="AG13" s="116">
        <v>22.046511627906977</v>
      </c>
      <c r="AH13" s="118">
        <v>122</v>
      </c>
      <c r="AI13" s="116">
        <v>11.348837209302326</v>
      </c>
      <c r="AJ13" s="118">
        <v>17</v>
      </c>
      <c r="AK13" s="116">
        <v>1.5813953488372092</v>
      </c>
      <c r="AL13" s="118">
        <v>825</v>
      </c>
      <c r="AM13" s="116">
        <v>76.744186046511629</v>
      </c>
      <c r="AN13" s="118">
        <v>1237</v>
      </c>
      <c r="AO13" s="116">
        <v>115.06976744186046</v>
      </c>
      <c r="AP13" s="118">
        <v>3333</v>
      </c>
      <c r="AQ13" s="116">
        <v>310.04651162790697</v>
      </c>
      <c r="AR13" s="118">
        <v>430</v>
      </c>
      <c r="AS13" s="116">
        <v>40</v>
      </c>
    </row>
    <row r="14" spans="1:45" ht="13.5" customHeight="1" x14ac:dyDescent="0.2">
      <c r="A14" s="115" t="s">
        <v>232</v>
      </c>
      <c r="B14" s="155" t="str">
        <f>'Incentive Goal'!B13</f>
        <v>BUNCOMBE</v>
      </c>
      <c r="C14" s="116">
        <v>8</v>
      </c>
      <c r="D14" s="116">
        <v>16.5</v>
      </c>
      <c r="E14" s="210">
        <v>4863</v>
      </c>
      <c r="F14" s="209">
        <v>607.875</v>
      </c>
      <c r="G14" s="210">
        <v>463</v>
      </c>
      <c r="H14" s="209">
        <v>57.875</v>
      </c>
      <c r="I14" s="210">
        <v>183</v>
      </c>
      <c r="J14" s="209">
        <v>22.875</v>
      </c>
      <c r="K14" s="117">
        <v>7656498.4500000002</v>
      </c>
      <c r="L14" s="117">
        <v>957062.30625000002</v>
      </c>
      <c r="M14" s="117">
        <v>464030.20909090911</v>
      </c>
      <c r="N14" s="260">
        <v>86567</v>
      </c>
      <c r="O14" s="116">
        <v>10820.875</v>
      </c>
      <c r="P14" s="260">
        <v>706</v>
      </c>
      <c r="Q14" s="116">
        <v>88.25</v>
      </c>
      <c r="R14" s="260">
        <v>1248</v>
      </c>
      <c r="S14" s="116">
        <v>156</v>
      </c>
      <c r="T14" s="260">
        <v>29</v>
      </c>
      <c r="U14" s="116">
        <v>3.625</v>
      </c>
      <c r="V14" s="260">
        <v>63</v>
      </c>
      <c r="W14" s="116">
        <v>7.875</v>
      </c>
      <c r="X14" s="260">
        <v>464</v>
      </c>
      <c r="Y14" s="116">
        <v>58</v>
      </c>
      <c r="Z14" s="260">
        <v>256</v>
      </c>
      <c r="AA14" s="116">
        <v>32</v>
      </c>
      <c r="AB14" s="260">
        <v>139</v>
      </c>
      <c r="AC14" s="116">
        <v>17.375</v>
      </c>
      <c r="AD14" s="260">
        <v>10</v>
      </c>
      <c r="AE14" s="116">
        <v>1.25</v>
      </c>
      <c r="AF14" s="118">
        <v>83</v>
      </c>
      <c r="AG14" s="116">
        <v>10.375</v>
      </c>
      <c r="AH14" s="118">
        <v>477</v>
      </c>
      <c r="AI14" s="116">
        <v>59.625</v>
      </c>
      <c r="AJ14" s="118">
        <v>80</v>
      </c>
      <c r="AK14" s="116">
        <v>10</v>
      </c>
      <c r="AL14" s="118">
        <v>1887</v>
      </c>
      <c r="AM14" s="116">
        <v>235.875</v>
      </c>
      <c r="AN14" s="118">
        <v>4984</v>
      </c>
      <c r="AO14" s="116">
        <v>623</v>
      </c>
      <c r="AP14" s="118">
        <v>2302</v>
      </c>
      <c r="AQ14" s="116">
        <v>287.75</v>
      </c>
      <c r="AR14" s="118">
        <v>3710</v>
      </c>
      <c r="AS14" s="116">
        <v>463.75</v>
      </c>
    </row>
    <row r="15" spans="1:45" ht="13.5" customHeight="1" x14ac:dyDescent="0.2">
      <c r="A15" s="115" t="s">
        <v>254</v>
      </c>
      <c r="B15" s="155" t="str">
        <f>'Incentive Goal'!B14</f>
        <v>BURKE</v>
      </c>
      <c r="C15" s="116">
        <v>5</v>
      </c>
      <c r="D15" s="116">
        <v>8</v>
      </c>
      <c r="E15" s="210">
        <v>2199</v>
      </c>
      <c r="F15" s="209">
        <v>439.8</v>
      </c>
      <c r="G15" s="210">
        <v>127</v>
      </c>
      <c r="H15" s="209">
        <v>25.4</v>
      </c>
      <c r="I15" s="210">
        <v>94</v>
      </c>
      <c r="J15" s="209">
        <v>18.8</v>
      </c>
      <c r="K15" s="117">
        <v>2995083.6</v>
      </c>
      <c r="L15" s="117">
        <v>599016.72</v>
      </c>
      <c r="M15" s="117">
        <v>374385.45</v>
      </c>
      <c r="N15" s="260">
        <v>50557</v>
      </c>
      <c r="O15" s="116">
        <v>10111.4</v>
      </c>
      <c r="P15" s="260">
        <v>431</v>
      </c>
      <c r="Q15" s="116">
        <v>86.2</v>
      </c>
      <c r="R15" s="260">
        <v>1870</v>
      </c>
      <c r="S15" s="116">
        <v>374</v>
      </c>
      <c r="T15" s="260">
        <v>133</v>
      </c>
      <c r="U15" s="116">
        <v>26.6</v>
      </c>
      <c r="V15" s="260">
        <v>1</v>
      </c>
      <c r="W15" s="116">
        <v>0.2</v>
      </c>
      <c r="X15" s="260">
        <v>140</v>
      </c>
      <c r="Y15" s="116">
        <v>28</v>
      </c>
      <c r="Z15" s="260">
        <v>46</v>
      </c>
      <c r="AA15" s="116">
        <v>9.1999999999999993</v>
      </c>
      <c r="AB15" s="260">
        <v>91</v>
      </c>
      <c r="AC15" s="116">
        <v>18.2</v>
      </c>
      <c r="AD15" s="260">
        <v>9</v>
      </c>
      <c r="AE15" s="116">
        <v>1.8</v>
      </c>
      <c r="AF15" s="118">
        <v>104</v>
      </c>
      <c r="AG15" s="116">
        <v>20.8</v>
      </c>
      <c r="AH15" s="118">
        <v>101</v>
      </c>
      <c r="AI15" s="116">
        <v>20.2</v>
      </c>
      <c r="AJ15" s="118">
        <v>22</v>
      </c>
      <c r="AK15" s="116">
        <v>4.4000000000000004</v>
      </c>
      <c r="AL15" s="118">
        <v>1019</v>
      </c>
      <c r="AM15" s="116">
        <v>203.8</v>
      </c>
      <c r="AN15" s="118">
        <v>1009</v>
      </c>
      <c r="AO15" s="116">
        <v>201.8</v>
      </c>
      <c r="AP15" s="118">
        <v>877</v>
      </c>
      <c r="AQ15" s="116">
        <v>175.4</v>
      </c>
      <c r="AR15" s="118">
        <v>437</v>
      </c>
      <c r="AS15" s="116">
        <v>87.4</v>
      </c>
    </row>
    <row r="16" spans="1:45" ht="13.5" customHeight="1" x14ac:dyDescent="0.2">
      <c r="A16" s="115" t="s">
        <v>253</v>
      </c>
      <c r="B16" s="155" t="str">
        <f>'Incentive Goal'!B15</f>
        <v>CABARRUS</v>
      </c>
      <c r="C16" s="116">
        <v>16.75</v>
      </c>
      <c r="D16" s="116">
        <v>24.5</v>
      </c>
      <c r="E16" s="210">
        <v>4228</v>
      </c>
      <c r="F16" s="209">
        <v>252.41791044776119</v>
      </c>
      <c r="G16" s="210">
        <v>363</v>
      </c>
      <c r="H16" s="209">
        <v>21.671641791044777</v>
      </c>
      <c r="I16" s="210">
        <v>257</v>
      </c>
      <c r="J16" s="209">
        <v>15.343283582089553</v>
      </c>
      <c r="K16" s="117">
        <v>9861149.0700000003</v>
      </c>
      <c r="L16" s="117">
        <v>588725.31761194032</v>
      </c>
      <c r="M16" s="117">
        <v>402495.8804081633</v>
      </c>
      <c r="N16" s="260">
        <v>65764</v>
      </c>
      <c r="O16" s="116">
        <v>3926.2089552238808</v>
      </c>
      <c r="P16" s="260">
        <v>611</v>
      </c>
      <c r="Q16" s="116">
        <v>36.477611940298509</v>
      </c>
      <c r="R16" s="260">
        <v>3739</v>
      </c>
      <c r="S16" s="116">
        <v>223.22388059701493</v>
      </c>
      <c r="T16" s="260">
        <v>139</v>
      </c>
      <c r="U16" s="116">
        <v>8.2985074626865671</v>
      </c>
      <c r="V16" s="260">
        <v>106</v>
      </c>
      <c r="W16" s="116">
        <v>6.3283582089552235</v>
      </c>
      <c r="X16" s="260">
        <v>372</v>
      </c>
      <c r="Y16" s="116">
        <v>22.208955223880597</v>
      </c>
      <c r="Z16" s="260">
        <v>333</v>
      </c>
      <c r="AA16" s="116">
        <v>19.880597014925375</v>
      </c>
      <c r="AB16" s="260">
        <v>244</v>
      </c>
      <c r="AC16" s="116">
        <v>14.567164179104477</v>
      </c>
      <c r="AD16" s="260">
        <v>44</v>
      </c>
      <c r="AE16" s="116">
        <v>2.6268656716417911</v>
      </c>
      <c r="AF16" s="118">
        <v>276</v>
      </c>
      <c r="AG16" s="116">
        <v>16.477611940298509</v>
      </c>
      <c r="AH16" s="118">
        <v>188</v>
      </c>
      <c r="AI16" s="116">
        <v>11.223880597014926</v>
      </c>
      <c r="AJ16" s="118">
        <v>60</v>
      </c>
      <c r="AK16" s="116">
        <v>3.5820895522388061</v>
      </c>
      <c r="AL16" s="118">
        <v>2327</v>
      </c>
      <c r="AM16" s="116">
        <v>138.92537313432837</v>
      </c>
      <c r="AN16" s="118">
        <v>8918</v>
      </c>
      <c r="AO16" s="116">
        <v>532.41791044776119</v>
      </c>
      <c r="AP16" s="118">
        <v>9247</v>
      </c>
      <c r="AQ16" s="116">
        <v>552.05970149253733</v>
      </c>
      <c r="AR16" s="118">
        <v>2066</v>
      </c>
      <c r="AS16" s="116">
        <v>123.34328358208955</v>
      </c>
    </row>
    <row r="17" spans="1:45" ht="13.5" customHeight="1" x14ac:dyDescent="0.2">
      <c r="A17" s="115" t="s">
        <v>254</v>
      </c>
      <c r="B17" s="155" t="str">
        <f>'Incentive Goal'!B16</f>
        <v>CALDWELL</v>
      </c>
      <c r="C17" s="116">
        <v>6.75</v>
      </c>
      <c r="D17" s="116">
        <v>9</v>
      </c>
      <c r="E17" s="210">
        <v>2346</v>
      </c>
      <c r="F17" s="209">
        <v>347.55555555555554</v>
      </c>
      <c r="G17" s="210">
        <v>97</v>
      </c>
      <c r="H17" s="209">
        <v>14.37037037037037</v>
      </c>
      <c r="I17" s="210">
        <v>110</v>
      </c>
      <c r="J17" s="209">
        <v>16.296296296296298</v>
      </c>
      <c r="K17" s="117">
        <v>3984398.72</v>
      </c>
      <c r="L17" s="117">
        <v>590281.29185185186</v>
      </c>
      <c r="M17" s="117">
        <v>442710.96888888889</v>
      </c>
      <c r="N17" s="260">
        <v>47413</v>
      </c>
      <c r="O17" s="116">
        <v>7024.1481481481478</v>
      </c>
      <c r="P17" s="260">
        <v>327</v>
      </c>
      <c r="Q17" s="116">
        <v>48.444444444444443</v>
      </c>
      <c r="R17" s="260">
        <v>664</v>
      </c>
      <c r="S17" s="116">
        <v>98.370370370370367</v>
      </c>
      <c r="T17" s="260">
        <v>49</v>
      </c>
      <c r="U17" s="116">
        <v>7.2592592592592595</v>
      </c>
      <c r="V17" s="260">
        <v>33</v>
      </c>
      <c r="W17" s="116">
        <v>4.8888888888888893</v>
      </c>
      <c r="X17" s="260">
        <v>101</v>
      </c>
      <c r="Y17" s="116">
        <v>14.962962962962964</v>
      </c>
      <c r="Z17" s="260">
        <v>100</v>
      </c>
      <c r="AA17" s="116">
        <v>14.814814814814815</v>
      </c>
      <c r="AB17" s="260">
        <v>106</v>
      </c>
      <c r="AC17" s="116">
        <v>15.703703703703704</v>
      </c>
      <c r="AD17" s="260">
        <v>12</v>
      </c>
      <c r="AE17" s="116">
        <v>1.7777777777777777</v>
      </c>
      <c r="AF17" s="118">
        <v>52</v>
      </c>
      <c r="AG17" s="116">
        <v>7.7037037037037033</v>
      </c>
      <c r="AH17" s="118">
        <v>184</v>
      </c>
      <c r="AI17" s="116">
        <v>27.25925925925926</v>
      </c>
      <c r="AJ17" s="118">
        <v>18</v>
      </c>
      <c r="AK17" s="116">
        <v>2.6666666666666665</v>
      </c>
      <c r="AL17" s="118">
        <v>1078</v>
      </c>
      <c r="AM17" s="116">
        <v>159.7037037037037</v>
      </c>
      <c r="AN17" s="118">
        <v>1246</v>
      </c>
      <c r="AO17" s="116">
        <v>184.59259259259258</v>
      </c>
      <c r="AP17" s="118">
        <v>707</v>
      </c>
      <c r="AQ17" s="116">
        <v>104.74074074074075</v>
      </c>
      <c r="AR17" s="118">
        <v>984</v>
      </c>
      <c r="AS17" s="116">
        <v>145.77777777777777</v>
      </c>
    </row>
    <row r="18" spans="1:45" ht="13.5" customHeight="1" x14ac:dyDescent="0.2">
      <c r="A18" s="115" t="s">
        <v>248</v>
      </c>
      <c r="B18" s="155" t="str">
        <f>'Incentive Goal'!B17</f>
        <v>CAMDEN</v>
      </c>
      <c r="C18" s="116">
        <v>0.5</v>
      </c>
      <c r="D18" s="116">
        <v>1.5</v>
      </c>
      <c r="E18" s="210">
        <v>234</v>
      </c>
      <c r="F18" s="209">
        <v>468</v>
      </c>
      <c r="G18" s="210">
        <v>20</v>
      </c>
      <c r="H18" s="209">
        <v>40</v>
      </c>
      <c r="I18" s="210">
        <v>6</v>
      </c>
      <c r="J18" s="209">
        <v>12</v>
      </c>
      <c r="K18" s="117">
        <v>635610.35</v>
      </c>
      <c r="L18" s="117">
        <v>1271220.7</v>
      </c>
      <c r="M18" s="117">
        <v>423740.23333333334</v>
      </c>
      <c r="N18" s="260">
        <v>17</v>
      </c>
      <c r="O18" s="116">
        <v>34</v>
      </c>
      <c r="P18" s="260">
        <v>0</v>
      </c>
      <c r="Q18" s="116">
        <v>0</v>
      </c>
      <c r="R18" s="260">
        <v>0</v>
      </c>
      <c r="S18" s="116">
        <v>0</v>
      </c>
      <c r="T18" s="260">
        <v>0</v>
      </c>
      <c r="U18" s="116">
        <v>0</v>
      </c>
      <c r="V18" s="260">
        <v>0</v>
      </c>
      <c r="W18" s="116">
        <v>0</v>
      </c>
      <c r="X18" s="260">
        <v>0</v>
      </c>
      <c r="Y18" s="116">
        <v>0</v>
      </c>
      <c r="Z18" s="260">
        <v>0</v>
      </c>
      <c r="AA18" s="116">
        <v>0</v>
      </c>
      <c r="AB18" s="260">
        <v>0</v>
      </c>
      <c r="AC18" s="116">
        <v>0</v>
      </c>
      <c r="AD18" s="260">
        <v>0</v>
      </c>
      <c r="AE18" s="116">
        <v>0</v>
      </c>
      <c r="AF18" s="118">
        <v>0</v>
      </c>
      <c r="AG18" s="116">
        <v>0</v>
      </c>
      <c r="AH18" s="118">
        <v>0</v>
      </c>
      <c r="AI18" s="116">
        <v>0</v>
      </c>
      <c r="AJ18" s="118">
        <v>1</v>
      </c>
      <c r="AK18" s="116">
        <v>2</v>
      </c>
      <c r="AL18" s="118">
        <v>47</v>
      </c>
      <c r="AM18" s="116">
        <v>94</v>
      </c>
      <c r="AN18" s="118">
        <v>0</v>
      </c>
      <c r="AO18" s="116">
        <v>0</v>
      </c>
      <c r="AP18" s="118">
        <v>0</v>
      </c>
      <c r="AQ18" s="116">
        <v>0</v>
      </c>
      <c r="AR18" s="118">
        <v>17</v>
      </c>
      <c r="AS18" s="116">
        <v>34</v>
      </c>
    </row>
    <row r="19" spans="1:45" ht="13.5" customHeight="1" x14ac:dyDescent="0.2">
      <c r="A19" s="115" t="s">
        <v>164</v>
      </c>
      <c r="B19" s="155" t="str">
        <f>'Incentive Goal'!B18</f>
        <v>CARTERET</v>
      </c>
      <c r="C19" s="116">
        <v>4</v>
      </c>
      <c r="D19" s="116">
        <v>7</v>
      </c>
      <c r="E19" s="210">
        <v>1676</v>
      </c>
      <c r="F19" s="209">
        <v>419</v>
      </c>
      <c r="G19" s="210">
        <v>44</v>
      </c>
      <c r="H19" s="209">
        <v>11</v>
      </c>
      <c r="I19" s="210">
        <v>15</v>
      </c>
      <c r="J19" s="209">
        <v>3.75</v>
      </c>
      <c r="K19" s="117">
        <v>2098457.83</v>
      </c>
      <c r="L19" s="117">
        <v>524614.45750000002</v>
      </c>
      <c r="M19" s="117">
        <v>299779.69</v>
      </c>
      <c r="N19" s="260">
        <v>27049</v>
      </c>
      <c r="O19" s="116">
        <v>6762.25</v>
      </c>
      <c r="P19" s="260">
        <v>74</v>
      </c>
      <c r="Q19" s="116">
        <v>18.5</v>
      </c>
      <c r="R19" s="260">
        <v>514</v>
      </c>
      <c r="S19" s="116">
        <v>128.5</v>
      </c>
      <c r="T19" s="260">
        <v>18</v>
      </c>
      <c r="U19" s="116">
        <v>4.5</v>
      </c>
      <c r="V19" s="260">
        <v>7</v>
      </c>
      <c r="W19" s="116">
        <v>1.75</v>
      </c>
      <c r="X19" s="260">
        <v>46</v>
      </c>
      <c r="Y19" s="116">
        <v>11.5</v>
      </c>
      <c r="Z19" s="260">
        <v>21</v>
      </c>
      <c r="AA19" s="116">
        <v>5.25</v>
      </c>
      <c r="AB19" s="260">
        <v>7</v>
      </c>
      <c r="AC19" s="116">
        <v>1.75</v>
      </c>
      <c r="AD19" s="260">
        <v>22</v>
      </c>
      <c r="AE19" s="116">
        <v>5.5</v>
      </c>
      <c r="AF19" s="118">
        <v>2</v>
      </c>
      <c r="AG19" s="116">
        <v>0.5</v>
      </c>
      <c r="AH19" s="118">
        <v>111</v>
      </c>
      <c r="AI19" s="116">
        <v>27.75</v>
      </c>
      <c r="AJ19" s="118">
        <v>21</v>
      </c>
      <c r="AK19" s="116">
        <v>5.25</v>
      </c>
      <c r="AL19" s="118">
        <v>148</v>
      </c>
      <c r="AM19" s="116">
        <v>37</v>
      </c>
      <c r="AN19" s="118">
        <v>35</v>
      </c>
      <c r="AO19" s="116">
        <v>8.75</v>
      </c>
      <c r="AP19" s="118">
        <v>267</v>
      </c>
      <c r="AQ19" s="116">
        <v>66.75</v>
      </c>
      <c r="AR19" s="118">
        <v>14</v>
      </c>
      <c r="AS19" s="116">
        <v>3.5</v>
      </c>
    </row>
    <row r="20" spans="1:45" ht="13.5" customHeight="1" x14ac:dyDescent="0.2">
      <c r="A20" s="115" t="s">
        <v>142</v>
      </c>
      <c r="B20" s="155" t="str">
        <f>'Incentive Goal'!B19</f>
        <v>CASWELL</v>
      </c>
      <c r="C20" s="116">
        <v>3</v>
      </c>
      <c r="D20" s="116">
        <v>4.33</v>
      </c>
      <c r="E20" s="210">
        <v>786</v>
      </c>
      <c r="F20" s="209">
        <v>262</v>
      </c>
      <c r="G20" s="210">
        <v>48</v>
      </c>
      <c r="H20" s="209">
        <v>16</v>
      </c>
      <c r="I20" s="210">
        <v>40</v>
      </c>
      <c r="J20" s="209">
        <v>13.333333333333334</v>
      </c>
      <c r="K20" s="117">
        <v>965116.61</v>
      </c>
      <c r="L20" s="117">
        <v>321705.53666666668</v>
      </c>
      <c r="M20" s="117">
        <v>222890.67205542725</v>
      </c>
      <c r="N20" s="260">
        <v>14663</v>
      </c>
      <c r="O20" s="116">
        <v>4887.666666666667</v>
      </c>
      <c r="P20" s="260">
        <v>60</v>
      </c>
      <c r="Q20" s="116">
        <v>20</v>
      </c>
      <c r="R20" s="260">
        <v>453</v>
      </c>
      <c r="S20" s="116">
        <v>151</v>
      </c>
      <c r="T20" s="260">
        <v>33</v>
      </c>
      <c r="U20" s="116">
        <v>11</v>
      </c>
      <c r="V20" s="260">
        <v>7</v>
      </c>
      <c r="W20" s="116">
        <v>2.3333333333333335</v>
      </c>
      <c r="X20" s="260">
        <v>42</v>
      </c>
      <c r="Y20" s="116">
        <v>14</v>
      </c>
      <c r="Z20" s="260">
        <v>27</v>
      </c>
      <c r="AA20" s="116">
        <v>9</v>
      </c>
      <c r="AB20" s="260">
        <v>34</v>
      </c>
      <c r="AC20" s="116">
        <v>11.333333333333334</v>
      </c>
      <c r="AD20" s="260">
        <v>0</v>
      </c>
      <c r="AE20" s="116">
        <v>0</v>
      </c>
      <c r="AF20" s="118">
        <v>16</v>
      </c>
      <c r="AG20" s="116">
        <v>5.333333333333333</v>
      </c>
      <c r="AH20" s="118">
        <v>34</v>
      </c>
      <c r="AI20" s="116">
        <v>11.333333333333334</v>
      </c>
      <c r="AJ20" s="118">
        <v>0</v>
      </c>
      <c r="AK20" s="116">
        <v>0</v>
      </c>
      <c r="AL20" s="118">
        <v>199</v>
      </c>
      <c r="AM20" s="116">
        <v>66.333333333333329</v>
      </c>
      <c r="AN20" s="118">
        <v>194</v>
      </c>
      <c r="AO20" s="116">
        <v>64.666666666666671</v>
      </c>
      <c r="AP20" s="118">
        <v>190</v>
      </c>
      <c r="AQ20" s="116">
        <v>63.333333333333336</v>
      </c>
      <c r="AR20" s="118">
        <v>49</v>
      </c>
      <c r="AS20" s="116">
        <v>16.333333333333332</v>
      </c>
    </row>
    <row r="21" spans="1:45" ht="13.5" customHeight="1" x14ac:dyDescent="0.2">
      <c r="A21" s="115" t="s">
        <v>254</v>
      </c>
      <c r="B21" s="155" t="str">
        <f>'Incentive Goal'!B20</f>
        <v>CATAWBA</v>
      </c>
      <c r="C21" s="116">
        <v>16</v>
      </c>
      <c r="D21" s="116">
        <v>22</v>
      </c>
      <c r="E21" s="210">
        <v>4219</v>
      </c>
      <c r="F21" s="209">
        <v>263.6875</v>
      </c>
      <c r="G21" s="210">
        <v>167</v>
      </c>
      <c r="H21" s="209">
        <v>10.4375</v>
      </c>
      <c r="I21" s="210">
        <v>184</v>
      </c>
      <c r="J21" s="209">
        <v>11.5</v>
      </c>
      <c r="K21" s="117">
        <v>7481637.4000000004</v>
      </c>
      <c r="L21" s="117">
        <v>467602.33750000002</v>
      </c>
      <c r="M21" s="117">
        <v>340074.42727272731</v>
      </c>
      <c r="N21" s="260">
        <v>71279</v>
      </c>
      <c r="O21" s="116">
        <v>4454.9375</v>
      </c>
      <c r="P21" s="260">
        <v>407</v>
      </c>
      <c r="Q21" s="116">
        <v>25.4375</v>
      </c>
      <c r="R21" s="260">
        <v>2399</v>
      </c>
      <c r="S21" s="116">
        <v>149.9375</v>
      </c>
      <c r="T21" s="260">
        <v>37</v>
      </c>
      <c r="U21" s="116">
        <v>2.3125</v>
      </c>
      <c r="V21" s="260">
        <v>15</v>
      </c>
      <c r="W21" s="116">
        <v>0.9375</v>
      </c>
      <c r="X21" s="260">
        <v>197</v>
      </c>
      <c r="Y21" s="116">
        <v>12.3125</v>
      </c>
      <c r="Z21" s="260">
        <v>40</v>
      </c>
      <c r="AA21" s="116">
        <v>2.5</v>
      </c>
      <c r="AB21" s="260">
        <v>178</v>
      </c>
      <c r="AC21" s="116">
        <v>11.125</v>
      </c>
      <c r="AD21" s="260">
        <v>29</v>
      </c>
      <c r="AE21" s="116">
        <v>1.8125</v>
      </c>
      <c r="AF21" s="118">
        <v>70</v>
      </c>
      <c r="AG21" s="116">
        <v>4.375</v>
      </c>
      <c r="AH21" s="118">
        <v>186</v>
      </c>
      <c r="AI21" s="116">
        <v>11.625</v>
      </c>
      <c r="AJ21" s="118">
        <v>52</v>
      </c>
      <c r="AK21" s="116">
        <v>3.25</v>
      </c>
      <c r="AL21" s="118">
        <v>2031</v>
      </c>
      <c r="AM21" s="116">
        <v>126.9375</v>
      </c>
      <c r="AN21" s="118">
        <v>2558</v>
      </c>
      <c r="AO21" s="116">
        <v>159.875</v>
      </c>
      <c r="AP21" s="118">
        <v>4675</v>
      </c>
      <c r="AQ21" s="116">
        <v>292.1875</v>
      </c>
      <c r="AR21" s="118">
        <v>1364</v>
      </c>
      <c r="AS21" s="116">
        <v>85.25</v>
      </c>
    </row>
    <row r="22" spans="1:45" ht="13.5" customHeight="1" x14ac:dyDescent="0.2">
      <c r="A22" s="115" t="s">
        <v>142</v>
      </c>
      <c r="B22" s="155" t="str">
        <f>'Incentive Goal'!B21</f>
        <v>CHATHAM</v>
      </c>
      <c r="C22" s="116">
        <v>4</v>
      </c>
      <c r="D22" s="116">
        <v>5</v>
      </c>
      <c r="E22" s="210">
        <v>1179</v>
      </c>
      <c r="F22" s="209">
        <v>294.75</v>
      </c>
      <c r="G22" s="210">
        <v>82</v>
      </c>
      <c r="H22" s="209">
        <v>20.5</v>
      </c>
      <c r="I22" s="210">
        <v>53</v>
      </c>
      <c r="J22" s="209">
        <v>13.25</v>
      </c>
      <c r="K22" s="117">
        <v>1983511.94</v>
      </c>
      <c r="L22" s="117">
        <v>495877.98499999999</v>
      </c>
      <c r="M22" s="117">
        <v>396702.38799999998</v>
      </c>
      <c r="N22" s="260">
        <v>18264</v>
      </c>
      <c r="O22" s="116">
        <v>4566</v>
      </c>
      <c r="P22" s="260">
        <v>107</v>
      </c>
      <c r="Q22" s="116">
        <v>26.75</v>
      </c>
      <c r="R22" s="260">
        <v>765</v>
      </c>
      <c r="S22" s="116">
        <v>191.25</v>
      </c>
      <c r="T22" s="260">
        <v>28</v>
      </c>
      <c r="U22" s="116">
        <v>7</v>
      </c>
      <c r="V22" s="260">
        <v>22</v>
      </c>
      <c r="W22" s="116">
        <v>5.5</v>
      </c>
      <c r="X22" s="260">
        <v>83</v>
      </c>
      <c r="Y22" s="116">
        <v>20.75</v>
      </c>
      <c r="Z22" s="260">
        <v>70</v>
      </c>
      <c r="AA22" s="116">
        <v>17.5</v>
      </c>
      <c r="AB22" s="260">
        <v>46</v>
      </c>
      <c r="AC22" s="116">
        <v>11.5</v>
      </c>
      <c r="AD22" s="260">
        <v>0</v>
      </c>
      <c r="AE22" s="116">
        <v>0</v>
      </c>
      <c r="AF22" s="118">
        <v>17</v>
      </c>
      <c r="AG22" s="116">
        <v>4.25</v>
      </c>
      <c r="AH22" s="118">
        <v>51</v>
      </c>
      <c r="AI22" s="116">
        <v>12.75</v>
      </c>
      <c r="AJ22" s="118">
        <v>7</v>
      </c>
      <c r="AK22" s="116">
        <v>1.75</v>
      </c>
      <c r="AL22" s="118">
        <v>306</v>
      </c>
      <c r="AM22" s="116">
        <v>76.5</v>
      </c>
      <c r="AN22" s="118">
        <v>348</v>
      </c>
      <c r="AO22" s="116">
        <v>87</v>
      </c>
      <c r="AP22" s="118">
        <v>1150</v>
      </c>
      <c r="AQ22" s="116">
        <v>287.5</v>
      </c>
      <c r="AR22" s="118">
        <v>261</v>
      </c>
      <c r="AS22" s="116">
        <v>65.25</v>
      </c>
    </row>
    <row r="23" spans="1:45" ht="13.5" customHeight="1" x14ac:dyDescent="0.2">
      <c r="A23" s="115" t="s">
        <v>232</v>
      </c>
      <c r="B23" s="155" t="str">
        <f>'Incentive Goal'!B22</f>
        <v>CHEROKEE</v>
      </c>
      <c r="C23" s="116">
        <v>1</v>
      </c>
      <c r="D23" s="116">
        <v>2.1</v>
      </c>
      <c r="E23" s="210">
        <v>566</v>
      </c>
      <c r="F23" s="209">
        <v>566</v>
      </c>
      <c r="G23" s="210">
        <v>19</v>
      </c>
      <c r="H23" s="209">
        <v>19</v>
      </c>
      <c r="I23" s="210">
        <v>41</v>
      </c>
      <c r="J23" s="209">
        <v>41</v>
      </c>
      <c r="K23" s="117">
        <v>835529.59</v>
      </c>
      <c r="L23" s="117">
        <v>835529.59</v>
      </c>
      <c r="M23" s="117">
        <v>397871.23333333328</v>
      </c>
      <c r="N23" s="260">
        <v>9059</v>
      </c>
      <c r="O23" s="116">
        <v>9059</v>
      </c>
      <c r="P23" s="260">
        <v>82</v>
      </c>
      <c r="Q23" s="116">
        <v>82</v>
      </c>
      <c r="R23" s="260">
        <v>75</v>
      </c>
      <c r="S23" s="116">
        <v>75</v>
      </c>
      <c r="T23" s="260">
        <v>3</v>
      </c>
      <c r="U23" s="116">
        <v>3</v>
      </c>
      <c r="V23" s="260">
        <v>2</v>
      </c>
      <c r="W23" s="116">
        <v>2</v>
      </c>
      <c r="X23" s="260">
        <v>21</v>
      </c>
      <c r="Y23" s="116">
        <v>21</v>
      </c>
      <c r="Z23" s="260">
        <v>38</v>
      </c>
      <c r="AA23" s="116">
        <v>38</v>
      </c>
      <c r="AB23" s="260">
        <v>43</v>
      </c>
      <c r="AC23" s="116">
        <v>43</v>
      </c>
      <c r="AD23" s="260">
        <v>3</v>
      </c>
      <c r="AE23" s="116">
        <v>3</v>
      </c>
      <c r="AF23" s="118">
        <v>3</v>
      </c>
      <c r="AG23" s="116">
        <v>3</v>
      </c>
      <c r="AH23" s="118">
        <v>25</v>
      </c>
      <c r="AI23" s="116">
        <v>25</v>
      </c>
      <c r="AJ23" s="118">
        <v>11</v>
      </c>
      <c r="AK23" s="116">
        <v>11</v>
      </c>
      <c r="AL23" s="118">
        <v>105</v>
      </c>
      <c r="AM23" s="116">
        <v>105</v>
      </c>
      <c r="AN23" s="118">
        <v>239</v>
      </c>
      <c r="AO23" s="116">
        <v>239</v>
      </c>
      <c r="AP23" s="118">
        <v>195</v>
      </c>
      <c r="AQ23" s="116">
        <v>195</v>
      </c>
      <c r="AR23" s="118">
        <v>23</v>
      </c>
      <c r="AS23" s="116">
        <v>23</v>
      </c>
    </row>
    <row r="24" spans="1:45" ht="13.5" customHeight="1" x14ac:dyDescent="0.2">
      <c r="A24" s="115" t="s">
        <v>248</v>
      </c>
      <c r="B24" s="155" t="str">
        <f>'Incentive Goal'!B23</f>
        <v>CHOWAN</v>
      </c>
      <c r="C24" s="116">
        <v>1</v>
      </c>
      <c r="D24" s="116">
        <v>2</v>
      </c>
      <c r="E24" s="210">
        <v>718</v>
      </c>
      <c r="F24" s="209">
        <v>718</v>
      </c>
      <c r="G24" s="210">
        <v>28</v>
      </c>
      <c r="H24" s="209">
        <v>28</v>
      </c>
      <c r="I24" s="210">
        <v>16</v>
      </c>
      <c r="J24" s="209">
        <v>16</v>
      </c>
      <c r="K24" s="117">
        <v>934732.78</v>
      </c>
      <c r="L24" s="117">
        <v>934732.78</v>
      </c>
      <c r="M24" s="117">
        <v>467366.39</v>
      </c>
      <c r="N24" s="260">
        <v>13102</v>
      </c>
      <c r="O24" s="116">
        <v>13102</v>
      </c>
      <c r="P24" s="260">
        <v>24</v>
      </c>
      <c r="Q24" s="116">
        <v>24</v>
      </c>
      <c r="R24" s="260">
        <v>317</v>
      </c>
      <c r="S24" s="116">
        <v>317</v>
      </c>
      <c r="T24" s="260">
        <v>2</v>
      </c>
      <c r="U24" s="116">
        <v>2</v>
      </c>
      <c r="V24" s="260">
        <v>11</v>
      </c>
      <c r="W24" s="116">
        <v>11</v>
      </c>
      <c r="X24" s="260">
        <v>28</v>
      </c>
      <c r="Y24" s="116">
        <v>28</v>
      </c>
      <c r="Z24" s="260">
        <v>19</v>
      </c>
      <c r="AA24" s="116">
        <v>19</v>
      </c>
      <c r="AB24" s="260">
        <v>8</v>
      </c>
      <c r="AC24" s="116">
        <v>8</v>
      </c>
      <c r="AD24" s="260">
        <v>0</v>
      </c>
      <c r="AE24" s="116">
        <v>0</v>
      </c>
      <c r="AF24" s="118">
        <v>19</v>
      </c>
      <c r="AG24" s="116">
        <v>19</v>
      </c>
      <c r="AH24" s="118">
        <v>32</v>
      </c>
      <c r="AI24" s="116">
        <v>32</v>
      </c>
      <c r="AJ24" s="118">
        <v>22</v>
      </c>
      <c r="AK24" s="116">
        <v>22</v>
      </c>
      <c r="AL24" s="118">
        <v>212</v>
      </c>
      <c r="AM24" s="116">
        <v>212</v>
      </c>
      <c r="AN24" s="118">
        <v>146</v>
      </c>
      <c r="AO24" s="116">
        <v>146</v>
      </c>
      <c r="AP24" s="118">
        <v>89</v>
      </c>
      <c r="AQ24" s="116">
        <v>89</v>
      </c>
      <c r="AR24" s="118">
        <v>88</v>
      </c>
      <c r="AS24" s="116">
        <v>88</v>
      </c>
    </row>
    <row r="25" spans="1:45" ht="13.5" customHeight="1" x14ac:dyDescent="0.2">
      <c r="A25" s="115" t="s">
        <v>232</v>
      </c>
      <c r="B25" s="155" t="str">
        <f>'Incentive Goal'!B24</f>
        <v>CLAY</v>
      </c>
      <c r="C25" s="116">
        <v>1</v>
      </c>
      <c r="D25" s="116">
        <v>1.1000000000000001</v>
      </c>
      <c r="E25" s="210">
        <v>183</v>
      </c>
      <c r="F25" s="209">
        <v>183</v>
      </c>
      <c r="G25" s="211">
        <v>13</v>
      </c>
      <c r="H25" s="209">
        <v>13</v>
      </c>
      <c r="I25" s="210">
        <v>13</v>
      </c>
      <c r="J25" s="209">
        <v>13</v>
      </c>
      <c r="K25" s="117">
        <v>350032.65</v>
      </c>
      <c r="L25" s="117">
        <v>350032.65</v>
      </c>
      <c r="M25" s="117">
        <v>318211.5</v>
      </c>
      <c r="N25" s="260">
        <v>2510</v>
      </c>
      <c r="O25" s="116">
        <v>2510</v>
      </c>
      <c r="P25" s="260">
        <v>18</v>
      </c>
      <c r="Q25" s="116">
        <v>18</v>
      </c>
      <c r="R25" s="260">
        <v>15</v>
      </c>
      <c r="S25" s="116">
        <v>15</v>
      </c>
      <c r="T25" s="260">
        <v>0</v>
      </c>
      <c r="U25" s="116">
        <v>0</v>
      </c>
      <c r="V25" s="260">
        <v>0</v>
      </c>
      <c r="W25" s="116">
        <v>0</v>
      </c>
      <c r="X25" s="260">
        <v>14</v>
      </c>
      <c r="Y25" s="116">
        <v>14</v>
      </c>
      <c r="Z25" s="260">
        <v>9</v>
      </c>
      <c r="AA25" s="116">
        <v>9</v>
      </c>
      <c r="AB25" s="260">
        <v>13</v>
      </c>
      <c r="AC25" s="116">
        <v>13</v>
      </c>
      <c r="AD25" s="260">
        <v>14</v>
      </c>
      <c r="AE25" s="116">
        <v>14</v>
      </c>
      <c r="AF25" s="118">
        <v>4</v>
      </c>
      <c r="AG25" s="116">
        <v>4</v>
      </c>
      <c r="AH25" s="118">
        <v>10</v>
      </c>
      <c r="AI25" s="116">
        <v>10</v>
      </c>
      <c r="AJ25" s="118">
        <v>1</v>
      </c>
      <c r="AK25" s="116">
        <v>1</v>
      </c>
      <c r="AL25" s="118">
        <v>60</v>
      </c>
      <c r="AM25" s="116">
        <v>60</v>
      </c>
      <c r="AN25" s="118">
        <v>87</v>
      </c>
      <c r="AO25" s="116">
        <v>87</v>
      </c>
      <c r="AP25" s="118">
        <v>243</v>
      </c>
      <c r="AQ25" s="116">
        <v>243</v>
      </c>
      <c r="AR25" s="118">
        <v>10</v>
      </c>
      <c r="AS25" s="116">
        <v>10</v>
      </c>
    </row>
    <row r="26" spans="1:45" ht="13.5" customHeight="1" x14ac:dyDescent="0.2">
      <c r="A26" s="115" t="s">
        <v>254</v>
      </c>
      <c r="B26" s="155" t="str">
        <f>'Incentive Goal'!B25</f>
        <v>CLEVELAND</v>
      </c>
      <c r="C26" s="116">
        <v>14</v>
      </c>
      <c r="D26" s="116">
        <v>19</v>
      </c>
      <c r="E26" s="210">
        <v>5173</v>
      </c>
      <c r="F26" s="209">
        <v>369.5</v>
      </c>
      <c r="G26" s="210">
        <v>217</v>
      </c>
      <c r="H26" s="209">
        <v>15.5</v>
      </c>
      <c r="I26" s="210">
        <v>126</v>
      </c>
      <c r="J26" s="209">
        <v>9</v>
      </c>
      <c r="K26" s="117">
        <v>5929706.5199999996</v>
      </c>
      <c r="L26" s="117">
        <v>423550.46571428567</v>
      </c>
      <c r="M26" s="117">
        <v>312089.81684210524</v>
      </c>
      <c r="N26" s="260">
        <v>113954</v>
      </c>
      <c r="O26" s="116">
        <v>8139.5714285714284</v>
      </c>
      <c r="P26" s="260">
        <v>569</v>
      </c>
      <c r="Q26" s="116">
        <v>40.642857142857146</v>
      </c>
      <c r="R26" s="260">
        <v>1486</v>
      </c>
      <c r="S26" s="116">
        <v>106.14285714285714</v>
      </c>
      <c r="T26" s="260">
        <v>52</v>
      </c>
      <c r="U26" s="116">
        <v>3.7142857142857144</v>
      </c>
      <c r="V26" s="260">
        <v>79</v>
      </c>
      <c r="W26" s="116">
        <v>5.6428571428571432</v>
      </c>
      <c r="X26" s="260">
        <v>233</v>
      </c>
      <c r="Y26" s="116">
        <v>16.642857142857142</v>
      </c>
      <c r="Z26" s="260">
        <v>250</v>
      </c>
      <c r="AA26" s="116">
        <v>17.857142857142858</v>
      </c>
      <c r="AB26" s="260">
        <v>114</v>
      </c>
      <c r="AC26" s="116">
        <v>8.1428571428571423</v>
      </c>
      <c r="AD26" s="260">
        <v>7</v>
      </c>
      <c r="AE26" s="116">
        <v>0.5</v>
      </c>
      <c r="AF26" s="118">
        <v>57</v>
      </c>
      <c r="AG26" s="116">
        <v>4.0714285714285712</v>
      </c>
      <c r="AH26" s="118">
        <v>399</v>
      </c>
      <c r="AI26" s="116">
        <v>28.5</v>
      </c>
      <c r="AJ26" s="118">
        <v>15</v>
      </c>
      <c r="AK26" s="116">
        <v>1.0714285714285714</v>
      </c>
      <c r="AL26" s="118">
        <v>1777</v>
      </c>
      <c r="AM26" s="116">
        <v>126.92857142857143</v>
      </c>
      <c r="AN26" s="118">
        <v>1186</v>
      </c>
      <c r="AO26" s="116">
        <v>84.714285714285708</v>
      </c>
      <c r="AP26" s="118">
        <v>1943</v>
      </c>
      <c r="AQ26" s="116">
        <v>138.78571428571428</v>
      </c>
      <c r="AR26" s="118">
        <v>388</v>
      </c>
      <c r="AS26" s="116">
        <v>27.714285714285715</v>
      </c>
    </row>
    <row r="27" spans="1:45" ht="13.5" customHeight="1" x14ac:dyDescent="0.2">
      <c r="A27" s="115" t="s">
        <v>164</v>
      </c>
      <c r="B27" s="155" t="str">
        <f>'Incentive Goal'!B26</f>
        <v>COLUMBUS</v>
      </c>
      <c r="C27" s="116">
        <v>9</v>
      </c>
      <c r="D27" s="116">
        <v>14</v>
      </c>
      <c r="E27" s="210">
        <v>2851</v>
      </c>
      <c r="F27" s="209">
        <v>316.77777777777777</v>
      </c>
      <c r="G27" s="210">
        <v>90</v>
      </c>
      <c r="H27" s="209">
        <v>10</v>
      </c>
      <c r="I27" s="210">
        <v>135</v>
      </c>
      <c r="J27" s="209">
        <v>15</v>
      </c>
      <c r="K27" s="117">
        <v>3477051.68</v>
      </c>
      <c r="L27" s="117">
        <v>386339.07555555558</v>
      </c>
      <c r="M27" s="117">
        <v>248360.83428571429</v>
      </c>
      <c r="N27" s="260">
        <v>55717</v>
      </c>
      <c r="O27" s="116">
        <v>6190.7777777777774</v>
      </c>
      <c r="P27" s="260">
        <v>186</v>
      </c>
      <c r="Q27" s="116">
        <v>20.666666666666668</v>
      </c>
      <c r="R27" s="260">
        <v>2460</v>
      </c>
      <c r="S27" s="116">
        <v>273.33333333333331</v>
      </c>
      <c r="T27" s="260">
        <v>176</v>
      </c>
      <c r="U27" s="116">
        <v>19.555555555555557</v>
      </c>
      <c r="V27" s="260">
        <v>62</v>
      </c>
      <c r="W27" s="116">
        <v>6.8888888888888893</v>
      </c>
      <c r="X27" s="260">
        <v>93</v>
      </c>
      <c r="Y27" s="116">
        <v>10.333333333333334</v>
      </c>
      <c r="Z27" s="260">
        <v>162</v>
      </c>
      <c r="AA27" s="116">
        <v>18</v>
      </c>
      <c r="AB27" s="260">
        <v>121</v>
      </c>
      <c r="AC27" s="116">
        <v>13.444444444444445</v>
      </c>
      <c r="AD27" s="260">
        <v>29</v>
      </c>
      <c r="AE27" s="116">
        <v>3.2222222222222223</v>
      </c>
      <c r="AF27" s="118">
        <v>31</v>
      </c>
      <c r="AG27" s="116">
        <v>3.4444444444444446</v>
      </c>
      <c r="AH27" s="118">
        <v>145</v>
      </c>
      <c r="AI27" s="116">
        <v>16.111111111111111</v>
      </c>
      <c r="AJ27" s="118">
        <v>20</v>
      </c>
      <c r="AK27" s="116">
        <v>2.2222222222222223</v>
      </c>
      <c r="AL27" s="118">
        <v>983</v>
      </c>
      <c r="AM27" s="116">
        <v>109.22222222222223</v>
      </c>
      <c r="AN27" s="118">
        <v>1013</v>
      </c>
      <c r="AO27" s="116">
        <v>112.55555555555556</v>
      </c>
      <c r="AP27" s="118">
        <v>7607</v>
      </c>
      <c r="AQ27" s="116">
        <v>845.22222222222217</v>
      </c>
      <c r="AR27" s="118">
        <v>248</v>
      </c>
      <c r="AS27" s="116">
        <v>27.555555555555557</v>
      </c>
    </row>
    <row r="28" spans="1:45" ht="13.5" customHeight="1" x14ac:dyDescent="0.2">
      <c r="A28" s="115" t="s">
        <v>164</v>
      </c>
      <c r="B28" s="155" t="str">
        <f>'Incentive Goal'!B27</f>
        <v>CRAVEN</v>
      </c>
      <c r="C28" s="116">
        <v>7</v>
      </c>
      <c r="D28" s="116">
        <v>10</v>
      </c>
      <c r="E28" s="210">
        <v>3447</v>
      </c>
      <c r="F28" s="209">
        <v>492.42857142857144</v>
      </c>
      <c r="G28" s="210">
        <v>133</v>
      </c>
      <c r="H28" s="209">
        <v>19</v>
      </c>
      <c r="I28" s="210">
        <v>118</v>
      </c>
      <c r="J28" s="209">
        <v>16.857142857142858</v>
      </c>
      <c r="K28" s="117">
        <v>5701963.8399999999</v>
      </c>
      <c r="L28" s="117">
        <v>814566.26285714284</v>
      </c>
      <c r="M28" s="117">
        <v>570196.38399999996</v>
      </c>
      <c r="N28" s="260">
        <v>51376</v>
      </c>
      <c r="O28" s="116">
        <v>7339.4285714285716</v>
      </c>
      <c r="P28" s="260">
        <v>158</v>
      </c>
      <c r="Q28" s="116">
        <v>22.571428571428573</v>
      </c>
      <c r="R28" s="260">
        <v>2097</v>
      </c>
      <c r="S28" s="116">
        <v>299.57142857142856</v>
      </c>
      <c r="T28" s="260">
        <v>44</v>
      </c>
      <c r="U28" s="116">
        <v>6.2857142857142856</v>
      </c>
      <c r="V28" s="260">
        <v>69</v>
      </c>
      <c r="W28" s="116">
        <v>9.8571428571428577</v>
      </c>
      <c r="X28" s="260">
        <v>198</v>
      </c>
      <c r="Y28" s="116">
        <v>28.285714285714285</v>
      </c>
      <c r="Z28" s="260">
        <v>217</v>
      </c>
      <c r="AA28" s="116">
        <v>31</v>
      </c>
      <c r="AB28" s="260">
        <v>108</v>
      </c>
      <c r="AC28" s="116">
        <v>15.428571428571429</v>
      </c>
      <c r="AD28" s="260">
        <v>95</v>
      </c>
      <c r="AE28" s="116">
        <v>13.571428571428571</v>
      </c>
      <c r="AF28" s="118">
        <v>41</v>
      </c>
      <c r="AG28" s="116">
        <v>5.8571428571428568</v>
      </c>
      <c r="AH28" s="118">
        <v>116</v>
      </c>
      <c r="AI28" s="116">
        <v>16.571428571428573</v>
      </c>
      <c r="AJ28" s="118">
        <v>26</v>
      </c>
      <c r="AK28" s="116">
        <v>3.7142857142857144</v>
      </c>
      <c r="AL28" s="118">
        <v>1086</v>
      </c>
      <c r="AM28" s="116">
        <v>155.14285714285714</v>
      </c>
      <c r="AN28" s="118">
        <v>841</v>
      </c>
      <c r="AO28" s="116">
        <v>120.14285714285714</v>
      </c>
      <c r="AP28" s="118">
        <v>2978</v>
      </c>
      <c r="AQ28" s="116">
        <v>425.42857142857144</v>
      </c>
      <c r="AR28" s="118">
        <v>422</v>
      </c>
      <c r="AS28" s="116">
        <v>60.285714285714285</v>
      </c>
    </row>
    <row r="29" spans="1:45" ht="13.5" customHeight="1" x14ac:dyDescent="0.2">
      <c r="A29" s="115" t="s">
        <v>164</v>
      </c>
      <c r="B29" s="155" t="str">
        <f>'Incentive Goal'!B28</f>
        <v>CUMBERLAND</v>
      </c>
      <c r="C29" s="116">
        <v>44</v>
      </c>
      <c r="D29" s="116">
        <v>74</v>
      </c>
      <c r="E29" s="210">
        <v>16374</v>
      </c>
      <c r="F29" s="209">
        <v>372.13636363636363</v>
      </c>
      <c r="G29" s="210">
        <v>812</v>
      </c>
      <c r="H29" s="209">
        <v>18.454545454545453</v>
      </c>
      <c r="I29" s="210">
        <v>527</v>
      </c>
      <c r="J29" s="209">
        <v>11.977272727272727</v>
      </c>
      <c r="K29" s="117">
        <v>26915496.91</v>
      </c>
      <c r="L29" s="117">
        <v>611715.83886363637</v>
      </c>
      <c r="M29" s="117">
        <v>363722.93121621624</v>
      </c>
      <c r="N29" s="260">
        <v>257542</v>
      </c>
      <c r="O29" s="116">
        <v>5853.227272727273</v>
      </c>
      <c r="P29" s="260">
        <v>1853</v>
      </c>
      <c r="Q29" s="116">
        <v>42.113636363636367</v>
      </c>
      <c r="R29" s="260">
        <v>31585</v>
      </c>
      <c r="S29" s="116">
        <v>717.84090909090912</v>
      </c>
      <c r="T29" s="260">
        <v>1948</v>
      </c>
      <c r="U29" s="116">
        <v>44.272727272727273</v>
      </c>
      <c r="V29" s="260">
        <v>286</v>
      </c>
      <c r="W29" s="116">
        <v>6.5</v>
      </c>
      <c r="X29" s="260">
        <v>876</v>
      </c>
      <c r="Y29" s="116">
        <v>19.90909090909091</v>
      </c>
      <c r="Z29" s="260">
        <v>922</v>
      </c>
      <c r="AA29" s="116">
        <v>20.954545454545453</v>
      </c>
      <c r="AB29" s="260">
        <v>492</v>
      </c>
      <c r="AC29" s="116">
        <v>11.181818181818182</v>
      </c>
      <c r="AD29" s="260">
        <v>360</v>
      </c>
      <c r="AE29" s="116">
        <v>8.1818181818181817</v>
      </c>
      <c r="AF29" s="118">
        <v>783</v>
      </c>
      <c r="AG29" s="116">
        <v>17.795454545454547</v>
      </c>
      <c r="AH29" s="118">
        <v>611</v>
      </c>
      <c r="AI29" s="116">
        <v>13.886363636363637</v>
      </c>
      <c r="AJ29" s="118">
        <v>199</v>
      </c>
      <c r="AK29" s="116">
        <v>4.5227272727272725</v>
      </c>
      <c r="AL29" s="118">
        <v>5969</v>
      </c>
      <c r="AM29" s="116">
        <v>135.65909090909091</v>
      </c>
      <c r="AN29" s="118">
        <v>6827</v>
      </c>
      <c r="AO29" s="116">
        <v>155.15909090909091</v>
      </c>
      <c r="AP29" s="118">
        <v>31834</v>
      </c>
      <c r="AQ29" s="116">
        <v>723.5</v>
      </c>
      <c r="AR29" s="118">
        <v>301</v>
      </c>
      <c r="AS29" s="116">
        <v>6.8409090909090908</v>
      </c>
    </row>
    <row r="30" spans="1:45" ht="13.5" customHeight="1" x14ac:dyDescent="0.2">
      <c r="A30" s="115" t="s">
        <v>248</v>
      </c>
      <c r="B30" s="155" t="str">
        <f>'Incentive Goal'!B29</f>
        <v>CURRITUCK</v>
      </c>
      <c r="C30" s="116">
        <v>2</v>
      </c>
      <c r="D30" s="116">
        <v>2.5</v>
      </c>
      <c r="E30" s="210">
        <v>646</v>
      </c>
      <c r="F30" s="209">
        <v>323</v>
      </c>
      <c r="G30" s="210">
        <v>36</v>
      </c>
      <c r="H30" s="209">
        <v>18</v>
      </c>
      <c r="I30" s="210">
        <v>39</v>
      </c>
      <c r="J30" s="209">
        <v>19.5</v>
      </c>
      <c r="K30" s="117">
        <v>1556504.33</v>
      </c>
      <c r="L30" s="117">
        <v>778252.16500000004</v>
      </c>
      <c r="M30" s="117">
        <v>622601.73200000008</v>
      </c>
      <c r="N30" s="260">
        <v>7646</v>
      </c>
      <c r="O30" s="116">
        <v>3823</v>
      </c>
      <c r="P30" s="260">
        <v>25</v>
      </c>
      <c r="Q30" s="116">
        <v>12.5</v>
      </c>
      <c r="R30" s="260">
        <v>69</v>
      </c>
      <c r="S30" s="116">
        <v>34.5</v>
      </c>
      <c r="T30" s="260">
        <v>0</v>
      </c>
      <c r="U30" s="116">
        <v>0</v>
      </c>
      <c r="V30" s="260">
        <v>0</v>
      </c>
      <c r="W30" s="116">
        <v>0</v>
      </c>
      <c r="X30" s="260">
        <v>4</v>
      </c>
      <c r="Y30" s="116">
        <v>2</v>
      </c>
      <c r="Z30" s="260">
        <v>0</v>
      </c>
      <c r="AA30" s="116">
        <v>0</v>
      </c>
      <c r="AB30" s="260">
        <v>9</v>
      </c>
      <c r="AC30" s="116">
        <v>4.5</v>
      </c>
      <c r="AD30" s="260">
        <v>0</v>
      </c>
      <c r="AE30" s="116">
        <v>0</v>
      </c>
      <c r="AF30" s="118">
        <v>21</v>
      </c>
      <c r="AG30" s="116">
        <v>10.5</v>
      </c>
      <c r="AH30" s="118">
        <v>49</v>
      </c>
      <c r="AI30" s="116">
        <v>24.5</v>
      </c>
      <c r="AJ30" s="118">
        <v>6</v>
      </c>
      <c r="AK30" s="116">
        <v>3</v>
      </c>
      <c r="AL30" s="118">
        <v>171</v>
      </c>
      <c r="AM30" s="116">
        <v>85.5</v>
      </c>
      <c r="AN30" s="118">
        <v>689</v>
      </c>
      <c r="AO30" s="116">
        <v>344.5</v>
      </c>
      <c r="AP30" s="118">
        <v>507</v>
      </c>
      <c r="AQ30" s="116">
        <v>253.5</v>
      </c>
      <c r="AR30" s="118">
        <v>145</v>
      </c>
      <c r="AS30" s="116">
        <v>72.5</v>
      </c>
    </row>
    <row r="31" spans="1:45" ht="13.5" customHeight="1" x14ac:dyDescent="0.2">
      <c r="A31" s="115" t="s">
        <v>248</v>
      </c>
      <c r="B31" s="155" t="str">
        <f>'Incentive Goal'!B30</f>
        <v>DARE</v>
      </c>
      <c r="C31" s="116">
        <v>1</v>
      </c>
      <c r="D31" s="116">
        <v>1.5</v>
      </c>
      <c r="E31" s="210">
        <v>610</v>
      </c>
      <c r="F31" s="209">
        <v>610</v>
      </c>
      <c r="G31" s="210">
        <v>30</v>
      </c>
      <c r="H31" s="209">
        <v>30</v>
      </c>
      <c r="I31" s="210">
        <v>26</v>
      </c>
      <c r="J31" s="209">
        <v>26</v>
      </c>
      <c r="K31" s="117">
        <v>1392234.71</v>
      </c>
      <c r="L31" s="117">
        <v>1392234.71</v>
      </c>
      <c r="M31" s="117">
        <v>928156.47333333327</v>
      </c>
      <c r="N31" s="260">
        <v>8045</v>
      </c>
      <c r="O31" s="116">
        <v>8045</v>
      </c>
      <c r="P31" s="260">
        <v>87</v>
      </c>
      <c r="Q31" s="116">
        <v>87</v>
      </c>
      <c r="R31" s="260">
        <v>136</v>
      </c>
      <c r="S31" s="116">
        <v>136</v>
      </c>
      <c r="T31" s="260">
        <v>3</v>
      </c>
      <c r="U31" s="116">
        <v>3</v>
      </c>
      <c r="V31" s="260">
        <v>4</v>
      </c>
      <c r="W31" s="116">
        <v>4</v>
      </c>
      <c r="X31" s="260">
        <v>59</v>
      </c>
      <c r="Y31" s="116">
        <v>59</v>
      </c>
      <c r="Z31" s="260">
        <v>53</v>
      </c>
      <c r="AA31" s="116">
        <v>53</v>
      </c>
      <c r="AB31" s="260">
        <v>48</v>
      </c>
      <c r="AC31" s="116">
        <v>48</v>
      </c>
      <c r="AD31" s="260">
        <v>8</v>
      </c>
      <c r="AE31" s="116">
        <v>8</v>
      </c>
      <c r="AF31" s="118">
        <v>10</v>
      </c>
      <c r="AG31" s="116">
        <v>10</v>
      </c>
      <c r="AH31" s="118">
        <v>20</v>
      </c>
      <c r="AI31" s="116">
        <v>20</v>
      </c>
      <c r="AJ31" s="118">
        <v>9</v>
      </c>
      <c r="AK31" s="116">
        <v>9</v>
      </c>
      <c r="AL31" s="118">
        <v>145</v>
      </c>
      <c r="AM31" s="116">
        <v>145</v>
      </c>
      <c r="AN31" s="118">
        <v>173</v>
      </c>
      <c r="AO31" s="116">
        <v>173</v>
      </c>
      <c r="AP31" s="118">
        <v>184</v>
      </c>
      <c r="AQ31" s="116">
        <v>184</v>
      </c>
      <c r="AR31" s="118">
        <v>128</v>
      </c>
      <c r="AS31" s="116">
        <v>128</v>
      </c>
    </row>
    <row r="32" spans="1:45" ht="13.5" customHeight="1" x14ac:dyDescent="0.2">
      <c r="A32" s="115" t="s">
        <v>142</v>
      </c>
      <c r="B32" s="155" t="str">
        <f>'Incentive Goal'!B31</f>
        <v>DAVIDSON</v>
      </c>
      <c r="C32" s="116">
        <v>12</v>
      </c>
      <c r="D32" s="116">
        <v>16</v>
      </c>
      <c r="E32" s="210">
        <v>4290</v>
      </c>
      <c r="F32" s="209">
        <v>357.5</v>
      </c>
      <c r="G32" s="210">
        <v>126</v>
      </c>
      <c r="H32" s="209">
        <v>10.5</v>
      </c>
      <c r="I32" s="210">
        <v>125</v>
      </c>
      <c r="J32" s="209">
        <v>10.416666666666666</v>
      </c>
      <c r="K32" s="117">
        <v>8071059.8399999999</v>
      </c>
      <c r="L32" s="117">
        <v>672588.32</v>
      </c>
      <c r="M32" s="117">
        <v>504441.24</v>
      </c>
      <c r="N32" s="260">
        <v>75622</v>
      </c>
      <c r="O32" s="116">
        <v>6301.833333333333</v>
      </c>
      <c r="P32" s="260">
        <v>366</v>
      </c>
      <c r="Q32" s="116">
        <v>30.5</v>
      </c>
      <c r="R32" s="260">
        <v>4853</v>
      </c>
      <c r="S32" s="116">
        <v>404.41666666666669</v>
      </c>
      <c r="T32" s="260">
        <v>498</v>
      </c>
      <c r="U32" s="116">
        <v>41.5</v>
      </c>
      <c r="V32" s="260">
        <v>126</v>
      </c>
      <c r="W32" s="116">
        <v>10.5</v>
      </c>
      <c r="X32" s="260">
        <v>135</v>
      </c>
      <c r="Y32" s="116">
        <v>11.25</v>
      </c>
      <c r="Z32" s="260">
        <v>438</v>
      </c>
      <c r="AA32" s="116">
        <v>36.5</v>
      </c>
      <c r="AB32" s="260">
        <v>118</v>
      </c>
      <c r="AC32" s="116">
        <v>9.8333333333333339</v>
      </c>
      <c r="AD32" s="260">
        <v>45</v>
      </c>
      <c r="AE32" s="116">
        <v>3.75</v>
      </c>
      <c r="AF32" s="118">
        <v>211</v>
      </c>
      <c r="AG32" s="116">
        <v>17.583333333333332</v>
      </c>
      <c r="AH32" s="118">
        <v>223</v>
      </c>
      <c r="AI32" s="116">
        <v>18.583333333333332</v>
      </c>
      <c r="AJ32" s="118">
        <v>20</v>
      </c>
      <c r="AK32" s="116">
        <v>1.6666666666666667</v>
      </c>
      <c r="AL32" s="118">
        <v>1504</v>
      </c>
      <c r="AM32" s="116">
        <v>125.33333333333333</v>
      </c>
      <c r="AN32" s="118">
        <v>1151</v>
      </c>
      <c r="AO32" s="116">
        <v>95.916666666666671</v>
      </c>
      <c r="AP32" s="118">
        <v>5300</v>
      </c>
      <c r="AQ32" s="116">
        <v>441.66666666666669</v>
      </c>
      <c r="AR32" s="118">
        <v>474</v>
      </c>
      <c r="AS32" s="116">
        <v>39.5</v>
      </c>
    </row>
    <row r="33" spans="1:45" ht="13.5" customHeight="1" x14ac:dyDescent="0.2">
      <c r="A33" s="115" t="s">
        <v>142</v>
      </c>
      <c r="B33" s="155" t="str">
        <f>'Incentive Goal'!B32</f>
        <v>DAVIE</v>
      </c>
      <c r="C33" s="116">
        <v>3</v>
      </c>
      <c r="D33" s="116">
        <v>4</v>
      </c>
      <c r="E33" s="210">
        <v>909</v>
      </c>
      <c r="F33" s="209">
        <v>303</v>
      </c>
      <c r="G33" s="210">
        <v>66</v>
      </c>
      <c r="H33" s="209">
        <v>22</v>
      </c>
      <c r="I33" s="210">
        <v>72</v>
      </c>
      <c r="J33" s="209">
        <v>24</v>
      </c>
      <c r="K33" s="117">
        <v>1730134.91</v>
      </c>
      <c r="L33" s="117">
        <v>576711.6366666666</v>
      </c>
      <c r="M33" s="117">
        <v>432533.72749999998</v>
      </c>
      <c r="N33" s="260">
        <v>12583</v>
      </c>
      <c r="O33" s="116">
        <v>4194.333333333333</v>
      </c>
      <c r="P33" s="260">
        <v>26</v>
      </c>
      <c r="Q33" s="116">
        <v>8.6666666666666661</v>
      </c>
      <c r="R33" s="260">
        <v>461</v>
      </c>
      <c r="S33" s="116">
        <v>153.66666666666666</v>
      </c>
      <c r="T33" s="260">
        <v>2</v>
      </c>
      <c r="U33" s="116">
        <v>0.66666666666666663</v>
      </c>
      <c r="V33" s="260">
        <v>23</v>
      </c>
      <c r="W33" s="116">
        <v>7.666666666666667</v>
      </c>
      <c r="X33" s="260">
        <v>69</v>
      </c>
      <c r="Y33" s="116">
        <v>23</v>
      </c>
      <c r="Z33" s="260">
        <v>93</v>
      </c>
      <c r="AA33" s="116">
        <v>31</v>
      </c>
      <c r="AB33" s="260">
        <v>63</v>
      </c>
      <c r="AC33" s="116">
        <v>21</v>
      </c>
      <c r="AD33" s="260">
        <v>87</v>
      </c>
      <c r="AE33" s="116">
        <v>29</v>
      </c>
      <c r="AF33" s="118">
        <v>19</v>
      </c>
      <c r="AG33" s="116">
        <v>6.333333333333333</v>
      </c>
      <c r="AH33" s="118">
        <v>36</v>
      </c>
      <c r="AI33" s="116">
        <v>12</v>
      </c>
      <c r="AJ33" s="118">
        <v>6</v>
      </c>
      <c r="AK33" s="116">
        <v>2</v>
      </c>
      <c r="AL33" s="118">
        <v>447</v>
      </c>
      <c r="AM33" s="116">
        <v>149</v>
      </c>
      <c r="AN33" s="118">
        <v>442</v>
      </c>
      <c r="AO33" s="116">
        <v>147.33333333333334</v>
      </c>
      <c r="AP33" s="118">
        <v>974</v>
      </c>
      <c r="AQ33" s="116">
        <v>324.66666666666669</v>
      </c>
      <c r="AR33" s="118">
        <v>97</v>
      </c>
      <c r="AS33" s="116">
        <v>32.333333333333336</v>
      </c>
    </row>
    <row r="34" spans="1:45" ht="13.5" customHeight="1" x14ac:dyDescent="0.2">
      <c r="A34" s="115" t="s">
        <v>164</v>
      </c>
      <c r="B34" s="155" t="str">
        <f>'Incentive Goal'!B33</f>
        <v>DUPLIN</v>
      </c>
      <c r="C34" s="116">
        <v>5</v>
      </c>
      <c r="D34" s="116">
        <v>6</v>
      </c>
      <c r="E34" s="210">
        <v>2022</v>
      </c>
      <c r="F34" s="209">
        <v>404.4</v>
      </c>
      <c r="G34" s="210">
        <v>43</v>
      </c>
      <c r="H34" s="209">
        <v>8.6</v>
      </c>
      <c r="I34" s="210">
        <v>60</v>
      </c>
      <c r="J34" s="209">
        <v>12</v>
      </c>
      <c r="K34" s="117">
        <v>3785748.88</v>
      </c>
      <c r="L34" s="117">
        <v>757149.77599999995</v>
      </c>
      <c r="M34" s="117">
        <v>630958.14666666661</v>
      </c>
      <c r="N34" s="260">
        <v>30717</v>
      </c>
      <c r="O34" s="116">
        <v>6143.4</v>
      </c>
      <c r="P34" s="260">
        <v>98</v>
      </c>
      <c r="Q34" s="116">
        <v>19.600000000000001</v>
      </c>
      <c r="R34" s="260">
        <v>619</v>
      </c>
      <c r="S34" s="116">
        <v>123.8</v>
      </c>
      <c r="T34" s="260">
        <v>7</v>
      </c>
      <c r="U34" s="116">
        <v>1.4</v>
      </c>
      <c r="V34" s="260">
        <v>33</v>
      </c>
      <c r="W34" s="116">
        <v>6.6</v>
      </c>
      <c r="X34" s="260">
        <v>43</v>
      </c>
      <c r="Y34" s="116">
        <v>8.6</v>
      </c>
      <c r="Z34" s="260">
        <v>112</v>
      </c>
      <c r="AA34" s="116">
        <v>22.4</v>
      </c>
      <c r="AB34" s="260">
        <v>53</v>
      </c>
      <c r="AC34" s="116">
        <v>10.6</v>
      </c>
      <c r="AD34" s="260">
        <v>5</v>
      </c>
      <c r="AE34" s="116">
        <v>1</v>
      </c>
      <c r="AF34" s="118">
        <v>59</v>
      </c>
      <c r="AG34" s="116">
        <v>11.8</v>
      </c>
      <c r="AH34" s="118">
        <v>54</v>
      </c>
      <c r="AI34" s="116">
        <v>10.8</v>
      </c>
      <c r="AJ34" s="118">
        <v>3</v>
      </c>
      <c r="AK34" s="116">
        <v>0.6</v>
      </c>
      <c r="AL34" s="118">
        <v>704</v>
      </c>
      <c r="AM34" s="116">
        <v>140.80000000000001</v>
      </c>
      <c r="AN34" s="118">
        <v>978</v>
      </c>
      <c r="AO34" s="116">
        <v>195.6</v>
      </c>
      <c r="AP34" s="118">
        <v>757</v>
      </c>
      <c r="AQ34" s="116">
        <v>151.4</v>
      </c>
      <c r="AR34" s="118">
        <v>246</v>
      </c>
      <c r="AS34" s="116">
        <v>49.2</v>
      </c>
    </row>
    <row r="35" spans="1:45" ht="13.5" customHeight="1" x14ac:dyDescent="0.2">
      <c r="A35" s="115" t="s">
        <v>142</v>
      </c>
      <c r="B35" s="155" t="str">
        <f>'Incentive Goal'!B34</f>
        <v>DURHAM</v>
      </c>
      <c r="C35" s="116">
        <v>25</v>
      </c>
      <c r="D35" s="116">
        <v>32</v>
      </c>
      <c r="E35" s="210">
        <v>6699</v>
      </c>
      <c r="F35" s="209">
        <v>267.95999999999998</v>
      </c>
      <c r="G35" s="210">
        <v>357</v>
      </c>
      <c r="H35" s="209">
        <v>14.28</v>
      </c>
      <c r="I35" s="210">
        <v>242</v>
      </c>
      <c r="J35" s="209">
        <v>9.68</v>
      </c>
      <c r="K35" s="117">
        <v>10761489.300000001</v>
      </c>
      <c r="L35" s="117">
        <v>430459.57200000004</v>
      </c>
      <c r="M35" s="117">
        <v>336296.54062500002</v>
      </c>
      <c r="N35" s="260">
        <v>110359</v>
      </c>
      <c r="O35" s="116">
        <v>4414.3599999999997</v>
      </c>
      <c r="P35" s="260">
        <v>741</v>
      </c>
      <c r="Q35" s="116">
        <v>29.64</v>
      </c>
      <c r="R35" s="260">
        <v>5508</v>
      </c>
      <c r="S35" s="116">
        <v>220.32</v>
      </c>
      <c r="T35" s="260">
        <v>204</v>
      </c>
      <c r="U35" s="116">
        <v>8.16</v>
      </c>
      <c r="V35" s="260">
        <v>114</v>
      </c>
      <c r="W35" s="116">
        <v>4.5599999999999996</v>
      </c>
      <c r="X35" s="260">
        <v>374</v>
      </c>
      <c r="Y35" s="116">
        <v>14.96</v>
      </c>
      <c r="Z35" s="260">
        <v>270</v>
      </c>
      <c r="AA35" s="116">
        <v>10.8</v>
      </c>
      <c r="AB35" s="260">
        <v>203</v>
      </c>
      <c r="AC35" s="116">
        <v>8.1199999999999992</v>
      </c>
      <c r="AD35" s="260">
        <v>279</v>
      </c>
      <c r="AE35" s="116">
        <v>11.16</v>
      </c>
      <c r="AF35" s="118">
        <v>144</v>
      </c>
      <c r="AG35" s="116">
        <v>5.76</v>
      </c>
      <c r="AH35" s="118">
        <v>384</v>
      </c>
      <c r="AI35" s="116">
        <v>15.36</v>
      </c>
      <c r="AJ35" s="118">
        <v>52</v>
      </c>
      <c r="AK35" s="116">
        <v>2.08</v>
      </c>
      <c r="AL35" s="118">
        <v>2962</v>
      </c>
      <c r="AM35" s="116">
        <v>118.48</v>
      </c>
      <c r="AN35" s="118">
        <v>2016</v>
      </c>
      <c r="AO35" s="116">
        <v>80.64</v>
      </c>
      <c r="AP35" s="118">
        <v>7286</v>
      </c>
      <c r="AQ35" s="116">
        <v>291.44</v>
      </c>
      <c r="AR35" s="118">
        <v>587</v>
      </c>
      <c r="AS35" s="116">
        <v>23.48</v>
      </c>
    </row>
    <row r="36" spans="1:45" ht="13.5" customHeight="1" x14ac:dyDescent="0.2">
      <c r="A36" s="115" t="s">
        <v>220</v>
      </c>
      <c r="B36" s="155" t="str">
        <f>'Incentive Goal'!B35</f>
        <v>EDGE-Rky Mt</v>
      </c>
      <c r="C36" s="116">
        <v>6.5</v>
      </c>
      <c r="D36" s="116">
        <v>9.5</v>
      </c>
      <c r="E36" s="210">
        <v>2084</v>
      </c>
      <c r="F36" s="209">
        <v>320.61538461538464</v>
      </c>
      <c r="G36" s="210">
        <v>91</v>
      </c>
      <c r="H36" s="209">
        <v>14</v>
      </c>
      <c r="I36" s="210">
        <v>20</v>
      </c>
      <c r="J36" s="209">
        <v>3.0769230769230771</v>
      </c>
      <c r="K36" s="117">
        <v>1673851.78</v>
      </c>
      <c r="L36" s="117">
        <v>257515.65846153846</v>
      </c>
      <c r="M36" s="117">
        <v>176194.92421052631</v>
      </c>
      <c r="N36" s="260">
        <v>42695</v>
      </c>
      <c r="O36" s="116">
        <v>6568.4615384615381</v>
      </c>
      <c r="P36" s="260">
        <v>137</v>
      </c>
      <c r="Q36" s="116">
        <v>21.076923076923077</v>
      </c>
      <c r="R36" s="260">
        <v>8989</v>
      </c>
      <c r="S36" s="116">
        <v>1382.9230769230769</v>
      </c>
      <c r="T36" s="260">
        <v>92</v>
      </c>
      <c r="U36" s="116">
        <v>14.153846153846153</v>
      </c>
      <c r="V36" s="260">
        <v>6</v>
      </c>
      <c r="W36" s="116">
        <v>0.92307692307692313</v>
      </c>
      <c r="X36" s="260">
        <v>98</v>
      </c>
      <c r="Y36" s="116">
        <v>15.076923076923077</v>
      </c>
      <c r="Z36" s="260">
        <v>9</v>
      </c>
      <c r="AA36" s="116">
        <v>1.3846153846153846</v>
      </c>
      <c r="AB36" s="260">
        <v>6</v>
      </c>
      <c r="AC36" s="116">
        <v>0.92307692307692313</v>
      </c>
      <c r="AD36" s="260">
        <v>11</v>
      </c>
      <c r="AE36" s="116">
        <v>1.6923076923076923</v>
      </c>
      <c r="AF36" s="118">
        <v>29</v>
      </c>
      <c r="AG36" s="116">
        <v>4.4615384615384617</v>
      </c>
      <c r="AH36" s="118">
        <v>94</v>
      </c>
      <c r="AI36" s="116">
        <v>14.461538461538462</v>
      </c>
      <c r="AJ36" s="118">
        <v>14</v>
      </c>
      <c r="AK36" s="116">
        <v>2.1538461538461537</v>
      </c>
      <c r="AL36" s="118">
        <v>455</v>
      </c>
      <c r="AM36" s="116">
        <v>70</v>
      </c>
      <c r="AN36" s="118">
        <v>784</v>
      </c>
      <c r="AO36" s="116">
        <v>120.61538461538461</v>
      </c>
      <c r="AP36" s="118">
        <v>604</v>
      </c>
      <c r="AQ36" s="116">
        <v>92.92307692307692</v>
      </c>
      <c r="AR36" s="118">
        <v>234</v>
      </c>
      <c r="AS36" s="116">
        <v>36</v>
      </c>
    </row>
    <row r="37" spans="1:45" ht="13.5" customHeight="1" x14ac:dyDescent="0.2">
      <c r="A37" s="115" t="s">
        <v>220</v>
      </c>
      <c r="B37" s="155" t="str">
        <f>'Incentive Goal'!B36</f>
        <v>EDGE-Tarboro</v>
      </c>
      <c r="C37" s="116">
        <v>6</v>
      </c>
      <c r="D37" s="116">
        <v>8</v>
      </c>
      <c r="E37" s="210">
        <v>1905</v>
      </c>
      <c r="F37" s="209">
        <v>317.5</v>
      </c>
      <c r="G37" s="210">
        <v>94</v>
      </c>
      <c r="H37" s="209">
        <v>15.666666666666666</v>
      </c>
      <c r="I37" s="210">
        <v>10</v>
      </c>
      <c r="J37" s="209">
        <v>1.6666666666666667</v>
      </c>
      <c r="K37" s="117">
        <v>1729015.67</v>
      </c>
      <c r="L37" s="117">
        <v>288169.27833333332</v>
      </c>
      <c r="M37" s="117">
        <v>216126.95874999999</v>
      </c>
      <c r="N37" s="261">
        <v>28069</v>
      </c>
      <c r="O37" s="116">
        <v>4678.166666666667</v>
      </c>
      <c r="P37" s="260">
        <v>125</v>
      </c>
      <c r="Q37" s="116">
        <v>20.833333333333332</v>
      </c>
      <c r="R37" s="260">
        <v>2661</v>
      </c>
      <c r="S37" s="116">
        <v>443.5</v>
      </c>
      <c r="T37" s="260">
        <v>50</v>
      </c>
      <c r="U37" s="116">
        <v>8.3333333333333339</v>
      </c>
      <c r="V37" s="260">
        <v>8</v>
      </c>
      <c r="W37" s="116">
        <v>1.3333333333333333</v>
      </c>
      <c r="X37" s="260">
        <v>94</v>
      </c>
      <c r="Y37" s="116">
        <v>15.666666666666666</v>
      </c>
      <c r="Z37" s="260">
        <v>37</v>
      </c>
      <c r="AA37" s="116">
        <v>6.166666666666667</v>
      </c>
      <c r="AB37" s="260">
        <v>14</v>
      </c>
      <c r="AC37" s="116">
        <v>2.3333333333333335</v>
      </c>
      <c r="AD37" s="260">
        <v>3</v>
      </c>
      <c r="AE37" s="116">
        <v>0.5</v>
      </c>
      <c r="AF37" s="118">
        <v>64</v>
      </c>
      <c r="AG37" s="116">
        <v>10.666666666666666</v>
      </c>
      <c r="AH37" s="118">
        <v>101</v>
      </c>
      <c r="AI37" s="116">
        <v>16.833333333333332</v>
      </c>
      <c r="AJ37" s="118">
        <v>17</v>
      </c>
      <c r="AK37" s="116">
        <v>2.8333333333333335</v>
      </c>
      <c r="AL37" s="118">
        <v>325</v>
      </c>
      <c r="AM37" s="116">
        <v>54.166666666666664</v>
      </c>
      <c r="AN37" s="118">
        <v>638</v>
      </c>
      <c r="AO37" s="116">
        <v>106.33333333333333</v>
      </c>
      <c r="AP37" s="118">
        <v>1410</v>
      </c>
      <c r="AQ37" s="116">
        <v>235</v>
      </c>
      <c r="AR37" s="118">
        <v>141</v>
      </c>
      <c r="AS37" s="116">
        <v>23.5</v>
      </c>
    </row>
    <row r="38" spans="1:45" ht="13.5" customHeight="1" x14ac:dyDescent="0.2">
      <c r="A38" s="115" t="s">
        <v>142</v>
      </c>
      <c r="B38" s="155" t="str">
        <f>'Incentive Goal'!B37</f>
        <v>FORSYTH</v>
      </c>
      <c r="C38" s="116">
        <v>32</v>
      </c>
      <c r="D38" s="116">
        <v>46.5</v>
      </c>
      <c r="E38" s="210">
        <v>10869</v>
      </c>
      <c r="F38" s="209">
        <v>339.65625</v>
      </c>
      <c r="G38" s="210">
        <v>474</v>
      </c>
      <c r="H38" s="209">
        <v>14.8125</v>
      </c>
      <c r="I38" s="210">
        <v>431</v>
      </c>
      <c r="J38" s="209">
        <v>13.46875</v>
      </c>
      <c r="K38" s="117">
        <v>16908002.91</v>
      </c>
      <c r="L38" s="117">
        <v>528375.0909375</v>
      </c>
      <c r="M38" s="117">
        <v>363612.96580645163</v>
      </c>
      <c r="N38" s="261">
        <v>159133</v>
      </c>
      <c r="O38" s="116">
        <v>4972.90625</v>
      </c>
      <c r="P38" s="260">
        <v>885</v>
      </c>
      <c r="Q38" s="116">
        <v>27.65625</v>
      </c>
      <c r="R38" s="260">
        <v>4406</v>
      </c>
      <c r="S38" s="116">
        <v>137.6875</v>
      </c>
      <c r="T38" s="260">
        <v>621</v>
      </c>
      <c r="U38" s="116">
        <v>19.40625</v>
      </c>
      <c r="V38" s="260">
        <v>295</v>
      </c>
      <c r="W38" s="116">
        <v>9.21875</v>
      </c>
      <c r="X38" s="260">
        <v>490</v>
      </c>
      <c r="Y38" s="116">
        <v>15.3125</v>
      </c>
      <c r="Z38" s="260">
        <v>527</v>
      </c>
      <c r="AA38" s="116">
        <v>16.46875</v>
      </c>
      <c r="AB38" s="260">
        <v>396</v>
      </c>
      <c r="AC38" s="116">
        <v>12.375</v>
      </c>
      <c r="AD38" s="260">
        <v>1187</v>
      </c>
      <c r="AE38" s="116">
        <v>37.09375</v>
      </c>
      <c r="AF38" s="118">
        <v>223</v>
      </c>
      <c r="AG38" s="116">
        <v>6.96875</v>
      </c>
      <c r="AH38" s="118">
        <v>363</v>
      </c>
      <c r="AI38" s="116">
        <v>11.34375</v>
      </c>
      <c r="AJ38" s="118">
        <v>81</v>
      </c>
      <c r="AK38" s="116">
        <v>2.53125</v>
      </c>
      <c r="AL38" s="118">
        <v>4903</v>
      </c>
      <c r="AM38" s="116">
        <v>153.21875</v>
      </c>
      <c r="AN38" s="118">
        <v>1384</v>
      </c>
      <c r="AO38" s="116">
        <v>43.25</v>
      </c>
      <c r="AP38" s="118">
        <v>21856</v>
      </c>
      <c r="AQ38" s="116">
        <v>683</v>
      </c>
      <c r="AR38" s="118">
        <v>240</v>
      </c>
      <c r="AS38" s="116">
        <v>7.5</v>
      </c>
    </row>
    <row r="39" spans="1:45" ht="13.5" customHeight="1" x14ac:dyDescent="0.2">
      <c r="A39" s="115" t="s">
        <v>220</v>
      </c>
      <c r="B39" s="155" t="str">
        <f>'Incentive Goal'!B38</f>
        <v>FRANKLIN</v>
      </c>
      <c r="C39" s="116">
        <v>9</v>
      </c>
      <c r="D39" s="116">
        <v>10</v>
      </c>
      <c r="E39" s="210">
        <v>2241</v>
      </c>
      <c r="F39" s="209">
        <v>249</v>
      </c>
      <c r="G39" s="210">
        <v>79</v>
      </c>
      <c r="H39" s="209">
        <v>8.7777777777777786</v>
      </c>
      <c r="I39" s="210">
        <v>62</v>
      </c>
      <c r="J39" s="209">
        <v>6.8888888888888893</v>
      </c>
      <c r="K39" s="117">
        <v>3852074.94</v>
      </c>
      <c r="L39" s="117">
        <v>428008.32666666666</v>
      </c>
      <c r="M39" s="117">
        <v>385207.49400000001</v>
      </c>
      <c r="N39" s="261">
        <v>31750</v>
      </c>
      <c r="O39" s="116">
        <v>3527.7777777777778</v>
      </c>
      <c r="P39" s="260">
        <v>329</v>
      </c>
      <c r="Q39" s="116">
        <v>36.555555555555557</v>
      </c>
      <c r="R39" s="260">
        <v>764</v>
      </c>
      <c r="S39" s="116">
        <v>84.888888888888886</v>
      </c>
      <c r="T39" s="260">
        <v>15</v>
      </c>
      <c r="U39" s="116">
        <v>1.6666666666666667</v>
      </c>
      <c r="V39" s="260">
        <v>50</v>
      </c>
      <c r="W39" s="116">
        <v>5.5555555555555554</v>
      </c>
      <c r="X39" s="260">
        <v>82</v>
      </c>
      <c r="Y39" s="116">
        <v>9.1111111111111107</v>
      </c>
      <c r="Z39" s="260">
        <v>86</v>
      </c>
      <c r="AA39" s="116">
        <v>9.5555555555555554</v>
      </c>
      <c r="AB39" s="260">
        <v>50</v>
      </c>
      <c r="AC39" s="116">
        <v>5.5555555555555554</v>
      </c>
      <c r="AD39" s="260">
        <v>84</v>
      </c>
      <c r="AE39" s="116">
        <v>9.3333333333333339</v>
      </c>
      <c r="AF39" s="118">
        <v>123</v>
      </c>
      <c r="AG39" s="116">
        <v>13.666666666666666</v>
      </c>
      <c r="AH39" s="118">
        <v>101</v>
      </c>
      <c r="AI39" s="116">
        <v>11.222222222222221</v>
      </c>
      <c r="AJ39" s="118">
        <v>8</v>
      </c>
      <c r="AK39" s="116">
        <v>0.88888888888888884</v>
      </c>
      <c r="AL39" s="118">
        <v>953</v>
      </c>
      <c r="AM39" s="116">
        <v>105.88888888888889</v>
      </c>
      <c r="AN39" s="118">
        <v>884</v>
      </c>
      <c r="AO39" s="116">
        <v>98.222222222222229</v>
      </c>
      <c r="AP39" s="118">
        <v>2416</v>
      </c>
      <c r="AQ39" s="116">
        <v>268.44444444444446</v>
      </c>
      <c r="AR39" s="118">
        <v>392</v>
      </c>
      <c r="AS39" s="116">
        <v>43.555555555555557</v>
      </c>
    </row>
    <row r="40" spans="1:45" ht="13.5" customHeight="1" x14ac:dyDescent="0.2">
      <c r="A40" s="115" t="s">
        <v>254</v>
      </c>
      <c r="B40" s="155" t="str">
        <f>'Incentive Goal'!B39</f>
        <v>GASTON</v>
      </c>
      <c r="C40" s="116">
        <v>23</v>
      </c>
      <c r="D40" s="116">
        <v>31</v>
      </c>
      <c r="E40" s="210">
        <v>7266</v>
      </c>
      <c r="F40" s="209">
        <v>315.91304347826087</v>
      </c>
      <c r="G40" s="210">
        <v>316</v>
      </c>
      <c r="H40" s="209">
        <v>13.739130434782609</v>
      </c>
      <c r="I40" s="210">
        <v>190</v>
      </c>
      <c r="J40" s="209">
        <v>8.2608695652173907</v>
      </c>
      <c r="K40" s="117">
        <v>10469897.130000001</v>
      </c>
      <c r="L40" s="117">
        <v>455212.91869565222</v>
      </c>
      <c r="M40" s="117">
        <v>337738.61709677422</v>
      </c>
      <c r="N40" s="261">
        <v>129281</v>
      </c>
      <c r="O40" s="116">
        <v>5620.913043478261</v>
      </c>
      <c r="P40" s="260">
        <v>644</v>
      </c>
      <c r="Q40" s="116">
        <v>28</v>
      </c>
      <c r="R40" s="260">
        <v>3629</v>
      </c>
      <c r="S40" s="116">
        <v>157.78260869565219</v>
      </c>
      <c r="T40" s="260">
        <v>363</v>
      </c>
      <c r="U40" s="116">
        <v>15.782608695652174</v>
      </c>
      <c r="V40" s="260">
        <v>252</v>
      </c>
      <c r="W40" s="116">
        <v>10.956521739130435</v>
      </c>
      <c r="X40" s="260">
        <v>327</v>
      </c>
      <c r="Y40" s="116">
        <v>14.217391304347826</v>
      </c>
      <c r="Z40" s="260">
        <v>711</v>
      </c>
      <c r="AA40" s="116">
        <v>30.913043478260871</v>
      </c>
      <c r="AB40" s="260">
        <v>168</v>
      </c>
      <c r="AC40" s="116">
        <v>7.3043478260869561</v>
      </c>
      <c r="AD40" s="260">
        <v>9</v>
      </c>
      <c r="AE40" s="116">
        <v>0.39130434782608697</v>
      </c>
      <c r="AF40" s="118">
        <v>234</v>
      </c>
      <c r="AG40" s="116">
        <v>10.173913043478262</v>
      </c>
      <c r="AH40" s="118">
        <v>200</v>
      </c>
      <c r="AI40" s="116">
        <v>8.695652173913043</v>
      </c>
      <c r="AJ40" s="118">
        <v>95</v>
      </c>
      <c r="AK40" s="116">
        <v>4.1304347826086953</v>
      </c>
      <c r="AL40" s="118">
        <v>3215</v>
      </c>
      <c r="AM40" s="116">
        <v>139.78260869565219</v>
      </c>
      <c r="AN40" s="118">
        <v>820</v>
      </c>
      <c r="AO40" s="116">
        <v>35.652173913043477</v>
      </c>
      <c r="AP40" s="118">
        <v>11204</v>
      </c>
      <c r="AQ40" s="116">
        <v>487.13043478260869</v>
      </c>
      <c r="AR40" s="118">
        <v>309</v>
      </c>
      <c r="AS40" s="116">
        <v>13.434782608695652</v>
      </c>
    </row>
    <row r="41" spans="1:45" ht="13.5" customHeight="1" x14ac:dyDescent="0.2">
      <c r="A41" s="115" t="s">
        <v>248</v>
      </c>
      <c r="B41" s="155" t="str">
        <f>'Incentive Goal'!B40</f>
        <v>GATES</v>
      </c>
      <c r="C41" s="116">
        <v>1</v>
      </c>
      <c r="D41" s="116">
        <v>2</v>
      </c>
      <c r="E41" s="210">
        <v>360</v>
      </c>
      <c r="F41" s="209">
        <v>360</v>
      </c>
      <c r="G41" s="210">
        <v>11</v>
      </c>
      <c r="H41" s="209">
        <v>11</v>
      </c>
      <c r="I41" s="210">
        <v>7</v>
      </c>
      <c r="J41" s="209">
        <v>7</v>
      </c>
      <c r="K41" s="117">
        <v>712265.18</v>
      </c>
      <c r="L41" s="117">
        <v>712265.18</v>
      </c>
      <c r="M41" s="117">
        <v>356132.59</v>
      </c>
      <c r="N41" s="261">
        <v>140</v>
      </c>
      <c r="O41" s="116">
        <v>140</v>
      </c>
      <c r="P41" s="260">
        <v>0</v>
      </c>
      <c r="Q41" s="116">
        <v>0</v>
      </c>
      <c r="R41" s="260">
        <v>6</v>
      </c>
      <c r="S41" s="116">
        <v>6</v>
      </c>
      <c r="T41" s="260">
        <v>0</v>
      </c>
      <c r="U41" s="116">
        <v>0</v>
      </c>
      <c r="V41" s="260">
        <v>0</v>
      </c>
      <c r="W41" s="116">
        <v>0</v>
      </c>
      <c r="X41" s="260">
        <v>0</v>
      </c>
      <c r="Y41" s="116">
        <v>0</v>
      </c>
      <c r="Z41" s="260">
        <v>0</v>
      </c>
      <c r="AA41" s="116">
        <v>0</v>
      </c>
      <c r="AB41" s="260">
        <v>0</v>
      </c>
      <c r="AC41" s="116">
        <v>0</v>
      </c>
      <c r="AD41" s="260">
        <v>0</v>
      </c>
      <c r="AE41" s="116">
        <v>0</v>
      </c>
      <c r="AF41" s="118">
        <v>0</v>
      </c>
      <c r="AG41" s="116">
        <v>0</v>
      </c>
      <c r="AH41" s="118">
        <v>0</v>
      </c>
      <c r="AI41" s="116">
        <v>0</v>
      </c>
      <c r="AJ41" s="118">
        <v>3</v>
      </c>
      <c r="AK41" s="116">
        <v>3</v>
      </c>
      <c r="AL41" s="118">
        <v>116</v>
      </c>
      <c r="AM41" s="116">
        <v>116</v>
      </c>
      <c r="AN41" s="118">
        <v>0</v>
      </c>
      <c r="AO41" s="116">
        <v>0</v>
      </c>
      <c r="AP41" s="118">
        <v>0</v>
      </c>
      <c r="AQ41" s="116">
        <v>0</v>
      </c>
      <c r="AR41" s="118">
        <v>30</v>
      </c>
      <c r="AS41" s="116">
        <v>30</v>
      </c>
    </row>
    <row r="42" spans="1:45" ht="13.5" customHeight="1" x14ac:dyDescent="0.2">
      <c r="A42" s="115" t="s">
        <v>232</v>
      </c>
      <c r="B42" s="155" t="str">
        <f>'Incentive Goal'!B41</f>
        <v>GRAHAM</v>
      </c>
      <c r="C42" s="116">
        <v>0.75</v>
      </c>
      <c r="D42" s="116">
        <v>1</v>
      </c>
      <c r="E42" s="210">
        <v>190</v>
      </c>
      <c r="F42" s="209">
        <v>253.33333333333334</v>
      </c>
      <c r="G42" s="210">
        <v>3</v>
      </c>
      <c r="H42" s="209">
        <v>4</v>
      </c>
      <c r="I42" s="210">
        <v>5</v>
      </c>
      <c r="J42" s="209">
        <v>6.666666666666667</v>
      </c>
      <c r="K42" s="117">
        <v>352167.96</v>
      </c>
      <c r="L42" s="117">
        <v>469557.28</v>
      </c>
      <c r="M42" s="117">
        <v>352167.96</v>
      </c>
      <c r="N42" s="261">
        <v>2366</v>
      </c>
      <c r="O42" s="116">
        <v>3154.6666666666665</v>
      </c>
      <c r="P42" s="260">
        <v>26</v>
      </c>
      <c r="Q42" s="116">
        <v>34.666666666666664</v>
      </c>
      <c r="R42" s="260">
        <v>44</v>
      </c>
      <c r="S42" s="116">
        <v>58.666666666666664</v>
      </c>
      <c r="T42" s="260">
        <v>4</v>
      </c>
      <c r="U42" s="116">
        <v>5.333333333333333</v>
      </c>
      <c r="V42" s="260">
        <v>0</v>
      </c>
      <c r="W42" s="116">
        <v>0</v>
      </c>
      <c r="X42" s="260">
        <v>3</v>
      </c>
      <c r="Y42" s="116">
        <v>4</v>
      </c>
      <c r="Z42" s="260">
        <v>5</v>
      </c>
      <c r="AA42" s="116">
        <v>6.666666666666667</v>
      </c>
      <c r="AB42" s="260">
        <v>5</v>
      </c>
      <c r="AC42" s="116">
        <v>6.666666666666667</v>
      </c>
      <c r="AD42" s="260">
        <v>2</v>
      </c>
      <c r="AE42" s="116">
        <v>2.6666666666666665</v>
      </c>
      <c r="AF42" s="118">
        <v>4</v>
      </c>
      <c r="AG42" s="116">
        <v>5.333333333333333</v>
      </c>
      <c r="AH42" s="118">
        <v>5</v>
      </c>
      <c r="AI42" s="116">
        <v>6.666666666666667</v>
      </c>
      <c r="AJ42" s="118">
        <v>6</v>
      </c>
      <c r="AK42" s="116">
        <v>8</v>
      </c>
      <c r="AL42" s="118">
        <v>20</v>
      </c>
      <c r="AM42" s="116">
        <v>26.666666666666668</v>
      </c>
      <c r="AN42" s="118">
        <v>90</v>
      </c>
      <c r="AO42" s="116">
        <v>120</v>
      </c>
      <c r="AP42" s="118">
        <v>34</v>
      </c>
      <c r="AQ42" s="116">
        <v>45.333333333333336</v>
      </c>
      <c r="AR42" s="118">
        <v>36</v>
      </c>
      <c r="AS42" s="116">
        <v>48</v>
      </c>
    </row>
    <row r="43" spans="1:45" ht="13.5" customHeight="1" x14ac:dyDescent="0.2">
      <c r="A43" s="115" t="s">
        <v>220</v>
      </c>
      <c r="B43" s="155" t="str">
        <f>'Incentive Goal'!B42</f>
        <v>GRANVILLE</v>
      </c>
      <c r="C43" s="116">
        <v>8.5</v>
      </c>
      <c r="D43" s="116">
        <v>10</v>
      </c>
      <c r="E43" s="210">
        <v>1799</v>
      </c>
      <c r="F43" s="209">
        <v>211.64705882352942</v>
      </c>
      <c r="G43" s="210">
        <v>103</v>
      </c>
      <c r="H43" s="209">
        <v>12.117647058823529</v>
      </c>
      <c r="I43" s="210">
        <v>96</v>
      </c>
      <c r="J43" s="209">
        <v>11.294117647058824</v>
      </c>
      <c r="K43" s="117">
        <v>2677660.5299999998</v>
      </c>
      <c r="L43" s="117">
        <v>315018.88588235294</v>
      </c>
      <c r="M43" s="117">
        <v>267766.05299999996</v>
      </c>
      <c r="N43" s="261">
        <v>31223</v>
      </c>
      <c r="O43" s="116">
        <v>3673.294117647059</v>
      </c>
      <c r="P43" s="260">
        <v>135</v>
      </c>
      <c r="Q43" s="116">
        <v>15.882352941176471</v>
      </c>
      <c r="R43" s="260">
        <v>832</v>
      </c>
      <c r="S43" s="116">
        <v>97.882352941176464</v>
      </c>
      <c r="T43" s="260">
        <v>23</v>
      </c>
      <c r="U43" s="116">
        <v>2.7058823529411766</v>
      </c>
      <c r="V43" s="260">
        <v>20</v>
      </c>
      <c r="W43" s="116">
        <v>2.3529411764705883</v>
      </c>
      <c r="X43" s="260">
        <v>97</v>
      </c>
      <c r="Y43" s="116">
        <v>11.411764705882353</v>
      </c>
      <c r="Z43" s="260">
        <v>32</v>
      </c>
      <c r="AA43" s="116">
        <v>3.7647058823529411</v>
      </c>
      <c r="AB43" s="260">
        <v>69</v>
      </c>
      <c r="AC43" s="116">
        <v>8.117647058823529</v>
      </c>
      <c r="AD43" s="260">
        <v>7</v>
      </c>
      <c r="AE43" s="116">
        <v>0.82352941176470584</v>
      </c>
      <c r="AF43" s="118">
        <v>58</v>
      </c>
      <c r="AG43" s="116">
        <v>6.8235294117647056</v>
      </c>
      <c r="AH43" s="118">
        <v>82</v>
      </c>
      <c r="AI43" s="116">
        <v>9.6470588235294112</v>
      </c>
      <c r="AJ43" s="118">
        <v>10</v>
      </c>
      <c r="AK43" s="116">
        <v>1.1764705882352942</v>
      </c>
      <c r="AL43" s="118">
        <v>849</v>
      </c>
      <c r="AM43" s="116">
        <v>99.882352941176464</v>
      </c>
      <c r="AN43" s="118">
        <v>1078</v>
      </c>
      <c r="AO43" s="116">
        <v>126.82352941176471</v>
      </c>
      <c r="AP43" s="118">
        <v>1300</v>
      </c>
      <c r="AQ43" s="116">
        <v>152.94117647058823</v>
      </c>
      <c r="AR43" s="118">
        <v>261</v>
      </c>
      <c r="AS43" s="116">
        <v>30.705882352941178</v>
      </c>
    </row>
    <row r="44" spans="1:45" ht="13.5" customHeight="1" x14ac:dyDescent="0.2">
      <c r="A44" s="115" t="s">
        <v>220</v>
      </c>
      <c r="B44" s="155" t="str">
        <f>'Incentive Goal'!B43</f>
        <v>GREENE</v>
      </c>
      <c r="C44" s="116">
        <v>3</v>
      </c>
      <c r="D44" s="116">
        <v>4.75</v>
      </c>
      <c r="E44" s="210">
        <v>1099</v>
      </c>
      <c r="F44" s="209">
        <v>366.33333333333331</v>
      </c>
      <c r="G44" s="210">
        <v>58</v>
      </c>
      <c r="H44" s="209">
        <v>19.333333333333332</v>
      </c>
      <c r="I44" s="210">
        <v>53</v>
      </c>
      <c r="J44" s="209">
        <v>17.666666666666668</v>
      </c>
      <c r="K44" s="117">
        <v>1377334.2</v>
      </c>
      <c r="L44" s="117">
        <v>459111.39999999997</v>
      </c>
      <c r="M44" s="117">
        <v>289965.09473684209</v>
      </c>
      <c r="N44" s="261">
        <v>19372</v>
      </c>
      <c r="O44" s="116">
        <v>6457.333333333333</v>
      </c>
      <c r="P44" s="260">
        <v>108</v>
      </c>
      <c r="Q44" s="116">
        <v>36</v>
      </c>
      <c r="R44" s="260">
        <v>904</v>
      </c>
      <c r="S44" s="116">
        <v>301.33333333333331</v>
      </c>
      <c r="T44" s="260">
        <v>49</v>
      </c>
      <c r="U44" s="116">
        <v>16.333333333333332</v>
      </c>
      <c r="V44" s="260">
        <v>45</v>
      </c>
      <c r="W44" s="116">
        <v>15</v>
      </c>
      <c r="X44" s="260">
        <v>58</v>
      </c>
      <c r="Y44" s="116">
        <v>19.333333333333332</v>
      </c>
      <c r="Z44" s="260">
        <v>76</v>
      </c>
      <c r="AA44" s="116">
        <v>25.333333333333332</v>
      </c>
      <c r="AB44" s="260">
        <v>50</v>
      </c>
      <c r="AC44" s="116">
        <v>16.666666666666668</v>
      </c>
      <c r="AD44" s="260">
        <v>8</v>
      </c>
      <c r="AE44" s="116">
        <v>2.6666666666666665</v>
      </c>
      <c r="AF44" s="118">
        <v>59</v>
      </c>
      <c r="AG44" s="116">
        <v>19.666666666666668</v>
      </c>
      <c r="AH44" s="118">
        <v>46</v>
      </c>
      <c r="AI44" s="116">
        <v>15.333333333333334</v>
      </c>
      <c r="AJ44" s="118">
        <v>12</v>
      </c>
      <c r="AK44" s="116">
        <v>4</v>
      </c>
      <c r="AL44" s="118">
        <v>466</v>
      </c>
      <c r="AM44" s="116">
        <v>155.33333333333334</v>
      </c>
      <c r="AN44" s="118">
        <v>659</v>
      </c>
      <c r="AO44" s="116">
        <v>219.66666666666666</v>
      </c>
      <c r="AP44" s="118">
        <v>246</v>
      </c>
      <c r="AQ44" s="116">
        <v>82</v>
      </c>
      <c r="AR44" s="118">
        <v>300</v>
      </c>
      <c r="AS44" s="116">
        <v>100</v>
      </c>
    </row>
    <row r="45" spans="1:45" ht="13.5" customHeight="1" x14ac:dyDescent="0.2">
      <c r="A45" s="115" t="s">
        <v>142</v>
      </c>
      <c r="B45" s="155" t="str">
        <f>'Incentive Goal'!B44</f>
        <v>GUIL-Gboro</v>
      </c>
      <c r="C45" s="116">
        <v>32</v>
      </c>
      <c r="D45" s="116">
        <v>62</v>
      </c>
      <c r="E45" s="210">
        <v>11537</v>
      </c>
      <c r="F45" s="209">
        <v>360.53125</v>
      </c>
      <c r="G45" s="210">
        <v>560</v>
      </c>
      <c r="H45" s="209">
        <v>17.5</v>
      </c>
      <c r="I45" s="210">
        <v>413</v>
      </c>
      <c r="J45" s="209">
        <v>12.90625</v>
      </c>
      <c r="K45" s="117">
        <v>17609533.600000001</v>
      </c>
      <c r="L45" s="117">
        <v>550297.92500000005</v>
      </c>
      <c r="M45" s="117">
        <v>284024.73548387102</v>
      </c>
      <c r="N45" s="261">
        <v>199532</v>
      </c>
      <c r="O45" s="116">
        <v>6235.375</v>
      </c>
      <c r="P45" s="260">
        <v>1334</v>
      </c>
      <c r="Q45" s="116">
        <v>41.6875</v>
      </c>
      <c r="R45" s="260">
        <v>3977</v>
      </c>
      <c r="S45" s="116">
        <v>124.28125</v>
      </c>
      <c r="T45" s="260">
        <v>218</v>
      </c>
      <c r="U45" s="116">
        <v>6.8125</v>
      </c>
      <c r="V45" s="260">
        <v>300</v>
      </c>
      <c r="W45" s="116">
        <v>9.375</v>
      </c>
      <c r="X45" s="260">
        <v>594</v>
      </c>
      <c r="Y45" s="116">
        <v>18.5625</v>
      </c>
      <c r="Z45" s="260">
        <v>728</v>
      </c>
      <c r="AA45" s="116">
        <v>22.75</v>
      </c>
      <c r="AB45" s="260">
        <v>382</v>
      </c>
      <c r="AC45" s="116">
        <v>11.9375</v>
      </c>
      <c r="AD45" s="260">
        <v>1212</v>
      </c>
      <c r="AE45" s="116">
        <v>37.875</v>
      </c>
      <c r="AF45" s="118">
        <v>395</v>
      </c>
      <c r="AG45" s="116">
        <v>12.34375</v>
      </c>
      <c r="AH45" s="118">
        <v>501</v>
      </c>
      <c r="AI45" s="116">
        <v>15.65625</v>
      </c>
      <c r="AJ45" s="118">
        <v>157</v>
      </c>
      <c r="AK45" s="116">
        <v>4.90625</v>
      </c>
      <c r="AL45" s="118">
        <v>4348</v>
      </c>
      <c r="AM45" s="116">
        <v>135.875</v>
      </c>
      <c r="AN45" s="118">
        <v>3234</v>
      </c>
      <c r="AO45" s="116">
        <v>101.0625</v>
      </c>
      <c r="AP45" s="118">
        <v>28838</v>
      </c>
      <c r="AQ45" s="116">
        <v>901.1875</v>
      </c>
      <c r="AR45" s="118">
        <v>734</v>
      </c>
      <c r="AS45" s="116">
        <v>22.9375</v>
      </c>
    </row>
    <row r="46" spans="1:45" ht="13.5" customHeight="1" x14ac:dyDescent="0.2">
      <c r="A46" s="115" t="s">
        <v>142</v>
      </c>
      <c r="B46" s="155" t="str">
        <f>'Incentive Goal'!B45</f>
        <v>GUIL-HP</v>
      </c>
      <c r="C46" s="116">
        <v>10</v>
      </c>
      <c r="D46" s="116">
        <v>25</v>
      </c>
      <c r="E46" s="210">
        <v>4305</v>
      </c>
      <c r="F46" s="209">
        <v>430.5</v>
      </c>
      <c r="G46" s="210">
        <v>216</v>
      </c>
      <c r="H46" s="209">
        <v>21.6</v>
      </c>
      <c r="I46" s="210">
        <v>118</v>
      </c>
      <c r="J46" s="209">
        <v>11.8</v>
      </c>
      <c r="K46" s="117">
        <v>6281107.6500000004</v>
      </c>
      <c r="L46" s="117">
        <v>628110.76500000001</v>
      </c>
      <c r="M46" s="117">
        <v>251244.30600000001</v>
      </c>
      <c r="N46" s="262">
        <v>75120</v>
      </c>
      <c r="O46" s="116">
        <v>7512</v>
      </c>
      <c r="P46" s="260">
        <v>226</v>
      </c>
      <c r="Q46" s="116">
        <v>22.6</v>
      </c>
      <c r="R46" s="260">
        <v>1826</v>
      </c>
      <c r="S46" s="116">
        <v>182.6</v>
      </c>
      <c r="T46" s="260">
        <v>106</v>
      </c>
      <c r="U46" s="116">
        <v>10.6</v>
      </c>
      <c r="V46" s="260">
        <v>85</v>
      </c>
      <c r="W46" s="116">
        <v>8.5</v>
      </c>
      <c r="X46" s="260">
        <v>217</v>
      </c>
      <c r="Y46" s="116">
        <v>21.7</v>
      </c>
      <c r="Z46" s="260">
        <v>227</v>
      </c>
      <c r="AA46" s="116">
        <v>22.7</v>
      </c>
      <c r="AB46" s="260">
        <v>101</v>
      </c>
      <c r="AC46" s="116">
        <v>10.1</v>
      </c>
      <c r="AD46" s="260">
        <v>900</v>
      </c>
      <c r="AE46" s="116">
        <v>90</v>
      </c>
      <c r="AF46" s="118">
        <v>96</v>
      </c>
      <c r="AG46" s="116">
        <v>9.6</v>
      </c>
      <c r="AH46" s="118">
        <v>145</v>
      </c>
      <c r="AI46" s="116">
        <v>14.5</v>
      </c>
      <c r="AJ46" s="118">
        <v>45</v>
      </c>
      <c r="AK46" s="116">
        <v>4.5</v>
      </c>
      <c r="AL46" s="118">
        <v>1239</v>
      </c>
      <c r="AM46" s="116">
        <v>123.9</v>
      </c>
      <c r="AN46" s="118">
        <v>1407</v>
      </c>
      <c r="AO46" s="116">
        <v>140.69999999999999</v>
      </c>
      <c r="AP46" s="118">
        <v>11863</v>
      </c>
      <c r="AQ46" s="116">
        <v>1186.3</v>
      </c>
      <c r="AR46" s="118">
        <v>391</v>
      </c>
      <c r="AS46" s="116">
        <v>39.1</v>
      </c>
    </row>
    <row r="47" spans="1:45" ht="13.5" customHeight="1" x14ac:dyDescent="0.2">
      <c r="A47" s="115" t="s">
        <v>220</v>
      </c>
      <c r="B47" s="155" t="str">
        <f>'Incentive Goal'!B46</f>
        <v>HALIFAX</v>
      </c>
      <c r="C47" s="116">
        <v>14</v>
      </c>
      <c r="D47" s="116">
        <v>17</v>
      </c>
      <c r="E47" s="210">
        <v>2753</v>
      </c>
      <c r="F47" s="209">
        <v>196.64285714285714</v>
      </c>
      <c r="G47" s="210">
        <v>152</v>
      </c>
      <c r="H47" s="209">
        <v>10.857142857142858</v>
      </c>
      <c r="I47" s="210">
        <v>98</v>
      </c>
      <c r="J47" s="209">
        <v>7</v>
      </c>
      <c r="K47" s="117">
        <v>4058242.83</v>
      </c>
      <c r="L47" s="117">
        <v>289874.48785714287</v>
      </c>
      <c r="M47" s="117">
        <v>238720.16647058824</v>
      </c>
      <c r="N47" s="261">
        <v>55201</v>
      </c>
      <c r="O47" s="116">
        <v>3942.9285714285716</v>
      </c>
      <c r="P47" s="260">
        <v>164</v>
      </c>
      <c r="Q47" s="116">
        <v>11.714285714285714</v>
      </c>
      <c r="R47" s="260">
        <v>22350</v>
      </c>
      <c r="S47" s="116">
        <v>1596.4285714285713</v>
      </c>
      <c r="T47" s="260">
        <v>682</v>
      </c>
      <c r="U47" s="116">
        <v>48.714285714285715</v>
      </c>
      <c r="V47" s="260">
        <v>44</v>
      </c>
      <c r="W47" s="116">
        <v>3.1428571428571428</v>
      </c>
      <c r="X47" s="260">
        <v>168</v>
      </c>
      <c r="Y47" s="116">
        <v>12</v>
      </c>
      <c r="Z47" s="260">
        <v>153</v>
      </c>
      <c r="AA47" s="116">
        <v>10.928571428571429</v>
      </c>
      <c r="AB47" s="260">
        <v>69</v>
      </c>
      <c r="AC47" s="116">
        <v>4.9285714285714288</v>
      </c>
      <c r="AD47" s="260">
        <v>202</v>
      </c>
      <c r="AE47" s="116">
        <v>14.428571428571429</v>
      </c>
      <c r="AF47" s="118">
        <v>172</v>
      </c>
      <c r="AG47" s="116">
        <v>12.285714285714286</v>
      </c>
      <c r="AH47" s="118">
        <v>125</v>
      </c>
      <c r="AI47" s="116">
        <v>8.9285714285714288</v>
      </c>
      <c r="AJ47" s="118">
        <v>25</v>
      </c>
      <c r="AK47" s="116">
        <v>1.7857142857142858</v>
      </c>
      <c r="AL47" s="118">
        <v>1112</v>
      </c>
      <c r="AM47" s="116">
        <v>79.428571428571431</v>
      </c>
      <c r="AN47" s="118">
        <v>2289</v>
      </c>
      <c r="AO47" s="116">
        <v>163.5</v>
      </c>
      <c r="AP47" s="118">
        <v>7108</v>
      </c>
      <c r="AQ47" s="116">
        <v>507.71428571428572</v>
      </c>
      <c r="AR47" s="118">
        <v>1193</v>
      </c>
      <c r="AS47" s="116">
        <v>85.214285714285708</v>
      </c>
    </row>
    <row r="48" spans="1:45" ht="13.5" customHeight="1" x14ac:dyDescent="0.2">
      <c r="A48" s="115" t="s">
        <v>253</v>
      </c>
      <c r="B48" s="155" t="str">
        <f>'Incentive Goal'!B47</f>
        <v>HARNETT</v>
      </c>
      <c r="C48" s="116">
        <v>14</v>
      </c>
      <c r="D48" s="116">
        <v>19.5</v>
      </c>
      <c r="E48" s="210">
        <v>3974</v>
      </c>
      <c r="F48" s="209">
        <v>283.85714285714283</v>
      </c>
      <c r="G48" s="210">
        <v>225</v>
      </c>
      <c r="H48" s="209">
        <v>16.071428571428573</v>
      </c>
      <c r="I48" s="210">
        <v>169</v>
      </c>
      <c r="J48" s="209">
        <v>12.071428571428571</v>
      </c>
      <c r="K48" s="117">
        <v>7406298.6200000001</v>
      </c>
      <c r="L48" s="117">
        <v>529021.32999999996</v>
      </c>
      <c r="M48" s="117">
        <v>379810.18564102566</v>
      </c>
      <c r="N48" s="261">
        <v>57328</v>
      </c>
      <c r="O48" s="116">
        <v>4094.8571428571427</v>
      </c>
      <c r="P48" s="260">
        <v>278</v>
      </c>
      <c r="Q48" s="116">
        <v>19.857142857142858</v>
      </c>
      <c r="R48" s="260">
        <v>2116</v>
      </c>
      <c r="S48" s="116">
        <v>151.14285714285714</v>
      </c>
      <c r="T48" s="260">
        <v>26</v>
      </c>
      <c r="U48" s="116">
        <v>1.8571428571428572</v>
      </c>
      <c r="V48" s="260">
        <v>68</v>
      </c>
      <c r="W48" s="116">
        <v>4.8571428571428568</v>
      </c>
      <c r="X48" s="260">
        <v>243</v>
      </c>
      <c r="Y48" s="116">
        <v>17.357142857142858</v>
      </c>
      <c r="Z48" s="260">
        <v>248</v>
      </c>
      <c r="AA48" s="116">
        <v>17.714285714285715</v>
      </c>
      <c r="AB48" s="260">
        <v>165</v>
      </c>
      <c r="AC48" s="116">
        <v>11.785714285714286</v>
      </c>
      <c r="AD48" s="260">
        <v>208</v>
      </c>
      <c r="AE48" s="116">
        <v>14.857142857142858</v>
      </c>
      <c r="AF48" s="118">
        <v>124</v>
      </c>
      <c r="AG48" s="116">
        <v>8.8571428571428577</v>
      </c>
      <c r="AH48" s="118">
        <v>117</v>
      </c>
      <c r="AI48" s="116">
        <v>8.3571428571428577</v>
      </c>
      <c r="AJ48" s="118">
        <v>23</v>
      </c>
      <c r="AK48" s="116">
        <v>1.6428571428571428</v>
      </c>
      <c r="AL48" s="118">
        <v>1463</v>
      </c>
      <c r="AM48" s="116">
        <v>104.5</v>
      </c>
      <c r="AN48" s="118">
        <v>808</v>
      </c>
      <c r="AO48" s="116">
        <v>57.714285714285715</v>
      </c>
      <c r="AP48" s="118">
        <v>4038</v>
      </c>
      <c r="AQ48" s="116">
        <v>288.42857142857144</v>
      </c>
      <c r="AR48" s="118">
        <v>573</v>
      </c>
      <c r="AS48" s="116">
        <v>40.928571428571431</v>
      </c>
    </row>
    <row r="49" spans="1:45" ht="13.5" customHeight="1" x14ac:dyDescent="0.2">
      <c r="A49" s="115" t="s">
        <v>232</v>
      </c>
      <c r="B49" s="155" t="str">
        <f>'Incentive Goal'!B48</f>
        <v>HAYWOOD</v>
      </c>
      <c r="C49" s="116">
        <v>3</v>
      </c>
      <c r="D49" s="116">
        <v>7</v>
      </c>
      <c r="E49" s="210">
        <v>1008</v>
      </c>
      <c r="F49" s="209">
        <v>336</v>
      </c>
      <c r="G49" s="210">
        <v>15</v>
      </c>
      <c r="H49" s="209">
        <v>5</v>
      </c>
      <c r="I49" s="210">
        <v>47</v>
      </c>
      <c r="J49" s="209">
        <v>15.666666666666666</v>
      </c>
      <c r="K49" s="117">
        <v>1930708.5</v>
      </c>
      <c r="L49" s="117">
        <v>643569.5</v>
      </c>
      <c r="M49" s="117">
        <v>275815.5</v>
      </c>
      <c r="N49" s="261">
        <v>14665</v>
      </c>
      <c r="O49" s="116">
        <v>4888.333333333333</v>
      </c>
      <c r="P49" s="260">
        <v>105</v>
      </c>
      <c r="Q49" s="116">
        <v>35</v>
      </c>
      <c r="R49" s="260">
        <v>680</v>
      </c>
      <c r="S49" s="116">
        <v>226.66666666666666</v>
      </c>
      <c r="T49" s="260">
        <v>118</v>
      </c>
      <c r="U49" s="116">
        <v>39.333333333333336</v>
      </c>
      <c r="V49" s="260">
        <v>6</v>
      </c>
      <c r="W49" s="116">
        <v>2</v>
      </c>
      <c r="X49" s="260">
        <v>15</v>
      </c>
      <c r="Y49" s="116">
        <v>5</v>
      </c>
      <c r="Z49" s="260">
        <v>56</v>
      </c>
      <c r="AA49" s="116">
        <v>18.666666666666668</v>
      </c>
      <c r="AB49" s="260">
        <v>49</v>
      </c>
      <c r="AC49" s="116">
        <v>16.333333333333332</v>
      </c>
      <c r="AD49" s="260">
        <v>40</v>
      </c>
      <c r="AE49" s="116">
        <v>13.333333333333334</v>
      </c>
      <c r="AF49" s="118">
        <v>25</v>
      </c>
      <c r="AG49" s="116">
        <v>8.3333333333333339</v>
      </c>
      <c r="AH49" s="118">
        <v>22</v>
      </c>
      <c r="AI49" s="116">
        <v>7.333333333333333</v>
      </c>
      <c r="AJ49" s="118">
        <v>1</v>
      </c>
      <c r="AK49" s="116">
        <v>0.33333333333333331</v>
      </c>
      <c r="AL49" s="118">
        <v>450</v>
      </c>
      <c r="AM49" s="116">
        <v>150</v>
      </c>
      <c r="AN49" s="118">
        <v>778</v>
      </c>
      <c r="AO49" s="116">
        <v>259.33333333333331</v>
      </c>
      <c r="AP49" s="118">
        <v>637</v>
      </c>
      <c r="AQ49" s="116">
        <v>212.33333333333334</v>
      </c>
      <c r="AR49" s="118">
        <v>203</v>
      </c>
      <c r="AS49" s="116">
        <v>67.666666666666671</v>
      </c>
    </row>
    <row r="50" spans="1:45" ht="13.5" customHeight="1" x14ac:dyDescent="0.2">
      <c r="A50" s="115" t="s">
        <v>232</v>
      </c>
      <c r="B50" s="155" t="str">
        <f>'Incentive Goal'!B49</f>
        <v>HENDERSON</v>
      </c>
      <c r="C50" s="116">
        <v>5</v>
      </c>
      <c r="D50" s="116">
        <v>6.5</v>
      </c>
      <c r="E50" s="210">
        <v>1466</v>
      </c>
      <c r="F50" s="209">
        <v>293.2</v>
      </c>
      <c r="G50" s="210">
        <v>126</v>
      </c>
      <c r="H50" s="209">
        <v>25.2</v>
      </c>
      <c r="I50" s="210">
        <v>85</v>
      </c>
      <c r="J50" s="209">
        <v>17</v>
      </c>
      <c r="K50" s="117">
        <v>2796145.42</v>
      </c>
      <c r="L50" s="117">
        <v>559229.08400000003</v>
      </c>
      <c r="M50" s="117">
        <v>430176.21846153843</v>
      </c>
      <c r="N50" s="261">
        <v>22255</v>
      </c>
      <c r="O50" s="116">
        <v>4451</v>
      </c>
      <c r="P50" s="260">
        <v>173</v>
      </c>
      <c r="Q50" s="116">
        <v>34.6</v>
      </c>
      <c r="R50" s="260">
        <v>3699</v>
      </c>
      <c r="S50" s="116">
        <v>739.8</v>
      </c>
      <c r="T50" s="260">
        <v>32</v>
      </c>
      <c r="U50" s="116">
        <v>6.4</v>
      </c>
      <c r="V50" s="260">
        <v>12</v>
      </c>
      <c r="W50" s="116">
        <v>2.4</v>
      </c>
      <c r="X50" s="260">
        <v>128</v>
      </c>
      <c r="Y50" s="116">
        <v>25.6</v>
      </c>
      <c r="Z50" s="260">
        <v>68</v>
      </c>
      <c r="AA50" s="116">
        <v>13.6</v>
      </c>
      <c r="AB50" s="260">
        <v>77</v>
      </c>
      <c r="AC50" s="116">
        <v>15.4</v>
      </c>
      <c r="AD50" s="260">
        <v>111</v>
      </c>
      <c r="AE50" s="116">
        <v>22.2</v>
      </c>
      <c r="AF50" s="118">
        <v>49</v>
      </c>
      <c r="AG50" s="116">
        <v>9.8000000000000007</v>
      </c>
      <c r="AH50" s="118">
        <v>74</v>
      </c>
      <c r="AI50" s="116">
        <v>14.8</v>
      </c>
      <c r="AJ50" s="118">
        <v>12</v>
      </c>
      <c r="AK50" s="116">
        <v>2.4</v>
      </c>
      <c r="AL50" s="118">
        <v>650</v>
      </c>
      <c r="AM50" s="116">
        <v>130</v>
      </c>
      <c r="AN50" s="118">
        <v>1033</v>
      </c>
      <c r="AO50" s="116">
        <v>206.6</v>
      </c>
      <c r="AP50" s="118">
        <v>1977</v>
      </c>
      <c r="AQ50" s="116">
        <v>395.4</v>
      </c>
      <c r="AR50" s="118">
        <v>73</v>
      </c>
      <c r="AS50" s="116">
        <v>14.6</v>
      </c>
    </row>
    <row r="51" spans="1:45" ht="13.5" customHeight="1" x14ac:dyDescent="0.2">
      <c r="A51" s="115" t="s">
        <v>248</v>
      </c>
      <c r="B51" s="155" t="str">
        <f>'Incentive Goal'!B50</f>
        <v>HERTFORD</v>
      </c>
      <c r="C51" s="116">
        <v>4</v>
      </c>
      <c r="D51" s="116">
        <v>4.5</v>
      </c>
      <c r="E51" s="210">
        <v>1374</v>
      </c>
      <c r="F51" s="209">
        <v>343.5</v>
      </c>
      <c r="G51" s="210">
        <v>23</v>
      </c>
      <c r="H51" s="209">
        <v>5.75</v>
      </c>
      <c r="I51" s="210">
        <v>24</v>
      </c>
      <c r="J51" s="209">
        <v>6</v>
      </c>
      <c r="K51" s="117">
        <v>1888358.54</v>
      </c>
      <c r="L51" s="117">
        <v>472089.63500000001</v>
      </c>
      <c r="M51" s="117">
        <v>419635.23111111112</v>
      </c>
      <c r="N51" s="261">
        <v>9522</v>
      </c>
      <c r="O51" s="116">
        <v>2380.5</v>
      </c>
      <c r="P51" s="260">
        <v>25</v>
      </c>
      <c r="Q51" s="116">
        <v>6.25</v>
      </c>
      <c r="R51" s="260">
        <v>291</v>
      </c>
      <c r="S51" s="116">
        <v>72.75</v>
      </c>
      <c r="T51" s="260">
        <v>6</v>
      </c>
      <c r="U51" s="116">
        <v>1.5</v>
      </c>
      <c r="V51" s="260">
        <v>7</v>
      </c>
      <c r="W51" s="116">
        <v>1.75</v>
      </c>
      <c r="X51" s="260">
        <v>16</v>
      </c>
      <c r="Y51" s="116">
        <v>4</v>
      </c>
      <c r="Z51" s="260">
        <v>12</v>
      </c>
      <c r="AA51" s="116">
        <v>3</v>
      </c>
      <c r="AB51" s="260">
        <v>12</v>
      </c>
      <c r="AC51" s="116">
        <v>3</v>
      </c>
      <c r="AD51" s="260">
        <v>4</v>
      </c>
      <c r="AE51" s="116">
        <v>1</v>
      </c>
      <c r="AF51" s="118">
        <v>16</v>
      </c>
      <c r="AG51" s="116">
        <v>4</v>
      </c>
      <c r="AH51" s="118">
        <v>34</v>
      </c>
      <c r="AI51" s="116">
        <v>8.5</v>
      </c>
      <c r="AJ51" s="118">
        <v>10</v>
      </c>
      <c r="AK51" s="116">
        <v>2.5</v>
      </c>
      <c r="AL51" s="118">
        <v>553</v>
      </c>
      <c r="AM51" s="116">
        <v>138.25</v>
      </c>
      <c r="AN51" s="118">
        <v>69</v>
      </c>
      <c r="AO51" s="116">
        <v>17.25</v>
      </c>
      <c r="AP51" s="118">
        <v>216</v>
      </c>
      <c r="AQ51" s="116">
        <v>54</v>
      </c>
      <c r="AR51" s="118">
        <v>55</v>
      </c>
      <c r="AS51" s="116">
        <v>13.75</v>
      </c>
    </row>
    <row r="52" spans="1:45" ht="13.5" customHeight="1" x14ac:dyDescent="0.2">
      <c r="A52" s="115" t="s">
        <v>253</v>
      </c>
      <c r="B52" s="155" t="str">
        <f>'Incentive Goal'!B51</f>
        <v>HOKE</v>
      </c>
      <c r="C52" s="116">
        <v>8.75</v>
      </c>
      <c r="D52" s="116">
        <v>11</v>
      </c>
      <c r="E52" s="210">
        <v>2031</v>
      </c>
      <c r="F52" s="209">
        <v>232.11428571428573</v>
      </c>
      <c r="G52" s="210">
        <v>63</v>
      </c>
      <c r="H52" s="209">
        <v>7.2</v>
      </c>
      <c r="I52" s="210">
        <v>71</v>
      </c>
      <c r="J52" s="209">
        <v>8.1142857142857139</v>
      </c>
      <c r="K52" s="117">
        <v>3191426.84</v>
      </c>
      <c r="L52" s="117">
        <v>364734.49599999998</v>
      </c>
      <c r="M52" s="117">
        <v>290129.71272727271</v>
      </c>
      <c r="N52" s="261">
        <v>30415</v>
      </c>
      <c r="O52" s="116">
        <v>3476</v>
      </c>
      <c r="P52" s="260">
        <v>152</v>
      </c>
      <c r="Q52" s="116">
        <v>17.37142857142857</v>
      </c>
      <c r="R52" s="260">
        <v>1501</v>
      </c>
      <c r="S52" s="116">
        <v>171.54285714285714</v>
      </c>
      <c r="T52" s="260">
        <v>55</v>
      </c>
      <c r="U52" s="116">
        <v>6.2857142857142856</v>
      </c>
      <c r="V52" s="260">
        <v>46</v>
      </c>
      <c r="W52" s="116">
        <v>5.2571428571428571</v>
      </c>
      <c r="X52" s="260">
        <v>79</v>
      </c>
      <c r="Y52" s="116">
        <v>9.0285714285714285</v>
      </c>
      <c r="Z52" s="260">
        <v>114</v>
      </c>
      <c r="AA52" s="116">
        <v>13.028571428571428</v>
      </c>
      <c r="AB52" s="260">
        <v>67</v>
      </c>
      <c r="AC52" s="116">
        <v>7.6571428571428575</v>
      </c>
      <c r="AD52" s="260">
        <v>71</v>
      </c>
      <c r="AE52" s="116">
        <v>8.1142857142857139</v>
      </c>
      <c r="AF52" s="118">
        <v>67</v>
      </c>
      <c r="AG52" s="116">
        <v>7.6571428571428575</v>
      </c>
      <c r="AH52" s="118">
        <v>72</v>
      </c>
      <c r="AI52" s="116">
        <v>8.2285714285714278</v>
      </c>
      <c r="AJ52" s="118">
        <v>21</v>
      </c>
      <c r="AK52" s="116">
        <v>2.4</v>
      </c>
      <c r="AL52" s="118">
        <v>545</v>
      </c>
      <c r="AM52" s="116">
        <v>62.285714285714285</v>
      </c>
      <c r="AN52" s="118">
        <v>737</v>
      </c>
      <c r="AO52" s="116">
        <v>84.228571428571428</v>
      </c>
      <c r="AP52" s="118">
        <v>1563</v>
      </c>
      <c r="AQ52" s="116">
        <v>178.62857142857143</v>
      </c>
      <c r="AR52" s="118">
        <v>161</v>
      </c>
      <c r="AS52" s="116">
        <v>18.399999999999999</v>
      </c>
    </row>
    <row r="53" spans="1:45" ht="13.5" customHeight="1" x14ac:dyDescent="0.2">
      <c r="A53" s="115" t="s">
        <v>248</v>
      </c>
      <c r="B53" s="155" t="str">
        <f>'Incentive Goal'!B52</f>
        <v>HYDE</v>
      </c>
      <c r="C53" s="116">
        <v>0.5</v>
      </c>
      <c r="D53" s="116">
        <v>0.75</v>
      </c>
      <c r="E53" s="210">
        <v>105</v>
      </c>
      <c r="F53" s="209">
        <v>210</v>
      </c>
      <c r="G53" s="210">
        <v>11</v>
      </c>
      <c r="H53" s="209">
        <v>22</v>
      </c>
      <c r="I53" s="210">
        <v>3</v>
      </c>
      <c r="J53" s="209">
        <v>6</v>
      </c>
      <c r="K53" s="117">
        <v>163146.4</v>
      </c>
      <c r="L53" s="117">
        <v>326292.8</v>
      </c>
      <c r="M53" s="117">
        <v>217528.53333333333</v>
      </c>
      <c r="N53" s="261">
        <v>0</v>
      </c>
      <c r="O53" s="116">
        <v>0</v>
      </c>
      <c r="P53" s="262">
        <v>0</v>
      </c>
      <c r="Q53" s="116">
        <v>0</v>
      </c>
      <c r="R53" s="260">
        <v>0</v>
      </c>
      <c r="S53" s="116">
        <v>0</v>
      </c>
      <c r="T53" s="260">
        <v>0</v>
      </c>
      <c r="U53" s="116">
        <v>0</v>
      </c>
      <c r="V53" s="260">
        <v>0</v>
      </c>
      <c r="W53" s="116">
        <v>0</v>
      </c>
      <c r="X53" s="260">
        <v>0</v>
      </c>
      <c r="Y53" s="116">
        <v>0</v>
      </c>
      <c r="Z53" s="260">
        <v>0</v>
      </c>
      <c r="AA53" s="116">
        <v>0</v>
      </c>
      <c r="AB53" s="260">
        <v>0</v>
      </c>
      <c r="AC53" s="116">
        <v>0</v>
      </c>
      <c r="AD53" s="260">
        <v>0</v>
      </c>
      <c r="AE53" s="116">
        <v>0</v>
      </c>
      <c r="AF53" s="118">
        <v>0</v>
      </c>
      <c r="AG53" s="116">
        <v>0</v>
      </c>
      <c r="AH53" s="118">
        <v>0</v>
      </c>
      <c r="AI53" s="116">
        <v>0</v>
      </c>
      <c r="AJ53" s="118">
        <v>1</v>
      </c>
      <c r="AK53" s="116">
        <v>2</v>
      </c>
      <c r="AL53" s="118">
        <v>41</v>
      </c>
      <c r="AM53" s="116">
        <v>82</v>
      </c>
      <c r="AN53" s="118">
        <v>0</v>
      </c>
      <c r="AO53" s="116">
        <v>0</v>
      </c>
      <c r="AP53" s="118">
        <v>0</v>
      </c>
      <c r="AQ53" s="116">
        <v>0</v>
      </c>
      <c r="AR53" s="118">
        <v>41</v>
      </c>
      <c r="AS53" s="116">
        <v>82</v>
      </c>
    </row>
    <row r="54" spans="1:45" ht="13.5" customHeight="1" x14ac:dyDescent="0.2">
      <c r="A54" s="115" t="s">
        <v>254</v>
      </c>
      <c r="B54" s="155" t="str">
        <f>'Incentive Goal'!B53</f>
        <v>IREDELL</v>
      </c>
      <c r="C54" s="116">
        <v>13</v>
      </c>
      <c r="D54" s="116">
        <v>18</v>
      </c>
      <c r="E54" s="210">
        <v>4321</v>
      </c>
      <c r="F54" s="209">
        <v>332.38461538461536</v>
      </c>
      <c r="G54" s="210">
        <v>253</v>
      </c>
      <c r="H54" s="209">
        <v>19.46153846153846</v>
      </c>
      <c r="I54" s="210">
        <v>174</v>
      </c>
      <c r="J54" s="209">
        <v>13.384615384615385</v>
      </c>
      <c r="K54" s="117">
        <v>7203441.7199999997</v>
      </c>
      <c r="L54" s="117">
        <v>554110.90153846156</v>
      </c>
      <c r="M54" s="117">
        <v>400191.20666666667</v>
      </c>
      <c r="N54" s="261">
        <v>68523</v>
      </c>
      <c r="O54" s="116">
        <v>5271</v>
      </c>
      <c r="P54" s="261">
        <v>395</v>
      </c>
      <c r="Q54" s="116">
        <v>30.384615384615383</v>
      </c>
      <c r="R54" s="260">
        <v>2519</v>
      </c>
      <c r="S54" s="116">
        <v>193.76923076923077</v>
      </c>
      <c r="T54" s="260">
        <v>118</v>
      </c>
      <c r="U54" s="116">
        <v>9.0769230769230766</v>
      </c>
      <c r="V54" s="260">
        <v>55</v>
      </c>
      <c r="W54" s="116">
        <v>4.2307692307692308</v>
      </c>
      <c r="X54" s="260">
        <v>268</v>
      </c>
      <c r="Y54" s="116">
        <v>20.615384615384617</v>
      </c>
      <c r="Z54" s="260">
        <v>196</v>
      </c>
      <c r="AA54" s="116">
        <v>15.076923076923077</v>
      </c>
      <c r="AB54" s="260">
        <v>147</v>
      </c>
      <c r="AC54" s="116">
        <v>11.307692307692308</v>
      </c>
      <c r="AD54" s="260">
        <v>40</v>
      </c>
      <c r="AE54" s="116">
        <v>3.0769230769230771</v>
      </c>
      <c r="AF54" s="118">
        <v>44</v>
      </c>
      <c r="AG54" s="116">
        <v>3.3846153846153846</v>
      </c>
      <c r="AH54" s="118">
        <v>187</v>
      </c>
      <c r="AI54" s="116">
        <v>14.384615384615385</v>
      </c>
      <c r="AJ54" s="118">
        <v>6</v>
      </c>
      <c r="AK54" s="116">
        <v>0.46153846153846156</v>
      </c>
      <c r="AL54" s="118">
        <v>1606</v>
      </c>
      <c r="AM54" s="116">
        <v>123.53846153846153</v>
      </c>
      <c r="AN54" s="118">
        <v>1659</v>
      </c>
      <c r="AO54" s="116">
        <v>127.61538461538461</v>
      </c>
      <c r="AP54" s="118">
        <v>5961</v>
      </c>
      <c r="AQ54" s="116">
        <v>458.53846153846155</v>
      </c>
      <c r="AR54" s="118">
        <v>803</v>
      </c>
      <c r="AS54" s="116">
        <v>61.769230769230766</v>
      </c>
    </row>
    <row r="55" spans="1:45" ht="13.5" customHeight="1" x14ac:dyDescent="0.2">
      <c r="A55" s="115" t="s">
        <v>232</v>
      </c>
      <c r="B55" s="155" t="str">
        <f>'Incentive Goal'!B54</f>
        <v>JACKSON</v>
      </c>
      <c r="C55" s="116">
        <v>2</v>
      </c>
      <c r="D55" s="116">
        <v>4</v>
      </c>
      <c r="E55" s="210">
        <v>727</v>
      </c>
      <c r="F55" s="209">
        <v>363.5</v>
      </c>
      <c r="G55" s="210">
        <v>17</v>
      </c>
      <c r="H55" s="209">
        <v>8.5</v>
      </c>
      <c r="I55" s="210">
        <v>37</v>
      </c>
      <c r="J55" s="209">
        <v>18.5</v>
      </c>
      <c r="K55" s="117">
        <v>1251707.79</v>
      </c>
      <c r="L55" s="117">
        <v>625853.89500000002</v>
      </c>
      <c r="M55" s="117">
        <v>312926.94750000001</v>
      </c>
      <c r="N55" s="261">
        <v>8126</v>
      </c>
      <c r="O55" s="116">
        <v>4063</v>
      </c>
      <c r="P55" s="261">
        <v>27</v>
      </c>
      <c r="Q55" s="116">
        <v>13.5</v>
      </c>
      <c r="R55" s="260">
        <v>106</v>
      </c>
      <c r="S55" s="116">
        <v>53</v>
      </c>
      <c r="T55" s="260">
        <v>5</v>
      </c>
      <c r="U55" s="116">
        <v>2.5</v>
      </c>
      <c r="V55" s="260">
        <v>10</v>
      </c>
      <c r="W55" s="116">
        <v>5</v>
      </c>
      <c r="X55" s="260">
        <v>19</v>
      </c>
      <c r="Y55" s="116">
        <v>9.5</v>
      </c>
      <c r="Z55" s="260">
        <v>83</v>
      </c>
      <c r="AA55" s="116">
        <v>41.5</v>
      </c>
      <c r="AB55" s="260">
        <v>40</v>
      </c>
      <c r="AC55" s="116">
        <v>20</v>
      </c>
      <c r="AD55" s="260">
        <v>0</v>
      </c>
      <c r="AE55" s="116">
        <v>0</v>
      </c>
      <c r="AF55" s="118">
        <v>21</v>
      </c>
      <c r="AG55" s="116">
        <v>10.5</v>
      </c>
      <c r="AH55" s="118">
        <v>37</v>
      </c>
      <c r="AI55" s="116">
        <v>18.5</v>
      </c>
      <c r="AJ55" s="118">
        <v>24</v>
      </c>
      <c r="AK55" s="116">
        <v>12</v>
      </c>
      <c r="AL55" s="118">
        <v>155</v>
      </c>
      <c r="AM55" s="116">
        <v>77.5</v>
      </c>
      <c r="AN55" s="118">
        <v>506</v>
      </c>
      <c r="AO55" s="116">
        <v>253</v>
      </c>
      <c r="AP55" s="118">
        <v>330</v>
      </c>
      <c r="AQ55" s="116">
        <v>165</v>
      </c>
      <c r="AR55" s="118">
        <v>233</v>
      </c>
      <c r="AS55" s="116">
        <v>116.5</v>
      </c>
    </row>
    <row r="56" spans="1:45" ht="13.5" customHeight="1" x14ac:dyDescent="0.2">
      <c r="A56" s="115" t="s">
        <v>220</v>
      </c>
      <c r="B56" s="155" t="str">
        <f>'Incentive Goal'!B55</f>
        <v>JOHNSTON</v>
      </c>
      <c r="C56" s="116">
        <v>13</v>
      </c>
      <c r="D56" s="116">
        <v>21.5</v>
      </c>
      <c r="E56" s="210">
        <v>4781</v>
      </c>
      <c r="F56" s="209">
        <v>367.76923076923077</v>
      </c>
      <c r="G56" s="210">
        <v>355</v>
      </c>
      <c r="H56" s="209">
        <v>27.307692307692307</v>
      </c>
      <c r="I56" s="210">
        <v>221</v>
      </c>
      <c r="J56" s="209">
        <v>17</v>
      </c>
      <c r="K56" s="117">
        <v>11104586.85</v>
      </c>
      <c r="L56" s="117">
        <v>854198.98846153845</v>
      </c>
      <c r="M56" s="117">
        <v>516492.41162790696</v>
      </c>
      <c r="N56" s="261">
        <v>86514</v>
      </c>
      <c r="O56" s="116">
        <v>6654.9230769230771</v>
      </c>
      <c r="P56" s="261">
        <v>751</v>
      </c>
      <c r="Q56" s="116">
        <v>57.769230769230766</v>
      </c>
      <c r="R56" s="260">
        <v>2518</v>
      </c>
      <c r="S56" s="116">
        <v>193.69230769230768</v>
      </c>
      <c r="T56" s="260">
        <v>91</v>
      </c>
      <c r="U56" s="116">
        <v>7</v>
      </c>
      <c r="V56" s="260">
        <v>111</v>
      </c>
      <c r="W56" s="116">
        <v>8.5384615384615383</v>
      </c>
      <c r="X56" s="260">
        <v>361</v>
      </c>
      <c r="Y56" s="116">
        <v>27.76923076923077</v>
      </c>
      <c r="Z56" s="260">
        <v>308</v>
      </c>
      <c r="AA56" s="116">
        <v>23.692307692307693</v>
      </c>
      <c r="AB56" s="260">
        <v>205</v>
      </c>
      <c r="AC56" s="116">
        <v>15.76923076923077</v>
      </c>
      <c r="AD56" s="260">
        <v>14</v>
      </c>
      <c r="AE56" s="116">
        <v>1.0769230769230769</v>
      </c>
      <c r="AF56" s="118">
        <v>382</v>
      </c>
      <c r="AG56" s="116">
        <v>29.384615384615383</v>
      </c>
      <c r="AH56" s="118">
        <v>398</v>
      </c>
      <c r="AI56" s="116">
        <v>30.615384615384617</v>
      </c>
      <c r="AJ56" s="118">
        <v>38</v>
      </c>
      <c r="AK56" s="116">
        <v>2.9230769230769229</v>
      </c>
      <c r="AL56" s="118">
        <v>2644</v>
      </c>
      <c r="AM56" s="116">
        <v>203.38461538461539</v>
      </c>
      <c r="AN56" s="118">
        <v>3215</v>
      </c>
      <c r="AO56" s="116">
        <v>247.30769230769232</v>
      </c>
      <c r="AP56" s="118">
        <v>2902</v>
      </c>
      <c r="AQ56" s="116">
        <v>223.23076923076923</v>
      </c>
      <c r="AR56" s="118">
        <v>968</v>
      </c>
      <c r="AS56" s="116">
        <v>74.461538461538467</v>
      </c>
    </row>
    <row r="57" spans="1:45" ht="13.5" customHeight="1" x14ac:dyDescent="0.2">
      <c r="A57" s="115" t="s">
        <v>164</v>
      </c>
      <c r="B57" s="155" t="str">
        <f>'Incentive Goal'!B56</f>
        <v>JONES</v>
      </c>
      <c r="C57" s="116">
        <v>1</v>
      </c>
      <c r="D57" s="116">
        <v>2</v>
      </c>
      <c r="E57" s="210">
        <v>339</v>
      </c>
      <c r="F57" s="209">
        <v>339</v>
      </c>
      <c r="G57" s="210">
        <v>4</v>
      </c>
      <c r="H57" s="209">
        <v>4</v>
      </c>
      <c r="I57" s="210">
        <v>4</v>
      </c>
      <c r="J57" s="209">
        <v>4</v>
      </c>
      <c r="K57" s="117">
        <v>577945.66</v>
      </c>
      <c r="L57" s="117">
        <v>577945.66</v>
      </c>
      <c r="M57" s="117">
        <v>288972.83</v>
      </c>
      <c r="N57" s="261">
        <v>5523</v>
      </c>
      <c r="O57" s="116">
        <v>5523</v>
      </c>
      <c r="P57" s="261">
        <v>16</v>
      </c>
      <c r="Q57" s="116">
        <v>16</v>
      </c>
      <c r="R57" s="260">
        <v>150</v>
      </c>
      <c r="S57" s="116">
        <v>150</v>
      </c>
      <c r="T57" s="260">
        <v>1</v>
      </c>
      <c r="U57" s="116">
        <v>1</v>
      </c>
      <c r="V57" s="260">
        <v>4</v>
      </c>
      <c r="W57" s="116">
        <v>4</v>
      </c>
      <c r="X57" s="260">
        <v>4</v>
      </c>
      <c r="Y57" s="116">
        <v>4</v>
      </c>
      <c r="Z57" s="260">
        <v>18</v>
      </c>
      <c r="AA57" s="116">
        <v>18</v>
      </c>
      <c r="AB57" s="260">
        <v>4</v>
      </c>
      <c r="AC57" s="116">
        <v>4</v>
      </c>
      <c r="AD57" s="260">
        <v>0</v>
      </c>
      <c r="AE57" s="116">
        <v>0</v>
      </c>
      <c r="AF57" s="118">
        <v>12</v>
      </c>
      <c r="AG57" s="116">
        <v>12</v>
      </c>
      <c r="AH57" s="118">
        <v>16</v>
      </c>
      <c r="AI57" s="116">
        <v>16</v>
      </c>
      <c r="AJ57" s="118">
        <v>1</v>
      </c>
      <c r="AK57" s="116">
        <v>1</v>
      </c>
      <c r="AL57" s="118">
        <v>81</v>
      </c>
      <c r="AM57" s="116">
        <v>81</v>
      </c>
      <c r="AN57" s="118">
        <v>92</v>
      </c>
      <c r="AO57" s="116">
        <v>92</v>
      </c>
      <c r="AP57" s="118">
        <v>69</v>
      </c>
      <c r="AQ57" s="116">
        <v>69</v>
      </c>
      <c r="AR57" s="118">
        <v>78</v>
      </c>
      <c r="AS57" s="116">
        <v>78</v>
      </c>
    </row>
    <row r="58" spans="1:45" ht="13.5" customHeight="1" x14ac:dyDescent="0.2">
      <c r="A58" s="115" t="s">
        <v>253</v>
      </c>
      <c r="B58" s="155" t="str">
        <f>'Incentive Goal'!B57</f>
        <v>LEE</v>
      </c>
      <c r="C58" s="116">
        <v>5.75</v>
      </c>
      <c r="D58" s="116">
        <v>9</v>
      </c>
      <c r="E58" s="210">
        <v>2029</v>
      </c>
      <c r="F58" s="209">
        <v>352.86956521739131</v>
      </c>
      <c r="G58" s="210">
        <v>74</v>
      </c>
      <c r="H58" s="209">
        <v>12.869565217391305</v>
      </c>
      <c r="I58" s="210">
        <v>58</v>
      </c>
      <c r="J58" s="209">
        <v>10.086956521739131</v>
      </c>
      <c r="K58" s="117">
        <v>2881074.52</v>
      </c>
      <c r="L58" s="117">
        <v>501056.43826086959</v>
      </c>
      <c r="M58" s="117">
        <v>320119.39111111109</v>
      </c>
      <c r="N58" s="261">
        <v>28381</v>
      </c>
      <c r="O58" s="116">
        <v>4935.826086956522</v>
      </c>
      <c r="P58" s="261">
        <v>119</v>
      </c>
      <c r="Q58" s="116">
        <v>20.695652173913043</v>
      </c>
      <c r="R58" s="260">
        <v>629</v>
      </c>
      <c r="S58" s="116">
        <v>109.39130434782609</v>
      </c>
      <c r="T58" s="260">
        <v>9</v>
      </c>
      <c r="U58" s="116">
        <v>1.5652173913043479</v>
      </c>
      <c r="V58" s="260">
        <v>34</v>
      </c>
      <c r="W58" s="116">
        <v>5.9130434782608692</v>
      </c>
      <c r="X58" s="260">
        <v>80</v>
      </c>
      <c r="Y58" s="116">
        <v>13.913043478260869</v>
      </c>
      <c r="Z58" s="260">
        <v>106</v>
      </c>
      <c r="AA58" s="116">
        <v>18.434782608695652</v>
      </c>
      <c r="AB58" s="260">
        <v>59</v>
      </c>
      <c r="AC58" s="116">
        <v>10.260869565217391</v>
      </c>
      <c r="AD58" s="260">
        <v>34</v>
      </c>
      <c r="AE58" s="116">
        <v>5.9130434782608692</v>
      </c>
      <c r="AF58" s="118">
        <v>75</v>
      </c>
      <c r="AG58" s="116">
        <v>13.043478260869565</v>
      </c>
      <c r="AH58" s="118">
        <v>103</v>
      </c>
      <c r="AI58" s="116">
        <v>17.913043478260871</v>
      </c>
      <c r="AJ58" s="118">
        <v>14</v>
      </c>
      <c r="AK58" s="116">
        <v>2.4347826086956523</v>
      </c>
      <c r="AL58" s="118">
        <v>586</v>
      </c>
      <c r="AM58" s="116">
        <v>101.91304347826087</v>
      </c>
      <c r="AN58" s="118">
        <v>336</v>
      </c>
      <c r="AO58" s="116">
        <v>58.434782608695649</v>
      </c>
      <c r="AP58" s="118">
        <v>900</v>
      </c>
      <c r="AQ58" s="116">
        <v>156.52173913043478</v>
      </c>
      <c r="AR58" s="118">
        <v>85</v>
      </c>
      <c r="AS58" s="116">
        <v>14.782608695652174</v>
      </c>
    </row>
    <row r="59" spans="1:45" ht="13.5" customHeight="1" x14ac:dyDescent="0.2">
      <c r="A59" s="115" t="s">
        <v>164</v>
      </c>
      <c r="B59" s="155" t="str">
        <f>'Incentive Goal'!B58</f>
        <v>LENOIR</v>
      </c>
      <c r="C59" s="116">
        <v>13</v>
      </c>
      <c r="D59" s="116">
        <v>19</v>
      </c>
      <c r="E59" s="210">
        <v>3762</v>
      </c>
      <c r="F59" s="209">
        <v>289.38461538461536</v>
      </c>
      <c r="G59" s="210">
        <v>104</v>
      </c>
      <c r="H59" s="209">
        <v>8</v>
      </c>
      <c r="I59" s="210">
        <v>101</v>
      </c>
      <c r="J59" s="209">
        <v>7.7692307692307692</v>
      </c>
      <c r="K59" s="117">
        <v>5233338.4000000004</v>
      </c>
      <c r="L59" s="117">
        <v>402564.49230769236</v>
      </c>
      <c r="M59" s="117">
        <v>275438.86315789475</v>
      </c>
      <c r="N59" s="261">
        <v>74412</v>
      </c>
      <c r="O59" s="116">
        <v>5724</v>
      </c>
      <c r="P59" s="261">
        <v>390</v>
      </c>
      <c r="Q59" s="116">
        <v>30</v>
      </c>
      <c r="R59" s="260">
        <v>5448</v>
      </c>
      <c r="S59" s="116">
        <v>419.07692307692309</v>
      </c>
      <c r="T59" s="260">
        <v>172</v>
      </c>
      <c r="U59" s="116">
        <v>13.23076923076923</v>
      </c>
      <c r="V59" s="260">
        <v>117</v>
      </c>
      <c r="W59" s="116">
        <v>9</v>
      </c>
      <c r="X59" s="260">
        <v>103</v>
      </c>
      <c r="Y59" s="116">
        <v>7.9230769230769234</v>
      </c>
      <c r="Z59" s="260">
        <v>188</v>
      </c>
      <c r="AA59" s="116">
        <v>14.461538461538462</v>
      </c>
      <c r="AB59" s="260">
        <v>101</v>
      </c>
      <c r="AC59" s="116">
        <v>7.7692307692307692</v>
      </c>
      <c r="AD59" s="260">
        <v>7</v>
      </c>
      <c r="AE59" s="116">
        <v>0.53846153846153844</v>
      </c>
      <c r="AF59" s="118">
        <v>124</v>
      </c>
      <c r="AG59" s="116">
        <v>9.5384615384615383</v>
      </c>
      <c r="AH59" s="118">
        <v>187</v>
      </c>
      <c r="AI59" s="116">
        <v>14.384615384615385</v>
      </c>
      <c r="AJ59" s="118">
        <v>16</v>
      </c>
      <c r="AK59" s="116">
        <v>1.2307692307692308</v>
      </c>
      <c r="AL59" s="118">
        <v>1798</v>
      </c>
      <c r="AM59" s="116">
        <v>138.30769230769232</v>
      </c>
      <c r="AN59" s="118">
        <v>2078</v>
      </c>
      <c r="AO59" s="116">
        <v>159.84615384615384</v>
      </c>
      <c r="AP59" s="118">
        <v>2473</v>
      </c>
      <c r="AQ59" s="116">
        <v>190.23076923076923</v>
      </c>
      <c r="AR59" s="118">
        <v>920</v>
      </c>
      <c r="AS59" s="116">
        <v>70.769230769230774</v>
      </c>
    </row>
    <row r="60" spans="1:45" ht="13.5" customHeight="1" x14ac:dyDescent="0.2">
      <c r="A60" s="115" t="s">
        <v>254</v>
      </c>
      <c r="B60" s="155" t="str">
        <f>'Incentive Goal'!B59</f>
        <v>LINCOLN</v>
      </c>
      <c r="C60" s="116">
        <v>8</v>
      </c>
      <c r="D60" s="116">
        <v>11</v>
      </c>
      <c r="E60" s="210">
        <v>1942</v>
      </c>
      <c r="F60" s="209">
        <v>242.75</v>
      </c>
      <c r="G60" s="210">
        <v>67</v>
      </c>
      <c r="H60" s="209">
        <v>8.375</v>
      </c>
      <c r="I60" s="210">
        <v>50</v>
      </c>
      <c r="J60" s="209">
        <v>6.25</v>
      </c>
      <c r="K60" s="117">
        <v>3162069.28</v>
      </c>
      <c r="L60" s="117">
        <v>395258.66</v>
      </c>
      <c r="M60" s="117">
        <v>287460.84363636363</v>
      </c>
      <c r="N60" s="261">
        <v>33712</v>
      </c>
      <c r="O60" s="116">
        <v>4214</v>
      </c>
      <c r="P60" s="261">
        <v>209</v>
      </c>
      <c r="Q60" s="116">
        <v>26.125</v>
      </c>
      <c r="R60" s="260">
        <v>347</v>
      </c>
      <c r="S60" s="116">
        <v>43.375</v>
      </c>
      <c r="T60" s="260">
        <v>13</v>
      </c>
      <c r="U60" s="116">
        <v>1.625</v>
      </c>
      <c r="V60" s="260">
        <v>18</v>
      </c>
      <c r="W60" s="116">
        <v>2.25</v>
      </c>
      <c r="X60" s="260">
        <v>71</v>
      </c>
      <c r="Y60" s="116">
        <v>8.875</v>
      </c>
      <c r="Z60" s="260">
        <v>67</v>
      </c>
      <c r="AA60" s="116">
        <v>8.375</v>
      </c>
      <c r="AB60" s="260">
        <v>49</v>
      </c>
      <c r="AC60" s="116">
        <v>6.125</v>
      </c>
      <c r="AD60" s="260">
        <v>51</v>
      </c>
      <c r="AE60" s="116">
        <v>6.375</v>
      </c>
      <c r="AF60" s="118">
        <v>40</v>
      </c>
      <c r="AG60" s="116">
        <v>5</v>
      </c>
      <c r="AH60" s="118">
        <v>71</v>
      </c>
      <c r="AI60" s="116">
        <v>8.875</v>
      </c>
      <c r="AJ60" s="118">
        <v>31</v>
      </c>
      <c r="AK60" s="116">
        <v>3.875</v>
      </c>
      <c r="AL60" s="118">
        <v>785</v>
      </c>
      <c r="AM60" s="116">
        <v>98.125</v>
      </c>
      <c r="AN60" s="118">
        <v>1040</v>
      </c>
      <c r="AO60" s="116">
        <v>130</v>
      </c>
      <c r="AP60" s="118">
        <v>1453</v>
      </c>
      <c r="AQ60" s="116">
        <v>181.625</v>
      </c>
      <c r="AR60" s="118">
        <v>244</v>
      </c>
      <c r="AS60" s="116">
        <v>30.5</v>
      </c>
    </row>
    <row r="61" spans="1:45" ht="13.5" customHeight="1" x14ac:dyDescent="0.2">
      <c r="A61" s="115" t="s">
        <v>232</v>
      </c>
      <c r="B61" s="155" t="str">
        <f>'Incentive Goal'!B60</f>
        <v>MACON</v>
      </c>
      <c r="C61" s="116">
        <v>3</v>
      </c>
      <c r="D61" s="116">
        <v>3.25</v>
      </c>
      <c r="E61" s="210">
        <v>851</v>
      </c>
      <c r="F61" s="209">
        <v>283.66666666666669</v>
      </c>
      <c r="G61" s="210">
        <v>40</v>
      </c>
      <c r="H61" s="209">
        <v>13.333333333333334</v>
      </c>
      <c r="I61" s="210">
        <v>46</v>
      </c>
      <c r="J61" s="209">
        <v>15.333333333333334</v>
      </c>
      <c r="K61" s="117">
        <v>1385868.81</v>
      </c>
      <c r="L61" s="117">
        <v>461956.27</v>
      </c>
      <c r="M61" s="117">
        <v>426421.17230769235</v>
      </c>
      <c r="N61" s="261">
        <v>12658</v>
      </c>
      <c r="O61" s="116">
        <v>4219.333333333333</v>
      </c>
      <c r="P61" s="261">
        <v>89</v>
      </c>
      <c r="Q61" s="116">
        <v>29.666666666666668</v>
      </c>
      <c r="R61" s="260">
        <v>160</v>
      </c>
      <c r="S61" s="116">
        <v>53.333333333333336</v>
      </c>
      <c r="T61" s="260">
        <v>11</v>
      </c>
      <c r="U61" s="116">
        <v>3.6666666666666665</v>
      </c>
      <c r="V61" s="260">
        <v>11</v>
      </c>
      <c r="W61" s="116">
        <v>3.6666666666666665</v>
      </c>
      <c r="X61" s="260">
        <v>42</v>
      </c>
      <c r="Y61" s="116">
        <v>14</v>
      </c>
      <c r="Z61" s="260">
        <v>56</v>
      </c>
      <c r="AA61" s="116">
        <v>18.666666666666668</v>
      </c>
      <c r="AB61" s="260">
        <v>46</v>
      </c>
      <c r="AC61" s="116">
        <v>15.333333333333334</v>
      </c>
      <c r="AD61" s="260">
        <v>1</v>
      </c>
      <c r="AE61" s="116">
        <v>0.33333333333333331</v>
      </c>
      <c r="AF61" s="118">
        <v>23</v>
      </c>
      <c r="AG61" s="116">
        <v>7.666666666666667</v>
      </c>
      <c r="AH61" s="118">
        <v>16</v>
      </c>
      <c r="AI61" s="116">
        <v>5.333333333333333</v>
      </c>
      <c r="AJ61" s="118">
        <v>7</v>
      </c>
      <c r="AK61" s="116">
        <v>2.3333333333333335</v>
      </c>
      <c r="AL61" s="118">
        <v>202</v>
      </c>
      <c r="AM61" s="116">
        <v>67.333333333333329</v>
      </c>
      <c r="AN61" s="118">
        <v>274</v>
      </c>
      <c r="AO61" s="116">
        <v>91.333333333333329</v>
      </c>
      <c r="AP61" s="118">
        <v>1227</v>
      </c>
      <c r="AQ61" s="116">
        <v>409</v>
      </c>
      <c r="AR61" s="118">
        <v>15</v>
      </c>
      <c r="AS61" s="116">
        <v>5</v>
      </c>
    </row>
    <row r="62" spans="1:45" ht="13.5" customHeight="1" x14ac:dyDescent="0.2">
      <c r="A62" s="115" t="s">
        <v>232</v>
      </c>
      <c r="B62" s="155" t="str">
        <f>'Incentive Goal'!B61</f>
        <v>MADISON</v>
      </c>
      <c r="C62" s="116">
        <v>0.75</v>
      </c>
      <c r="D62" s="116">
        <v>1.35</v>
      </c>
      <c r="E62" s="210">
        <v>508</v>
      </c>
      <c r="F62" s="209">
        <v>677.33333333333337</v>
      </c>
      <c r="G62" s="210">
        <v>33</v>
      </c>
      <c r="H62" s="209">
        <v>44</v>
      </c>
      <c r="I62" s="210">
        <v>12</v>
      </c>
      <c r="J62" s="209">
        <v>16</v>
      </c>
      <c r="K62" s="117">
        <v>469797.7</v>
      </c>
      <c r="L62" s="117">
        <v>626396.93333333335</v>
      </c>
      <c r="M62" s="117">
        <v>347998.29629629629</v>
      </c>
      <c r="N62" s="261">
        <v>7099</v>
      </c>
      <c r="O62" s="116">
        <v>9465.3333333333339</v>
      </c>
      <c r="P62" s="261">
        <v>34</v>
      </c>
      <c r="Q62" s="116">
        <v>45.333333333333336</v>
      </c>
      <c r="R62" s="260">
        <v>96</v>
      </c>
      <c r="S62" s="116">
        <v>128</v>
      </c>
      <c r="T62" s="260">
        <v>2</v>
      </c>
      <c r="U62" s="116">
        <v>2.6666666666666665</v>
      </c>
      <c r="V62" s="260">
        <v>3</v>
      </c>
      <c r="W62" s="116">
        <v>4</v>
      </c>
      <c r="X62" s="260">
        <v>36</v>
      </c>
      <c r="Y62" s="116">
        <v>48</v>
      </c>
      <c r="Z62" s="260">
        <v>20</v>
      </c>
      <c r="AA62" s="116">
        <v>26.666666666666668</v>
      </c>
      <c r="AB62" s="260">
        <v>13</v>
      </c>
      <c r="AC62" s="116">
        <v>17.333333333333332</v>
      </c>
      <c r="AD62" s="260">
        <v>0</v>
      </c>
      <c r="AE62" s="116">
        <v>0</v>
      </c>
      <c r="AF62" s="118">
        <v>28</v>
      </c>
      <c r="AG62" s="116">
        <v>37.333333333333336</v>
      </c>
      <c r="AH62" s="118">
        <v>10</v>
      </c>
      <c r="AI62" s="116">
        <v>13.333333333333334</v>
      </c>
      <c r="AJ62" s="118">
        <v>3</v>
      </c>
      <c r="AK62" s="116">
        <v>4</v>
      </c>
      <c r="AL62" s="118">
        <v>27</v>
      </c>
      <c r="AM62" s="116">
        <v>36</v>
      </c>
      <c r="AN62" s="118">
        <v>106</v>
      </c>
      <c r="AO62" s="116">
        <v>141.33333333333334</v>
      </c>
      <c r="AP62" s="118">
        <v>835</v>
      </c>
      <c r="AQ62" s="116">
        <v>1113.3333333333333</v>
      </c>
      <c r="AR62" s="118">
        <v>78</v>
      </c>
      <c r="AS62" s="116">
        <v>104</v>
      </c>
    </row>
    <row r="63" spans="1:45" ht="13.5" customHeight="1" x14ac:dyDescent="0.2">
      <c r="A63" s="115" t="s">
        <v>248</v>
      </c>
      <c r="B63" s="155" t="str">
        <f>'Incentive Goal'!B62</f>
        <v>MARTIN</v>
      </c>
      <c r="C63" s="116">
        <v>4</v>
      </c>
      <c r="D63" s="116">
        <v>4</v>
      </c>
      <c r="E63" s="210">
        <v>1296</v>
      </c>
      <c r="F63" s="209">
        <v>324</v>
      </c>
      <c r="G63" s="210">
        <v>47</v>
      </c>
      <c r="H63" s="209">
        <v>11.75</v>
      </c>
      <c r="I63" s="210">
        <v>29</v>
      </c>
      <c r="J63" s="209">
        <v>7.25</v>
      </c>
      <c r="K63" s="117">
        <v>1572280.43</v>
      </c>
      <c r="L63" s="117">
        <v>393070.10749999998</v>
      </c>
      <c r="M63" s="117">
        <v>393070.10749999998</v>
      </c>
      <c r="N63" s="261">
        <v>24537</v>
      </c>
      <c r="O63" s="116">
        <v>6134.25</v>
      </c>
      <c r="P63" s="261">
        <v>91</v>
      </c>
      <c r="Q63" s="116">
        <v>22.75</v>
      </c>
      <c r="R63" s="260">
        <v>1554</v>
      </c>
      <c r="S63" s="116">
        <v>388.5</v>
      </c>
      <c r="T63" s="260">
        <v>16</v>
      </c>
      <c r="U63" s="116">
        <v>4</v>
      </c>
      <c r="V63" s="260">
        <v>26</v>
      </c>
      <c r="W63" s="116">
        <v>6.5</v>
      </c>
      <c r="X63" s="260">
        <v>52</v>
      </c>
      <c r="Y63" s="116">
        <v>13</v>
      </c>
      <c r="Z63" s="260">
        <v>60</v>
      </c>
      <c r="AA63" s="116">
        <v>15</v>
      </c>
      <c r="AB63" s="260">
        <v>37</v>
      </c>
      <c r="AC63" s="116">
        <v>9.25</v>
      </c>
      <c r="AD63" s="260">
        <v>7</v>
      </c>
      <c r="AE63" s="116">
        <v>1.75</v>
      </c>
      <c r="AF63" s="118">
        <v>34</v>
      </c>
      <c r="AG63" s="116">
        <v>8.5</v>
      </c>
      <c r="AH63" s="118">
        <v>67</v>
      </c>
      <c r="AI63" s="116">
        <v>16.75</v>
      </c>
      <c r="AJ63" s="118">
        <v>0</v>
      </c>
      <c r="AK63" s="116">
        <v>0</v>
      </c>
      <c r="AL63" s="118">
        <v>627</v>
      </c>
      <c r="AM63" s="116">
        <v>156.75</v>
      </c>
      <c r="AN63" s="118">
        <v>462</v>
      </c>
      <c r="AO63" s="116">
        <v>115.5</v>
      </c>
      <c r="AP63" s="118">
        <v>782</v>
      </c>
      <c r="AQ63" s="116">
        <v>195.5</v>
      </c>
      <c r="AR63" s="118">
        <v>270</v>
      </c>
      <c r="AS63" s="116">
        <v>67.5</v>
      </c>
    </row>
    <row r="64" spans="1:45" ht="13.5" customHeight="1" x14ac:dyDescent="0.2">
      <c r="A64" s="115" t="s">
        <v>254</v>
      </c>
      <c r="B64" s="155" t="str">
        <f>'Incentive Goal'!B63</f>
        <v>MCDOWELL</v>
      </c>
      <c r="C64" s="116">
        <v>4</v>
      </c>
      <c r="D64" s="116">
        <v>6.5</v>
      </c>
      <c r="E64" s="210">
        <v>1236</v>
      </c>
      <c r="F64" s="209">
        <v>309</v>
      </c>
      <c r="G64" s="210">
        <v>37</v>
      </c>
      <c r="H64" s="209">
        <v>9.25</v>
      </c>
      <c r="I64" s="210">
        <v>60</v>
      </c>
      <c r="J64" s="209">
        <v>15</v>
      </c>
      <c r="K64" s="117">
        <v>1941206.82</v>
      </c>
      <c r="L64" s="117">
        <v>485301.70500000002</v>
      </c>
      <c r="M64" s="117">
        <v>298647.20307692309</v>
      </c>
      <c r="N64" s="261">
        <v>23744</v>
      </c>
      <c r="O64" s="116">
        <v>5936</v>
      </c>
      <c r="P64" s="261">
        <v>138</v>
      </c>
      <c r="Q64" s="116">
        <v>34.5</v>
      </c>
      <c r="R64" s="260">
        <v>872</v>
      </c>
      <c r="S64" s="116">
        <v>218</v>
      </c>
      <c r="T64" s="260">
        <v>40</v>
      </c>
      <c r="U64" s="116">
        <v>10</v>
      </c>
      <c r="V64" s="260">
        <v>2</v>
      </c>
      <c r="W64" s="116">
        <v>0.5</v>
      </c>
      <c r="X64" s="260">
        <v>38</v>
      </c>
      <c r="Y64" s="116">
        <v>9.5</v>
      </c>
      <c r="Z64" s="260">
        <v>21</v>
      </c>
      <c r="AA64" s="116">
        <v>5.25</v>
      </c>
      <c r="AB64" s="260">
        <v>57</v>
      </c>
      <c r="AC64" s="116">
        <v>14.25</v>
      </c>
      <c r="AD64" s="260">
        <v>5</v>
      </c>
      <c r="AE64" s="116">
        <v>1.25</v>
      </c>
      <c r="AF64" s="118">
        <v>15</v>
      </c>
      <c r="AG64" s="116">
        <v>3.75</v>
      </c>
      <c r="AH64" s="118">
        <v>75</v>
      </c>
      <c r="AI64" s="116">
        <v>18.75</v>
      </c>
      <c r="AJ64" s="118">
        <v>8</v>
      </c>
      <c r="AK64" s="116">
        <v>2</v>
      </c>
      <c r="AL64" s="118">
        <v>352</v>
      </c>
      <c r="AM64" s="116">
        <v>88</v>
      </c>
      <c r="AN64" s="118">
        <v>236</v>
      </c>
      <c r="AO64" s="116">
        <v>59</v>
      </c>
      <c r="AP64" s="118">
        <v>647</v>
      </c>
      <c r="AQ64" s="116">
        <v>161.75</v>
      </c>
      <c r="AR64" s="118">
        <v>77</v>
      </c>
      <c r="AS64" s="116">
        <v>19.25</v>
      </c>
    </row>
    <row r="65" spans="1:45" ht="13.5" customHeight="1" x14ac:dyDescent="0.2">
      <c r="A65" s="115" t="s">
        <v>253</v>
      </c>
      <c r="B65" s="155" t="str">
        <f>'Incentive Goal'!B64</f>
        <v>MECKLENBURG</v>
      </c>
      <c r="C65" s="116">
        <v>77</v>
      </c>
      <c r="D65" s="116">
        <v>128</v>
      </c>
      <c r="E65" s="210">
        <v>24678</v>
      </c>
      <c r="F65" s="209">
        <v>320.49350649350652</v>
      </c>
      <c r="G65" s="210">
        <v>1618</v>
      </c>
      <c r="H65" s="209">
        <v>21.012987012987011</v>
      </c>
      <c r="I65" s="210">
        <v>1006</v>
      </c>
      <c r="J65" s="209">
        <v>13.064935064935066</v>
      </c>
      <c r="K65" s="117">
        <v>36094073.789999999</v>
      </c>
      <c r="L65" s="117">
        <v>468754.20506493503</v>
      </c>
      <c r="M65" s="117">
        <v>281984.95148437499</v>
      </c>
      <c r="N65" s="261">
        <v>400083</v>
      </c>
      <c r="O65" s="116">
        <v>5195.8831168831166</v>
      </c>
      <c r="P65" s="261">
        <v>1221</v>
      </c>
      <c r="Q65" s="116">
        <v>15.857142857142858</v>
      </c>
      <c r="R65" s="260">
        <v>6306</v>
      </c>
      <c r="S65" s="116">
        <v>81.896103896103895</v>
      </c>
      <c r="T65" s="260">
        <v>220</v>
      </c>
      <c r="U65" s="116">
        <v>2.8571428571428572</v>
      </c>
      <c r="V65" s="260">
        <v>664</v>
      </c>
      <c r="W65" s="116">
        <v>8.6233766233766236</v>
      </c>
      <c r="X65" s="260">
        <v>1653</v>
      </c>
      <c r="Y65" s="116">
        <v>21.467532467532468</v>
      </c>
      <c r="Z65" s="260">
        <v>1980</v>
      </c>
      <c r="AA65" s="116">
        <v>25.714285714285715</v>
      </c>
      <c r="AB65" s="260">
        <v>951</v>
      </c>
      <c r="AC65" s="116">
        <v>12.35064935064935</v>
      </c>
      <c r="AD65" s="260">
        <v>680</v>
      </c>
      <c r="AE65" s="116">
        <v>8.8311688311688314</v>
      </c>
      <c r="AF65" s="118">
        <v>484</v>
      </c>
      <c r="AG65" s="116">
        <v>6.2857142857142856</v>
      </c>
      <c r="AH65" s="118">
        <v>1084</v>
      </c>
      <c r="AI65" s="116">
        <v>14.077922077922079</v>
      </c>
      <c r="AJ65" s="118">
        <v>336</v>
      </c>
      <c r="AK65" s="116">
        <v>4.3636363636363633</v>
      </c>
      <c r="AL65" s="118">
        <v>8382</v>
      </c>
      <c r="AM65" s="116">
        <v>108.85714285714286</v>
      </c>
      <c r="AN65" s="118">
        <v>5334</v>
      </c>
      <c r="AO65" s="116">
        <v>69.272727272727266</v>
      </c>
      <c r="AP65" s="118">
        <v>14448</v>
      </c>
      <c r="AQ65" s="116">
        <v>187.63636363636363</v>
      </c>
      <c r="AR65" s="118">
        <v>1292</v>
      </c>
      <c r="AS65" s="116">
        <v>16.779220779220779</v>
      </c>
    </row>
    <row r="66" spans="1:45" ht="13.5" customHeight="1" x14ac:dyDescent="0.2">
      <c r="A66" s="115" t="s">
        <v>232</v>
      </c>
      <c r="B66" s="155" t="str">
        <f>'Incentive Goal'!B65</f>
        <v>MITCHELL</v>
      </c>
      <c r="C66" s="116">
        <v>1</v>
      </c>
      <c r="D66" s="116">
        <v>1</v>
      </c>
      <c r="E66" s="210">
        <v>219</v>
      </c>
      <c r="F66" s="209">
        <v>219</v>
      </c>
      <c r="G66" s="210">
        <v>4</v>
      </c>
      <c r="H66" s="209">
        <v>4</v>
      </c>
      <c r="I66" s="210">
        <v>11</v>
      </c>
      <c r="J66" s="209">
        <v>11</v>
      </c>
      <c r="K66" s="117">
        <v>476990.11</v>
      </c>
      <c r="L66" s="117">
        <v>476990.11</v>
      </c>
      <c r="M66" s="117">
        <v>476990.11</v>
      </c>
      <c r="N66" s="261">
        <v>3405</v>
      </c>
      <c r="O66" s="116">
        <v>3405</v>
      </c>
      <c r="P66" s="261">
        <v>23</v>
      </c>
      <c r="Q66" s="116">
        <v>23</v>
      </c>
      <c r="R66" s="260">
        <v>30</v>
      </c>
      <c r="S66" s="116">
        <v>30</v>
      </c>
      <c r="T66" s="260">
        <v>0</v>
      </c>
      <c r="U66" s="116">
        <v>0</v>
      </c>
      <c r="V66" s="260">
        <v>2</v>
      </c>
      <c r="W66" s="116">
        <v>2</v>
      </c>
      <c r="X66" s="260">
        <v>4</v>
      </c>
      <c r="Y66" s="116">
        <v>4</v>
      </c>
      <c r="Z66" s="260">
        <v>4</v>
      </c>
      <c r="AA66" s="116">
        <v>4</v>
      </c>
      <c r="AB66" s="260">
        <v>11</v>
      </c>
      <c r="AC66" s="116">
        <v>11</v>
      </c>
      <c r="AD66" s="260">
        <v>2</v>
      </c>
      <c r="AE66" s="116">
        <v>2</v>
      </c>
      <c r="AF66" s="118">
        <v>15</v>
      </c>
      <c r="AG66" s="116">
        <v>15</v>
      </c>
      <c r="AH66" s="118">
        <v>15</v>
      </c>
      <c r="AI66" s="116">
        <v>15</v>
      </c>
      <c r="AJ66" s="118">
        <v>0</v>
      </c>
      <c r="AK66" s="116">
        <v>0</v>
      </c>
      <c r="AL66" s="118">
        <v>58</v>
      </c>
      <c r="AM66" s="116">
        <v>58</v>
      </c>
      <c r="AN66" s="118">
        <v>154</v>
      </c>
      <c r="AO66" s="116">
        <v>154</v>
      </c>
      <c r="AP66" s="118">
        <v>103</v>
      </c>
      <c r="AQ66" s="116">
        <v>103</v>
      </c>
      <c r="AR66" s="118">
        <v>90</v>
      </c>
      <c r="AS66" s="116">
        <v>90</v>
      </c>
    </row>
    <row r="67" spans="1:45" ht="13.5" customHeight="1" x14ac:dyDescent="0.2">
      <c r="A67" s="115" t="s">
        <v>253</v>
      </c>
      <c r="B67" s="155" t="str">
        <f>'Incentive Goal'!B66</f>
        <v>MONTGOMERY</v>
      </c>
      <c r="C67" s="116">
        <v>4</v>
      </c>
      <c r="D67" s="116">
        <v>6</v>
      </c>
      <c r="E67" s="210">
        <v>1161</v>
      </c>
      <c r="F67" s="209">
        <v>290.25</v>
      </c>
      <c r="G67" s="210">
        <v>43</v>
      </c>
      <c r="H67" s="209">
        <v>10.75</v>
      </c>
      <c r="I67" s="210">
        <v>80</v>
      </c>
      <c r="J67" s="209">
        <v>20</v>
      </c>
      <c r="K67" s="117">
        <v>1519753.75</v>
      </c>
      <c r="L67" s="117">
        <v>379938.4375</v>
      </c>
      <c r="M67" s="117">
        <v>253292.29166666666</v>
      </c>
      <c r="N67" s="261">
        <v>20450</v>
      </c>
      <c r="O67" s="116">
        <v>5112.5</v>
      </c>
      <c r="P67" s="261">
        <v>49</v>
      </c>
      <c r="Q67" s="116">
        <v>12.25</v>
      </c>
      <c r="R67" s="260">
        <v>175</v>
      </c>
      <c r="S67" s="116">
        <v>43.75</v>
      </c>
      <c r="T67" s="260">
        <v>3</v>
      </c>
      <c r="U67" s="116">
        <v>0.75</v>
      </c>
      <c r="V67" s="260">
        <v>29</v>
      </c>
      <c r="W67" s="116">
        <v>7.25</v>
      </c>
      <c r="X67" s="260">
        <v>43</v>
      </c>
      <c r="Y67" s="116">
        <v>10.75</v>
      </c>
      <c r="Z67" s="260">
        <v>82</v>
      </c>
      <c r="AA67" s="116">
        <v>20.5</v>
      </c>
      <c r="AB67" s="260">
        <v>67</v>
      </c>
      <c r="AC67" s="116">
        <v>16.75</v>
      </c>
      <c r="AD67" s="260">
        <v>4</v>
      </c>
      <c r="AE67" s="116">
        <v>1</v>
      </c>
      <c r="AF67" s="118">
        <v>67</v>
      </c>
      <c r="AG67" s="116">
        <v>16.75</v>
      </c>
      <c r="AH67" s="118">
        <v>55</v>
      </c>
      <c r="AI67" s="116">
        <v>13.75</v>
      </c>
      <c r="AJ67" s="118">
        <v>13</v>
      </c>
      <c r="AK67" s="116">
        <v>3.25</v>
      </c>
      <c r="AL67" s="118">
        <v>354</v>
      </c>
      <c r="AM67" s="116">
        <v>88.5</v>
      </c>
      <c r="AN67" s="118">
        <v>1044</v>
      </c>
      <c r="AO67" s="116">
        <v>261</v>
      </c>
      <c r="AP67" s="118">
        <v>824</v>
      </c>
      <c r="AQ67" s="116">
        <v>206</v>
      </c>
      <c r="AR67" s="118">
        <v>883</v>
      </c>
      <c r="AS67" s="116">
        <v>220.75</v>
      </c>
    </row>
    <row r="68" spans="1:45" ht="13.5" customHeight="1" x14ac:dyDescent="0.2">
      <c r="A68" s="115" t="s">
        <v>253</v>
      </c>
      <c r="B68" s="155" t="str">
        <f>'Incentive Goal'!B67</f>
        <v>MOORE</v>
      </c>
      <c r="C68" s="116">
        <v>7</v>
      </c>
      <c r="D68" s="116">
        <v>12</v>
      </c>
      <c r="E68" s="210">
        <v>1905</v>
      </c>
      <c r="F68" s="209">
        <v>272.14285714285717</v>
      </c>
      <c r="G68" s="210">
        <v>134</v>
      </c>
      <c r="H68" s="209">
        <v>19.142857142857142</v>
      </c>
      <c r="I68" s="210">
        <v>87</v>
      </c>
      <c r="J68" s="209">
        <v>12.428571428571429</v>
      </c>
      <c r="K68" s="117">
        <v>3699626.14</v>
      </c>
      <c r="L68" s="117">
        <v>528518.02</v>
      </c>
      <c r="M68" s="117">
        <v>308302.17833333334</v>
      </c>
      <c r="N68" s="261">
        <v>35019</v>
      </c>
      <c r="O68" s="116">
        <v>5002.7142857142853</v>
      </c>
      <c r="P68" s="261">
        <v>212</v>
      </c>
      <c r="Q68" s="116">
        <v>30.285714285714285</v>
      </c>
      <c r="R68" s="260">
        <v>1465</v>
      </c>
      <c r="S68" s="116">
        <v>209.28571428571428</v>
      </c>
      <c r="T68" s="260">
        <v>149</v>
      </c>
      <c r="U68" s="116">
        <v>21.285714285714285</v>
      </c>
      <c r="V68" s="260">
        <v>19</v>
      </c>
      <c r="W68" s="116">
        <v>2.7142857142857144</v>
      </c>
      <c r="X68" s="260">
        <v>145</v>
      </c>
      <c r="Y68" s="116">
        <v>20.714285714285715</v>
      </c>
      <c r="Z68" s="260">
        <v>77</v>
      </c>
      <c r="AA68" s="116">
        <v>11</v>
      </c>
      <c r="AB68" s="260">
        <v>81</v>
      </c>
      <c r="AC68" s="116">
        <v>11.571428571428571</v>
      </c>
      <c r="AD68" s="260">
        <v>93</v>
      </c>
      <c r="AE68" s="116">
        <v>13.285714285714286</v>
      </c>
      <c r="AF68" s="118">
        <v>84</v>
      </c>
      <c r="AG68" s="116">
        <v>12</v>
      </c>
      <c r="AH68" s="118">
        <v>97</v>
      </c>
      <c r="AI68" s="116">
        <v>13.857142857142858</v>
      </c>
      <c r="AJ68" s="118">
        <v>12</v>
      </c>
      <c r="AK68" s="116">
        <v>1.7142857142857142</v>
      </c>
      <c r="AL68" s="118">
        <v>771</v>
      </c>
      <c r="AM68" s="116">
        <v>110.14285714285714</v>
      </c>
      <c r="AN68" s="118">
        <v>1464</v>
      </c>
      <c r="AO68" s="116">
        <v>209.14285714285714</v>
      </c>
      <c r="AP68" s="118">
        <v>1519</v>
      </c>
      <c r="AQ68" s="116">
        <v>217</v>
      </c>
      <c r="AR68" s="118">
        <v>1089</v>
      </c>
      <c r="AS68" s="116">
        <v>155.57142857142858</v>
      </c>
    </row>
    <row r="69" spans="1:45" ht="13.5" customHeight="1" x14ac:dyDescent="0.2">
      <c r="A69" s="115" t="s">
        <v>220</v>
      </c>
      <c r="B69" s="155" t="str">
        <f>'Incentive Goal'!B68</f>
        <v>NASH</v>
      </c>
      <c r="C69" s="116">
        <v>13</v>
      </c>
      <c r="D69" s="116">
        <v>18</v>
      </c>
      <c r="E69" s="210">
        <v>3855</v>
      </c>
      <c r="F69" s="209">
        <v>296.53846153846155</v>
      </c>
      <c r="G69" s="210">
        <v>192</v>
      </c>
      <c r="H69" s="209">
        <v>14.76923076923077</v>
      </c>
      <c r="I69" s="210">
        <v>190</v>
      </c>
      <c r="J69" s="209">
        <v>14.615384615384615</v>
      </c>
      <c r="K69" s="117">
        <v>6637679.0999999996</v>
      </c>
      <c r="L69" s="117">
        <v>510590.69999999995</v>
      </c>
      <c r="M69" s="117">
        <v>368759.94999999995</v>
      </c>
      <c r="N69" s="261">
        <v>74996</v>
      </c>
      <c r="O69" s="116">
        <v>5768.9230769230771</v>
      </c>
      <c r="P69" s="261">
        <v>303</v>
      </c>
      <c r="Q69" s="116">
        <v>23.307692307692307</v>
      </c>
      <c r="R69" s="260">
        <v>37309</v>
      </c>
      <c r="S69" s="116">
        <v>2869.9230769230771</v>
      </c>
      <c r="T69" s="260">
        <v>832</v>
      </c>
      <c r="U69" s="116">
        <v>64</v>
      </c>
      <c r="V69" s="260">
        <v>85</v>
      </c>
      <c r="W69" s="116">
        <v>6.5384615384615383</v>
      </c>
      <c r="X69" s="260">
        <v>190</v>
      </c>
      <c r="Y69" s="116">
        <v>14.615384615384615</v>
      </c>
      <c r="Z69" s="260">
        <v>227</v>
      </c>
      <c r="AA69" s="116">
        <v>17.46153846153846</v>
      </c>
      <c r="AB69" s="260">
        <v>175</v>
      </c>
      <c r="AC69" s="116">
        <v>13.461538461538462</v>
      </c>
      <c r="AD69" s="260">
        <v>467</v>
      </c>
      <c r="AE69" s="116">
        <v>35.92307692307692</v>
      </c>
      <c r="AF69" s="118">
        <v>314</v>
      </c>
      <c r="AG69" s="116">
        <v>24.153846153846153</v>
      </c>
      <c r="AH69" s="118">
        <v>214</v>
      </c>
      <c r="AI69" s="116">
        <v>16.46153846153846</v>
      </c>
      <c r="AJ69" s="118">
        <v>24</v>
      </c>
      <c r="AK69" s="116">
        <v>1.8461538461538463</v>
      </c>
      <c r="AL69" s="118">
        <v>1790</v>
      </c>
      <c r="AM69" s="116">
        <v>137.69230769230768</v>
      </c>
      <c r="AN69" s="118">
        <v>2089</v>
      </c>
      <c r="AO69" s="116">
        <v>160.69230769230768</v>
      </c>
      <c r="AP69" s="118">
        <v>5279</v>
      </c>
      <c r="AQ69" s="116">
        <v>406.07692307692309</v>
      </c>
      <c r="AR69" s="118">
        <v>2015</v>
      </c>
      <c r="AS69" s="116">
        <v>155</v>
      </c>
    </row>
    <row r="70" spans="1:45" ht="13.5" customHeight="1" x14ac:dyDescent="0.2">
      <c r="A70" s="115" t="s">
        <v>164</v>
      </c>
      <c r="B70" s="155" t="str">
        <f>'Incentive Goal'!B69</f>
        <v>NEW HANOVER</v>
      </c>
      <c r="C70" s="116">
        <v>8</v>
      </c>
      <c r="D70" s="116">
        <v>14</v>
      </c>
      <c r="E70" s="210">
        <v>4265</v>
      </c>
      <c r="F70" s="209">
        <v>533.125</v>
      </c>
      <c r="G70" s="210">
        <v>166</v>
      </c>
      <c r="H70" s="209">
        <v>20.75</v>
      </c>
      <c r="I70" s="210">
        <v>131</v>
      </c>
      <c r="J70" s="209">
        <v>16.375</v>
      </c>
      <c r="K70" s="117">
        <v>7799123.3499999996</v>
      </c>
      <c r="L70" s="117">
        <v>974890.41874999995</v>
      </c>
      <c r="M70" s="117">
        <v>557080.23928571423</v>
      </c>
      <c r="N70" s="261">
        <v>92804</v>
      </c>
      <c r="O70" s="116">
        <v>11600.5</v>
      </c>
      <c r="P70" s="261">
        <v>387</v>
      </c>
      <c r="Q70" s="116">
        <v>48.375</v>
      </c>
      <c r="R70" s="260">
        <v>933</v>
      </c>
      <c r="S70" s="116">
        <v>116.625</v>
      </c>
      <c r="T70" s="260">
        <v>22</v>
      </c>
      <c r="U70" s="116">
        <v>2.75</v>
      </c>
      <c r="V70" s="260">
        <v>54</v>
      </c>
      <c r="W70" s="116">
        <v>6.75</v>
      </c>
      <c r="X70" s="260">
        <v>188</v>
      </c>
      <c r="Y70" s="116">
        <v>23.5</v>
      </c>
      <c r="Z70" s="260">
        <v>129</v>
      </c>
      <c r="AA70" s="116">
        <v>16.125</v>
      </c>
      <c r="AB70" s="260">
        <v>122</v>
      </c>
      <c r="AC70" s="116">
        <v>15.25</v>
      </c>
      <c r="AD70" s="260">
        <v>106</v>
      </c>
      <c r="AE70" s="116">
        <v>13.25</v>
      </c>
      <c r="AF70" s="118">
        <v>136</v>
      </c>
      <c r="AG70" s="116">
        <v>17</v>
      </c>
      <c r="AH70" s="118">
        <v>164</v>
      </c>
      <c r="AI70" s="116">
        <v>20.5</v>
      </c>
      <c r="AJ70" s="118">
        <v>73</v>
      </c>
      <c r="AK70" s="116">
        <v>9.125</v>
      </c>
      <c r="AL70" s="118">
        <v>2050</v>
      </c>
      <c r="AM70" s="116">
        <v>256.25</v>
      </c>
      <c r="AN70" s="118">
        <v>1552</v>
      </c>
      <c r="AO70" s="116">
        <v>194</v>
      </c>
      <c r="AP70" s="118">
        <v>2613</v>
      </c>
      <c r="AQ70" s="116">
        <v>326.625</v>
      </c>
      <c r="AR70" s="118">
        <v>915</v>
      </c>
      <c r="AS70" s="116">
        <v>114.375</v>
      </c>
    </row>
    <row r="71" spans="1:45" ht="13.5" customHeight="1" x14ac:dyDescent="0.2">
      <c r="A71" s="115" t="s">
        <v>152</v>
      </c>
      <c r="B71" s="155" t="str">
        <f>'Incentive Goal'!B70</f>
        <v>NORTH CAROLINA</v>
      </c>
      <c r="C71" s="116">
        <v>0</v>
      </c>
      <c r="D71" s="116">
        <v>0</v>
      </c>
      <c r="E71" s="210">
        <v>6</v>
      </c>
      <c r="F71" s="209"/>
      <c r="G71" s="210">
        <v>4</v>
      </c>
      <c r="H71" s="209">
        <v>0</v>
      </c>
      <c r="I71" s="210"/>
      <c r="J71" s="209" t="e">
        <v>#DIV/0!</v>
      </c>
      <c r="K71" s="117">
        <v>0</v>
      </c>
      <c r="L71" s="117" t="e">
        <v>#DIV/0!</v>
      </c>
      <c r="M71" s="117" t="e">
        <v>#DIV/0!</v>
      </c>
      <c r="N71" s="261">
        <v>271692</v>
      </c>
      <c r="O71" s="116" t="e">
        <v>#DIV/0!</v>
      </c>
      <c r="P71" s="261">
        <v>1828</v>
      </c>
      <c r="Q71" s="116" t="e">
        <v>#DIV/0!</v>
      </c>
      <c r="R71" s="260">
        <v>16909</v>
      </c>
      <c r="S71" s="116" t="e">
        <v>#DIV/0!</v>
      </c>
      <c r="T71" s="260">
        <v>19</v>
      </c>
      <c r="U71" s="116" t="e">
        <v>#DIV/0!</v>
      </c>
      <c r="V71" s="260">
        <v>0</v>
      </c>
      <c r="W71" s="116" t="e">
        <v>#DIV/0!</v>
      </c>
      <c r="X71" s="260">
        <v>5</v>
      </c>
      <c r="Y71" s="116" t="e">
        <v>#DIV/0!</v>
      </c>
      <c r="Z71" s="260">
        <v>0</v>
      </c>
      <c r="AA71" s="116" t="e">
        <v>#DIV/0!</v>
      </c>
      <c r="AB71" s="260">
        <v>0</v>
      </c>
      <c r="AC71" s="116" t="e">
        <v>#DIV/0!</v>
      </c>
      <c r="AD71" s="260">
        <v>0</v>
      </c>
      <c r="AE71" s="116" t="e">
        <v>#DIV/0!</v>
      </c>
      <c r="AF71" s="118">
        <v>0</v>
      </c>
      <c r="AG71" s="116" t="e">
        <v>#DIV/0!</v>
      </c>
      <c r="AH71" s="118">
        <v>0</v>
      </c>
      <c r="AI71" s="116" t="e">
        <v>#DIV/0!</v>
      </c>
      <c r="AJ71" s="118">
        <v>0</v>
      </c>
      <c r="AK71" s="116" t="e">
        <v>#DIV/0!</v>
      </c>
      <c r="AL71" s="118">
        <v>0</v>
      </c>
      <c r="AM71" s="116" t="e">
        <v>#DIV/0!</v>
      </c>
      <c r="AN71" s="118">
        <v>4</v>
      </c>
      <c r="AO71" s="116" t="e">
        <v>#DIV/0!</v>
      </c>
      <c r="AP71" s="118">
        <v>11</v>
      </c>
      <c r="AQ71" s="116" t="e">
        <v>#DIV/0!</v>
      </c>
      <c r="AR71" s="118">
        <v>0</v>
      </c>
      <c r="AS71" s="116" t="e">
        <v>#DIV/0!</v>
      </c>
    </row>
    <row r="72" spans="1:45" ht="13.5" customHeight="1" x14ac:dyDescent="0.2">
      <c r="A72" s="115" t="s">
        <v>220</v>
      </c>
      <c r="B72" s="155" t="str">
        <f>'Incentive Goal'!B71</f>
        <v>NORTHAMPTON</v>
      </c>
      <c r="C72" s="116">
        <v>6</v>
      </c>
      <c r="D72" s="116">
        <v>8</v>
      </c>
      <c r="E72" s="210">
        <v>1376</v>
      </c>
      <c r="F72" s="209">
        <v>229.33333333333334</v>
      </c>
      <c r="G72" s="210">
        <v>31</v>
      </c>
      <c r="H72" s="209">
        <v>5.166666666666667</v>
      </c>
      <c r="I72" s="210">
        <v>23</v>
      </c>
      <c r="J72" s="209">
        <v>3.8333333333333335</v>
      </c>
      <c r="K72" s="117">
        <v>1427485.36</v>
      </c>
      <c r="L72" s="117">
        <v>237914.22666666668</v>
      </c>
      <c r="M72" s="117">
        <v>178435.67</v>
      </c>
      <c r="N72" s="261">
        <v>24452</v>
      </c>
      <c r="O72" s="116">
        <v>4075.3333333333335</v>
      </c>
      <c r="P72" s="261">
        <v>54</v>
      </c>
      <c r="Q72" s="116">
        <v>9</v>
      </c>
      <c r="R72" s="260">
        <v>2590</v>
      </c>
      <c r="S72" s="116">
        <v>431.66666666666669</v>
      </c>
      <c r="T72" s="260">
        <v>56</v>
      </c>
      <c r="U72" s="116">
        <v>9.3333333333333339</v>
      </c>
      <c r="V72" s="260">
        <v>14</v>
      </c>
      <c r="W72" s="116">
        <v>2.3333333333333335</v>
      </c>
      <c r="X72" s="260">
        <v>28</v>
      </c>
      <c r="Y72" s="116">
        <v>4.666666666666667</v>
      </c>
      <c r="Z72" s="260">
        <v>29</v>
      </c>
      <c r="AA72" s="116">
        <v>4.833333333333333</v>
      </c>
      <c r="AB72" s="260">
        <v>17</v>
      </c>
      <c r="AC72" s="116">
        <v>2.8333333333333335</v>
      </c>
      <c r="AD72" s="260">
        <v>7</v>
      </c>
      <c r="AE72" s="116">
        <v>1.1666666666666667</v>
      </c>
      <c r="AF72" s="118">
        <v>16</v>
      </c>
      <c r="AG72" s="116">
        <v>2.6666666666666665</v>
      </c>
      <c r="AH72" s="118">
        <v>55</v>
      </c>
      <c r="AI72" s="116">
        <v>9.1666666666666661</v>
      </c>
      <c r="AJ72" s="118">
        <v>2</v>
      </c>
      <c r="AK72" s="116">
        <v>0.33333333333333331</v>
      </c>
      <c r="AL72" s="118">
        <v>427</v>
      </c>
      <c r="AM72" s="116">
        <v>71.166666666666671</v>
      </c>
      <c r="AN72" s="118">
        <v>294</v>
      </c>
      <c r="AO72" s="116">
        <v>49</v>
      </c>
      <c r="AP72" s="118">
        <v>366</v>
      </c>
      <c r="AQ72" s="116">
        <v>61</v>
      </c>
      <c r="AR72" s="118">
        <v>99</v>
      </c>
      <c r="AS72" s="116">
        <v>16.5</v>
      </c>
    </row>
    <row r="73" spans="1:45" ht="13.5" customHeight="1" x14ac:dyDescent="0.2">
      <c r="A73" s="115" t="s">
        <v>164</v>
      </c>
      <c r="B73" s="155" t="str">
        <f>'Incentive Goal'!B72</f>
        <v>ONSLOW</v>
      </c>
      <c r="C73" s="116">
        <v>14</v>
      </c>
      <c r="D73" s="116">
        <v>18</v>
      </c>
      <c r="E73" s="210">
        <v>6222</v>
      </c>
      <c r="F73" s="209">
        <v>444.42857142857144</v>
      </c>
      <c r="G73" s="210">
        <v>219</v>
      </c>
      <c r="H73" s="209">
        <v>15.642857142857142</v>
      </c>
      <c r="I73" s="210">
        <v>160</v>
      </c>
      <c r="J73" s="209">
        <v>11.428571428571429</v>
      </c>
      <c r="K73" s="117">
        <v>13887948.23</v>
      </c>
      <c r="L73" s="117">
        <v>991996.30214285722</v>
      </c>
      <c r="M73" s="117">
        <v>771552.67944444448</v>
      </c>
      <c r="N73" s="261">
        <v>78304</v>
      </c>
      <c r="O73" s="116">
        <v>5593.1428571428569</v>
      </c>
      <c r="P73" s="261">
        <v>278</v>
      </c>
      <c r="Q73" s="116">
        <v>19.857142857142858</v>
      </c>
      <c r="R73" s="260">
        <v>1170</v>
      </c>
      <c r="S73" s="116">
        <v>83.571428571428569</v>
      </c>
      <c r="T73" s="260">
        <v>14</v>
      </c>
      <c r="U73" s="116">
        <v>1</v>
      </c>
      <c r="V73" s="260">
        <v>65</v>
      </c>
      <c r="W73" s="116">
        <v>4.6428571428571432</v>
      </c>
      <c r="X73" s="260">
        <v>207</v>
      </c>
      <c r="Y73" s="116">
        <v>14.785714285714286</v>
      </c>
      <c r="Z73" s="260">
        <v>255</v>
      </c>
      <c r="AA73" s="116">
        <v>18.214285714285715</v>
      </c>
      <c r="AB73" s="260">
        <v>159</v>
      </c>
      <c r="AC73" s="116">
        <v>11.357142857142858</v>
      </c>
      <c r="AD73" s="260">
        <v>5</v>
      </c>
      <c r="AE73" s="116">
        <v>0.35714285714285715</v>
      </c>
      <c r="AF73" s="118">
        <v>141</v>
      </c>
      <c r="AG73" s="116">
        <v>10.071428571428571</v>
      </c>
      <c r="AH73" s="118">
        <v>450</v>
      </c>
      <c r="AI73" s="116">
        <v>32.142857142857146</v>
      </c>
      <c r="AJ73" s="118">
        <v>9</v>
      </c>
      <c r="AK73" s="116">
        <v>0.6428571428571429</v>
      </c>
      <c r="AL73" s="118">
        <v>2014</v>
      </c>
      <c r="AM73" s="116">
        <v>143.85714285714286</v>
      </c>
      <c r="AN73" s="118">
        <v>1222</v>
      </c>
      <c r="AO73" s="116">
        <v>87.285714285714292</v>
      </c>
      <c r="AP73" s="118">
        <v>3969</v>
      </c>
      <c r="AQ73" s="116">
        <v>283.5</v>
      </c>
      <c r="AR73" s="118">
        <v>823</v>
      </c>
      <c r="AS73" s="116">
        <v>58.785714285714285</v>
      </c>
    </row>
    <row r="74" spans="1:45" ht="13.5" customHeight="1" x14ac:dyDescent="0.2">
      <c r="A74" s="115" t="s">
        <v>142</v>
      </c>
      <c r="B74" s="155" t="str">
        <f>'Incentive Goal'!B73</f>
        <v>ORANGE</v>
      </c>
      <c r="C74" s="116">
        <v>5</v>
      </c>
      <c r="D74" s="116">
        <v>10</v>
      </c>
      <c r="E74" s="210">
        <v>1464</v>
      </c>
      <c r="F74" s="209">
        <v>292.8</v>
      </c>
      <c r="G74" s="210">
        <v>65</v>
      </c>
      <c r="H74" s="209">
        <v>13</v>
      </c>
      <c r="I74" s="210">
        <v>57</v>
      </c>
      <c r="J74" s="209">
        <v>11.4</v>
      </c>
      <c r="K74" s="117">
        <v>3010996.38</v>
      </c>
      <c r="L74" s="117">
        <v>602199.27599999995</v>
      </c>
      <c r="M74" s="117">
        <v>301099.63799999998</v>
      </c>
      <c r="N74" s="261">
        <v>27503</v>
      </c>
      <c r="O74" s="116">
        <v>5500.6</v>
      </c>
      <c r="P74" s="261">
        <v>154</v>
      </c>
      <c r="Q74" s="116">
        <v>30.8</v>
      </c>
      <c r="R74" s="260">
        <v>1715</v>
      </c>
      <c r="S74" s="116">
        <v>343</v>
      </c>
      <c r="T74" s="260">
        <v>112</v>
      </c>
      <c r="U74" s="116">
        <v>22.4</v>
      </c>
      <c r="V74" s="260">
        <v>40</v>
      </c>
      <c r="W74" s="116">
        <v>8</v>
      </c>
      <c r="X74" s="260">
        <v>68</v>
      </c>
      <c r="Y74" s="116">
        <v>13.6</v>
      </c>
      <c r="Z74" s="260">
        <v>74</v>
      </c>
      <c r="AA74" s="116">
        <v>14.8</v>
      </c>
      <c r="AB74" s="260">
        <v>51</v>
      </c>
      <c r="AC74" s="116">
        <v>10.199999999999999</v>
      </c>
      <c r="AD74" s="260">
        <v>213</v>
      </c>
      <c r="AE74" s="116">
        <v>42.6</v>
      </c>
      <c r="AF74" s="118">
        <v>84</v>
      </c>
      <c r="AG74" s="116">
        <v>16.8</v>
      </c>
      <c r="AH74" s="118">
        <v>62</v>
      </c>
      <c r="AI74" s="116">
        <v>12.4</v>
      </c>
      <c r="AJ74" s="118">
        <v>21</v>
      </c>
      <c r="AK74" s="116">
        <v>4.2</v>
      </c>
      <c r="AL74" s="118">
        <v>609</v>
      </c>
      <c r="AM74" s="116">
        <v>121.8</v>
      </c>
      <c r="AN74" s="118">
        <v>499</v>
      </c>
      <c r="AO74" s="116">
        <v>99.8</v>
      </c>
      <c r="AP74" s="118">
        <v>2105</v>
      </c>
      <c r="AQ74" s="116">
        <v>421</v>
      </c>
      <c r="AR74" s="118">
        <v>339</v>
      </c>
      <c r="AS74" s="116">
        <v>67.8</v>
      </c>
    </row>
    <row r="75" spans="1:45" ht="13.5" customHeight="1" x14ac:dyDescent="0.2">
      <c r="A75" s="115" t="s">
        <v>164</v>
      </c>
      <c r="B75" s="155" t="str">
        <f>'Incentive Goal'!B74</f>
        <v>PAMLICO</v>
      </c>
      <c r="C75" s="116">
        <v>1</v>
      </c>
      <c r="D75" s="116">
        <v>1.33</v>
      </c>
      <c r="E75" s="210">
        <v>412</v>
      </c>
      <c r="F75" s="209">
        <v>412</v>
      </c>
      <c r="G75" s="210">
        <v>12</v>
      </c>
      <c r="H75" s="209">
        <v>12</v>
      </c>
      <c r="I75" s="210">
        <v>18</v>
      </c>
      <c r="J75" s="209">
        <v>18</v>
      </c>
      <c r="K75" s="117">
        <v>562851.79</v>
      </c>
      <c r="L75" s="117">
        <v>562851.79</v>
      </c>
      <c r="M75" s="117">
        <v>423196.8345864662</v>
      </c>
      <c r="N75" s="261">
        <v>7587</v>
      </c>
      <c r="O75" s="116">
        <v>7587</v>
      </c>
      <c r="P75" s="261">
        <v>11</v>
      </c>
      <c r="Q75" s="116">
        <v>11</v>
      </c>
      <c r="R75" s="260">
        <v>150</v>
      </c>
      <c r="S75" s="116">
        <v>150</v>
      </c>
      <c r="T75" s="260">
        <v>0</v>
      </c>
      <c r="U75" s="116">
        <v>0</v>
      </c>
      <c r="V75" s="260">
        <v>5</v>
      </c>
      <c r="W75" s="116">
        <v>5</v>
      </c>
      <c r="X75" s="260">
        <v>13</v>
      </c>
      <c r="Y75" s="116">
        <v>13</v>
      </c>
      <c r="Z75" s="260">
        <v>28</v>
      </c>
      <c r="AA75" s="116">
        <v>28</v>
      </c>
      <c r="AB75" s="260">
        <v>19</v>
      </c>
      <c r="AC75" s="116">
        <v>19</v>
      </c>
      <c r="AD75" s="260">
        <v>0</v>
      </c>
      <c r="AE75" s="116">
        <v>0</v>
      </c>
      <c r="AF75" s="118">
        <v>29</v>
      </c>
      <c r="AG75" s="116">
        <v>29</v>
      </c>
      <c r="AH75" s="118">
        <v>13</v>
      </c>
      <c r="AI75" s="116">
        <v>13</v>
      </c>
      <c r="AJ75" s="118">
        <v>8</v>
      </c>
      <c r="AK75" s="116">
        <v>8</v>
      </c>
      <c r="AL75" s="118">
        <v>105</v>
      </c>
      <c r="AM75" s="116">
        <v>105</v>
      </c>
      <c r="AN75" s="118">
        <v>262</v>
      </c>
      <c r="AO75" s="116">
        <v>262</v>
      </c>
      <c r="AP75" s="118">
        <v>65</v>
      </c>
      <c r="AQ75" s="116">
        <v>65</v>
      </c>
      <c r="AR75" s="118">
        <v>127</v>
      </c>
      <c r="AS75" s="116">
        <v>127</v>
      </c>
    </row>
    <row r="76" spans="1:45" ht="13.5" customHeight="1" x14ac:dyDescent="0.2">
      <c r="A76" s="115" t="s">
        <v>248</v>
      </c>
      <c r="B76" s="155" t="str">
        <f>'Incentive Goal'!B75</f>
        <v>PASQUOTANK</v>
      </c>
      <c r="C76" s="116">
        <v>2</v>
      </c>
      <c r="D76" s="116">
        <v>3</v>
      </c>
      <c r="E76" s="210">
        <v>1777</v>
      </c>
      <c r="F76" s="209">
        <v>888.5</v>
      </c>
      <c r="G76" s="210">
        <v>66</v>
      </c>
      <c r="H76" s="209">
        <v>33</v>
      </c>
      <c r="I76" s="210">
        <v>35</v>
      </c>
      <c r="J76" s="209">
        <v>17.5</v>
      </c>
      <c r="K76" s="117">
        <v>2798433.07</v>
      </c>
      <c r="L76" s="117">
        <v>1399216.5349999999</v>
      </c>
      <c r="M76" s="117">
        <v>932811.02333333332</v>
      </c>
      <c r="N76" s="261">
        <v>39153</v>
      </c>
      <c r="O76" s="116">
        <v>19576.5</v>
      </c>
      <c r="P76" s="261">
        <v>148</v>
      </c>
      <c r="Q76" s="116">
        <v>74</v>
      </c>
      <c r="R76" s="260">
        <v>564</v>
      </c>
      <c r="S76" s="116">
        <v>282</v>
      </c>
      <c r="T76" s="260">
        <v>6</v>
      </c>
      <c r="U76" s="116">
        <v>3</v>
      </c>
      <c r="V76" s="260">
        <v>27</v>
      </c>
      <c r="W76" s="116">
        <v>13.5</v>
      </c>
      <c r="X76" s="260">
        <v>113</v>
      </c>
      <c r="Y76" s="116">
        <v>56.5</v>
      </c>
      <c r="Z76" s="260">
        <v>82</v>
      </c>
      <c r="AA76" s="116">
        <v>41</v>
      </c>
      <c r="AB76" s="260">
        <v>52</v>
      </c>
      <c r="AC76" s="116">
        <v>26</v>
      </c>
      <c r="AD76" s="260">
        <v>4</v>
      </c>
      <c r="AE76" s="116">
        <v>2</v>
      </c>
      <c r="AF76" s="118">
        <v>66</v>
      </c>
      <c r="AG76" s="116">
        <v>33</v>
      </c>
      <c r="AH76" s="118">
        <v>85</v>
      </c>
      <c r="AI76" s="116">
        <v>42.5</v>
      </c>
      <c r="AJ76" s="118">
        <v>30</v>
      </c>
      <c r="AK76" s="116">
        <v>15</v>
      </c>
      <c r="AL76" s="118">
        <v>492</v>
      </c>
      <c r="AM76" s="116">
        <v>246</v>
      </c>
      <c r="AN76" s="118">
        <v>989</v>
      </c>
      <c r="AO76" s="116">
        <v>494.5</v>
      </c>
      <c r="AP76" s="118">
        <v>829</v>
      </c>
      <c r="AQ76" s="116">
        <v>414.5</v>
      </c>
      <c r="AR76" s="118">
        <v>191</v>
      </c>
      <c r="AS76" s="116">
        <v>95.5</v>
      </c>
    </row>
    <row r="77" spans="1:45" ht="13.5" customHeight="1" x14ac:dyDescent="0.2">
      <c r="A77" s="115" t="s">
        <v>164</v>
      </c>
      <c r="B77" s="155" t="str">
        <f>'Incentive Goal'!B76</f>
        <v>PENDER</v>
      </c>
      <c r="C77" s="116">
        <v>3</v>
      </c>
      <c r="D77" s="116">
        <v>5.75</v>
      </c>
      <c r="E77" s="210">
        <v>1290</v>
      </c>
      <c r="F77" s="209">
        <v>430</v>
      </c>
      <c r="G77" s="210">
        <v>60</v>
      </c>
      <c r="H77" s="209">
        <v>20</v>
      </c>
      <c r="I77" s="210">
        <v>74</v>
      </c>
      <c r="J77" s="209">
        <v>24.666666666666668</v>
      </c>
      <c r="K77" s="117">
        <v>2679202.29</v>
      </c>
      <c r="L77" s="117">
        <v>893067.43</v>
      </c>
      <c r="M77" s="117">
        <v>465948.22434782609</v>
      </c>
      <c r="N77" s="261">
        <v>22508</v>
      </c>
      <c r="O77" s="116">
        <v>7502.666666666667</v>
      </c>
      <c r="P77" s="261">
        <v>126</v>
      </c>
      <c r="Q77" s="116">
        <v>42</v>
      </c>
      <c r="R77" s="260">
        <v>632</v>
      </c>
      <c r="S77" s="116">
        <v>210.66666666666666</v>
      </c>
      <c r="T77" s="260">
        <v>5</v>
      </c>
      <c r="U77" s="116">
        <v>1.6666666666666667</v>
      </c>
      <c r="V77" s="260">
        <v>18</v>
      </c>
      <c r="W77" s="116">
        <v>6</v>
      </c>
      <c r="X77" s="260">
        <v>60</v>
      </c>
      <c r="Y77" s="116">
        <v>20</v>
      </c>
      <c r="Z77" s="260">
        <v>56</v>
      </c>
      <c r="AA77" s="116">
        <v>18.666666666666668</v>
      </c>
      <c r="AB77" s="260">
        <v>73</v>
      </c>
      <c r="AC77" s="116">
        <v>24.333333333333332</v>
      </c>
      <c r="AD77" s="260">
        <v>12</v>
      </c>
      <c r="AE77" s="116">
        <v>4</v>
      </c>
      <c r="AF77" s="118">
        <v>83</v>
      </c>
      <c r="AG77" s="116">
        <v>27.666666666666668</v>
      </c>
      <c r="AH77" s="118">
        <v>35</v>
      </c>
      <c r="AI77" s="116">
        <v>11.666666666666666</v>
      </c>
      <c r="AJ77" s="118">
        <v>13</v>
      </c>
      <c r="AK77" s="116">
        <v>4.333333333333333</v>
      </c>
      <c r="AL77" s="118">
        <v>527</v>
      </c>
      <c r="AM77" s="116">
        <v>175.66666666666666</v>
      </c>
      <c r="AN77" s="118">
        <v>576</v>
      </c>
      <c r="AO77" s="116">
        <v>192</v>
      </c>
      <c r="AP77" s="118">
        <v>1047</v>
      </c>
      <c r="AQ77" s="116">
        <v>349</v>
      </c>
      <c r="AR77" s="118">
        <v>169</v>
      </c>
      <c r="AS77" s="116">
        <v>56.333333333333336</v>
      </c>
    </row>
    <row r="78" spans="1:45" ht="13.5" customHeight="1" x14ac:dyDescent="0.2">
      <c r="A78" s="115" t="s">
        <v>248</v>
      </c>
      <c r="B78" s="155" t="str">
        <f>'Incentive Goal'!B77</f>
        <v>PERQUIMANS</v>
      </c>
      <c r="C78" s="116">
        <v>0.5</v>
      </c>
      <c r="D78" s="116">
        <v>1.5</v>
      </c>
      <c r="E78" s="210">
        <v>430</v>
      </c>
      <c r="F78" s="209">
        <v>860</v>
      </c>
      <c r="G78" s="210">
        <v>29</v>
      </c>
      <c r="H78" s="209">
        <v>58</v>
      </c>
      <c r="I78" s="210">
        <v>6</v>
      </c>
      <c r="J78" s="209">
        <v>12</v>
      </c>
      <c r="K78" s="117">
        <v>737646.24</v>
      </c>
      <c r="L78" s="117">
        <v>1475292.48</v>
      </c>
      <c r="M78" s="117">
        <v>491764.16</v>
      </c>
      <c r="N78" s="261">
        <v>1826</v>
      </c>
      <c r="O78" s="116">
        <v>3652</v>
      </c>
      <c r="P78" s="261">
        <v>9</v>
      </c>
      <c r="Q78" s="116">
        <v>18</v>
      </c>
      <c r="R78" s="260">
        <v>81</v>
      </c>
      <c r="S78" s="116">
        <v>162</v>
      </c>
      <c r="T78" s="260">
        <v>1</v>
      </c>
      <c r="U78" s="116">
        <v>2</v>
      </c>
      <c r="V78" s="260">
        <v>0</v>
      </c>
      <c r="W78" s="116">
        <v>0</v>
      </c>
      <c r="X78" s="260">
        <v>3</v>
      </c>
      <c r="Y78" s="116">
        <v>6</v>
      </c>
      <c r="Z78" s="260">
        <v>0</v>
      </c>
      <c r="AA78" s="116">
        <v>0</v>
      </c>
      <c r="AB78" s="260">
        <v>0</v>
      </c>
      <c r="AC78" s="116">
        <v>0</v>
      </c>
      <c r="AD78" s="260">
        <v>0</v>
      </c>
      <c r="AE78" s="116">
        <v>0</v>
      </c>
      <c r="AF78" s="118">
        <v>2</v>
      </c>
      <c r="AG78" s="116">
        <v>4</v>
      </c>
      <c r="AH78" s="118">
        <v>21</v>
      </c>
      <c r="AI78" s="116">
        <v>42</v>
      </c>
      <c r="AJ78" s="118">
        <v>2</v>
      </c>
      <c r="AK78" s="116">
        <v>4</v>
      </c>
      <c r="AL78" s="118">
        <v>118</v>
      </c>
      <c r="AM78" s="116">
        <v>236</v>
      </c>
      <c r="AN78" s="118">
        <v>127</v>
      </c>
      <c r="AO78" s="116">
        <v>254</v>
      </c>
      <c r="AP78" s="118">
        <v>82</v>
      </c>
      <c r="AQ78" s="116">
        <v>164</v>
      </c>
      <c r="AR78" s="118">
        <v>78</v>
      </c>
      <c r="AS78" s="116">
        <v>156</v>
      </c>
    </row>
    <row r="79" spans="1:45" ht="13.5" customHeight="1" x14ac:dyDescent="0.2">
      <c r="A79" s="115" t="s">
        <v>142</v>
      </c>
      <c r="B79" s="155" t="str">
        <f>'Incentive Goal'!B78</f>
        <v>PERSON</v>
      </c>
      <c r="C79" s="116">
        <v>6</v>
      </c>
      <c r="D79" s="116">
        <v>9</v>
      </c>
      <c r="E79" s="210">
        <v>1529</v>
      </c>
      <c r="F79" s="209">
        <v>254.83333333333334</v>
      </c>
      <c r="G79" s="210">
        <v>68</v>
      </c>
      <c r="H79" s="209">
        <v>11.333333333333334</v>
      </c>
      <c r="I79" s="210">
        <v>55</v>
      </c>
      <c r="J79" s="209">
        <v>9.1666666666666661</v>
      </c>
      <c r="K79" s="117">
        <v>2290616.5699999998</v>
      </c>
      <c r="L79" s="117">
        <v>381769.42833333329</v>
      </c>
      <c r="M79" s="117">
        <v>254512.9522222222</v>
      </c>
      <c r="N79" s="261">
        <v>27154</v>
      </c>
      <c r="O79" s="116">
        <v>4525.666666666667</v>
      </c>
      <c r="P79" s="261">
        <v>121</v>
      </c>
      <c r="Q79" s="116">
        <v>20.166666666666668</v>
      </c>
      <c r="R79" s="260">
        <v>4372</v>
      </c>
      <c r="S79" s="116">
        <v>728.66666666666663</v>
      </c>
      <c r="T79" s="260">
        <v>351</v>
      </c>
      <c r="U79" s="116">
        <v>58.5</v>
      </c>
      <c r="V79" s="260">
        <v>31</v>
      </c>
      <c r="W79" s="116">
        <v>5.166666666666667</v>
      </c>
      <c r="X79" s="260">
        <v>83</v>
      </c>
      <c r="Y79" s="116">
        <v>13.833333333333334</v>
      </c>
      <c r="Z79" s="260">
        <v>76</v>
      </c>
      <c r="AA79" s="116">
        <v>12.666666666666666</v>
      </c>
      <c r="AB79" s="260">
        <v>47</v>
      </c>
      <c r="AC79" s="116">
        <v>7.833333333333333</v>
      </c>
      <c r="AD79" s="260">
        <v>9</v>
      </c>
      <c r="AE79" s="116">
        <v>1.5</v>
      </c>
      <c r="AF79" s="118">
        <v>52</v>
      </c>
      <c r="AG79" s="116">
        <v>8.6666666666666661</v>
      </c>
      <c r="AH79" s="118">
        <v>43</v>
      </c>
      <c r="AI79" s="116">
        <v>7.166666666666667</v>
      </c>
      <c r="AJ79" s="118">
        <v>9</v>
      </c>
      <c r="AK79" s="116">
        <v>1.5</v>
      </c>
      <c r="AL79" s="118">
        <v>544</v>
      </c>
      <c r="AM79" s="116">
        <v>90.666666666666671</v>
      </c>
      <c r="AN79" s="118">
        <v>804</v>
      </c>
      <c r="AO79" s="116">
        <v>134</v>
      </c>
      <c r="AP79" s="118">
        <v>1348</v>
      </c>
      <c r="AQ79" s="116">
        <v>224.66666666666666</v>
      </c>
      <c r="AR79" s="118">
        <v>846</v>
      </c>
      <c r="AS79" s="116">
        <v>141</v>
      </c>
    </row>
    <row r="80" spans="1:45" ht="13.5" customHeight="1" x14ac:dyDescent="0.2">
      <c r="A80" s="115" t="s">
        <v>220</v>
      </c>
      <c r="B80" s="155" t="str">
        <f>'Incentive Goal'!B79</f>
        <v>PITT</v>
      </c>
      <c r="C80" s="116">
        <v>22</v>
      </c>
      <c r="D80" s="116">
        <v>31.5</v>
      </c>
      <c r="E80" s="210">
        <v>8395</v>
      </c>
      <c r="F80" s="209">
        <v>381.59090909090907</v>
      </c>
      <c r="G80" s="210">
        <v>356</v>
      </c>
      <c r="H80" s="209">
        <v>16.181818181818183</v>
      </c>
      <c r="I80" s="210">
        <v>372</v>
      </c>
      <c r="J80" s="209">
        <v>16.90909090909091</v>
      </c>
      <c r="K80" s="117">
        <v>10771360.310000001</v>
      </c>
      <c r="L80" s="117">
        <v>489607.28681818186</v>
      </c>
      <c r="M80" s="117">
        <v>341947.94634920638</v>
      </c>
      <c r="N80" s="261">
        <v>107380</v>
      </c>
      <c r="O80" s="116">
        <v>4880.909090909091</v>
      </c>
      <c r="P80" s="261">
        <v>367</v>
      </c>
      <c r="Q80" s="116">
        <v>16.681818181818183</v>
      </c>
      <c r="R80" s="260">
        <v>8899</v>
      </c>
      <c r="S80" s="116">
        <v>404.5</v>
      </c>
      <c r="T80" s="260">
        <v>731</v>
      </c>
      <c r="U80" s="116">
        <v>33.227272727272727</v>
      </c>
      <c r="V80" s="260">
        <v>892</v>
      </c>
      <c r="W80" s="116">
        <v>40.545454545454547</v>
      </c>
      <c r="X80" s="260">
        <v>372</v>
      </c>
      <c r="Y80" s="116">
        <v>16.90909090909091</v>
      </c>
      <c r="Z80" s="260">
        <v>1542</v>
      </c>
      <c r="AA80" s="116">
        <v>70.090909090909093</v>
      </c>
      <c r="AB80" s="260">
        <v>304</v>
      </c>
      <c r="AC80" s="116">
        <v>13.818181818181818</v>
      </c>
      <c r="AD80" s="260">
        <v>891</v>
      </c>
      <c r="AE80" s="116">
        <v>40.5</v>
      </c>
      <c r="AF80" s="118">
        <v>267</v>
      </c>
      <c r="AG80" s="116">
        <v>12.136363636363637</v>
      </c>
      <c r="AH80" s="118">
        <v>241</v>
      </c>
      <c r="AI80" s="116">
        <v>10.954545454545455</v>
      </c>
      <c r="AJ80" s="118">
        <v>91</v>
      </c>
      <c r="AK80" s="116">
        <v>4.1363636363636367</v>
      </c>
      <c r="AL80" s="118">
        <v>3345</v>
      </c>
      <c r="AM80" s="116">
        <v>152.04545454545453</v>
      </c>
      <c r="AN80" s="118">
        <v>4176</v>
      </c>
      <c r="AO80" s="116">
        <v>189.81818181818181</v>
      </c>
      <c r="AP80" s="118">
        <v>8897</v>
      </c>
      <c r="AQ80" s="116">
        <v>404.40909090909093</v>
      </c>
      <c r="AR80" s="118">
        <v>1044</v>
      </c>
      <c r="AS80" s="116">
        <v>47.454545454545453</v>
      </c>
    </row>
    <row r="81" spans="1:45" ht="13.5" customHeight="1" x14ac:dyDescent="0.2">
      <c r="A81" s="115" t="s">
        <v>232</v>
      </c>
      <c r="B81" s="155" t="str">
        <f>'Incentive Goal'!B80</f>
        <v>POLK</v>
      </c>
      <c r="C81" s="116">
        <v>1</v>
      </c>
      <c r="D81" s="116">
        <v>0.10000000000000009</v>
      </c>
      <c r="E81" s="210">
        <v>260</v>
      </c>
      <c r="F81" s="209">
        <v>260</v>
      </c>
      <c r="G81" s="210">
        <v>13</v>
      </c>
      <c r="H81" s="209">
        <v>13</v>
      </c>
      <c r="I81" s="210">
        <v>10</v>
      </c>
      <c r="J81" s="209">
        <v>10</v>
      </c>
      <c r="K81" s="117">
        <v>531599.67000000004</v>
      </c>
      <c r="L81" s="117">
        <v>531599.67000000004</v>
      </c>
      <c r="M81" s="117">
        <v>5315996.6999999955</v>
      </c>
      <c r="N81" s="261">
        <v>5222</v>
      </c>
      <c r="O81" s="116">
        <v>5222</v>
      </c>
      <c r="P81" s="261">
        <v>26</v>
      </c>
      <c r="Q81" s="116">
        <v>26</v>
      </c>
      <c r="R81" s="260">
        <v>390</v>
      </c>
      <c r="S81" s="116">
        <v>390</v>
      </c>
      <c r="T81" s="260">
        <v>32</v>
      </c>
      <c r="U81" s="116">
        <v>32</v>
      </c>
      <c r="V81" s="260">
        <v>0</v>
      </c>
      <c r="W81" s="116">
        <v>0</v>
      </c>
      <c r="X81" s="260">
        <v>15</v>
      </c>
      <c r="Y81" s="116">
        <v>15</v>
      </c>
      <c r="Z81" s="260">
        <v>41</v>
      </c>
      <c r="AA81" s="116">
        <v>41</v>
      </c>
      <c r="AB81" s="260">
        <v>10</v>
      </c>
      <c r="AC81" s="116">
        <v>10</v>
      </c>
      <c r="AD81" s="260">
        <v>0</v>
      </c>
      <c r="AE81" s="116">
        <v>0</v>
      </c>
      <c r="AF81" s="118">
        <v>2</v>
      </c>
      <c r="AG81" s="116">
        <v>2</v>
      </c>
      <c r="AH81" s="118">
        <v>32</v>
      </c>
      <c r="AI81" s="116">
        <v>32</v>
      </c>
      <c r="AJ81" s="118">
        <v>12</v>
      </c>
      <c r="AK81" s="116">
        <v>12</v>
      </c>
      <c r="AL81" s="118">
        <v>132</v>
      </c>
      <c r="AM81" s="116">
        <v>132</v>
      </c>
      <c r="AN81" s="118">
        <v>431</v>
      </c>
      <c r="AO81" s="116">
        <v>431</v>
      </c>
      <c r="AP81" s="118">
        <v>591</v>
      </c>
      <c r="AQ81" s="116">
        <v>591</v>
      </c>
      <c r="AR81" s="118">
        <v>279</v>
      </c>
      <c r="AS81" s="116">
        <v>279</v>
      </c>
    </row>
    <row r="82" spans="1:45" ht="13.5" customHeight="1" x14ac:dyDescent="0.2">
      <c r="A82" s="115" t="s">
        <v>142</v>
      </c>
      <c r="B82" s="155" t="str">
        <f>'Incentive Goal'!B81</f>
        <v>RANDOLPH</v>
      </c>
      <c r="C82" s="116">
        <v>11</v>
      </c>
      <c r="D82" s="116">
        <v>15.5</v>
      </c>
      <c r="E82" s="210">
        <v>3419</v>
      </c>
      <c r="F82" s="209">
        <v>310.81818181818181</v>
      </c>
      <c r="G82" s="210">
        <v>146</v>
      </c>
      <c r="H82" s="209">
        <v>13.272727272727273</v>
      </c>
      <c r="I82" s="210">
        <v>118</v>
      </c>
      <c r="J82" s="209">
        <v>10.727272727272727</v>
      </c>
      <c r="K82" s="117">
        <v>6067846.1100000003</v>
      </c>
      <c r="L82" s="117">
        <v>551622.37363636366</v>
      </c>
      <c r="M82" s="117">
        <v>391473.94258064521</v>
      </c>
      <c r="N82" s="261">
        <v>57750</v>
      </c>
      <c r="O82" s="116">
        <v>5250</v>
      </c>
      <c r="P82" s="261">
        <v>193</v>
      </c>
      <c r="Q82" s="116">
        <v>17.545454545454547</v>
      </c>
      <c r="R82" s="260">
        <v>869</v>
      </c>
      <c r="S82" s="116">
        <v>79</v>
      </c>
      <c r="T82" s="260">
        <v>33</v>
      </c>
      <c r="U82" s="116">
        <v>3</v>
      </c>
      <c r="V82" s="260">
        <v>61</v>
      </c>
      <c r="W82" s="116">
        <v>5.5454545454545459</v>
      </c>
      <c r="X82" s="260">
        <v>150</v>
      </c>
      <c r="Y82" s="116">
        <v>13.636363636363637</v>
      </c>
      <c r="Z82" s="260">
        <v>216</v>
      </c>
      <c r="AA82" s="116">
        <v>19.636363636363637</v>
      </c>
      <c r="AB82" s="260">
        <v>118</v>
      </c>
      <c r="AC82" s="116">
        <v>10.727272727272727</v>
      </c>
      <c r="AD82" s="260">
        <v>26</v>
      </c>
      <c r="AE82" s="116">
        <v>2.3636363636363638</v>
      </c>
      <c r="AF82" s="118">
        <v>113</v>
      </c>
      <c r="AG82" s="116">
        <v>10.272727272727273</v>
      </c>
      <c r="AH82" s="118">
        <v>254</v>
      </c>
      <c r="AI82" s="116">
        <v>23.09090909090909</v>
      </c>
      <c r="AJ82" s="118">
        <v>25</v>
      </c>
      <c r="AK82" s="116">
        <v>2.2727272727272729</v>
      </c>
      <c r="AL82" s="118">
        <v>1171</v>
      </c>
      <c r="AM82" s="116">
        <v>106.45454545454545</v>
      </c>
      <c r="AN82" s="118">
        <v>1733</v>
      </c>
      <c r="AO82" s="116">
        <v>157.54545454545453</v>
      </c>
      <c r="AP82" s="118">
        <v>3247</v>
      </c>
      <c r="AQ82" s="116">
        <v>295.18181818181819</v>
      </c>
      <c r="AR82" s="118">
        <v>787</v>
      </c>
      <c r="AS82" s="116">
        <v>71.545454545454547</v>
      </c>
    </row>
    <row r="83" spans="1:45" ht="13.5" customHeight="1" x14ac:dyDescent="0.2">
      <c r="A83" s="115" t="s">
        <v>253</v>
      </c>
      <c r="B83" s="155" t="str">
        <f>'Incentive Goal'!B82</f>
        <v>RICHMOND</v>
      </c>
      <c r="C83" s="116">
        <v>6.75</v>
      </c>
      <c r="D83" s="116">
        <v>9</v>
      </c>
      <c r="E83" s="210">
        <v>3666</v>
      </c>
      <c r="F83" s="209">
        <v>543.11111111111109</v>
      </c>
      <c r="G83" s="210">
        <v>121</v>
      </c>
      <c r="H83" s="209">
        <v>17.925925925925927</v>
      </c>
      <c r="I83" s="210">
        <v>131</v>
      </c>
      <c r="J83" s="209">
        <v>19.407407407407408</v>
      </c>
      <c r="K83" s="117">
        <v>4039114.26</v>
      </c>
      <c r="L83" s="117">
        <v>598387.29777777777</v>
      </c>
      <c r="M83" s="117">
        <v>448790.47333333333</v>
      </c>
      <c r="N83" s="261">
        <v>74190</v>
      </c>
      <c r="O83" s="116">
        <v>10991.111111111111</v>
      </c>
      <c r="P83" s="261">
        <v>229</v>
      </c>
      <c r="Q83" s="116">
        <v>33.925925925925924</v>
      </c>
      <c r="R83" s="260">
        <v>792</v>
      </c>
      <c r="S83" s="116">
        <v>117.33333333333333</v>
      </c>
      <c r="T83" s="260">
        <v>55</v>
      </c>
      <c r="U83" s="116">
        <v>8.1481481481481488</v>
      </c>
      <c r="V83" s="260">
        <v>49</v>
      </c>
      <c r="W83" s="116">
        <v>7.2592592592592595</v>
      </c>
      <c r="X83" s="260">
        <v>121</v>
      </c>
      <c r="Y83" s="116">
        <v>17.925925925925927</v>
      </c>
      <c r="Z83" s="260">
        <v>151</v>
      </c>
      <c r="AA83" s="116">
        <v>22.37037037037037</v>
      </c>
      <c r="AB83" s="260">
        <v>102</v>
      </c>
      <c r="AC83" s="116">
        <v>15.111111111111111</v>
      </c>
      <c r="AD83" s="260">
        <v>3</v>
      </c>
      <c r="AE83" s="116">
        <v>0.44444444444444442</v>
      </c>
      <c r="AF83" s="118">
        <v>93</v>
      </c>
      <c r="AG83" s="116">
        <v>13.777777777777779</v>
      </c>
      <c r="AH83" s="118">
        <v>146</v>
      </c>
      <c r="AI83" s="116">
        <v>21.62962962962963</v>
      </c>
      <c r="AJ83" s="118">
        <v>37</v>
      </c>
      <c r="AK83" s="116">
        <v>5.4814814814814818</v>
      </c>
      <c r="AL83" s="118">
        <v>1335</v>
      </c>
      <c r="AM83" s="116">
        <v>197.77777777777777</v>
      </c>
      <c r="AN83" s="118">
        <v>2259</v>
      </c>
      <c r="AO83" s="116">
        <v>334.66666666666669</v>
      </c>
      <c r="AP83" s="118">
        <v>11180</v>
      </c>
      <c r="AQ83" s="116">
        <v>1656.2962962962963</v>
      </c>
      <c r="AR83" s="118">
        <v>703</v>
      </c>
      <c r="AS83" s="116">
        <v>104.14814814814815</v>
      </c>
    </row>
    <row r="84" spans="1:45" ht="13.5" customHeight="1" x14ac:dyDescent="0.2">
      <c r="A84" s="115" t="s">
        <v>253</v>
      </c>
      <c r="B84" s="155" t="str">
        <f>'Incentive Goal'!B83</f>
        <v>ROBESON</v>
      </c>
      <c r="C84" s="116">
        <v>24</v>
      </c>
      <c r="D84" s="116">
        <v>29</v>
      </c>
      <c r="E84" s="210">
        <v>7283</v>
      </c>
      <c r="F84" s="209">
        <v>303.45833333333331</v>
      </c>
      <c r="G84" s="210">
        <v>381</v>
      </c>
      <c r="H84" s="209">
        <v>15.875</v>
      </c>
      <c r="I84" s="210">
        <v>362</v>
      </c>
      <c r="J84" s="209">
        <v>15.083333333333334</v>
      </c>
      <c r="K84" s="117">
        <v>8927415.7899999991</v>
      </c>
      <c r="L84" s="117">
        <v>371975.65791666665</v>
      </c>
      <c r="M84" s="117">
        <v>307841.92379310343</v>
      </c>
      <c r="N84" s="261">
        <v>143106</v>
      </c>
      <c r="O84" s="116">
        <v>5962.75</v>
      </c>
      <c r="P84" s="261">
        <v>644</v>
      </c>
      <c r="Q84" s="116">
        <v>26.833333333333332</v>
      </c>
      <c r="R84" s="260">
        <v>2645</v>
      </c>
      <c r="S84" s="116">
        <v>110.20833333333333</v>
      </c>
      <c r="T84" s="260">
        <v>84</v>
      </c>
      <c r="U84" s="116">
        <v>3.5</v>
      </c>
      <c r="V84" s="260">
        <v>132</v>
      </c>
      <c r="W84" s="116">
        <v>5.5</v>
      </c>
      <c r="X84" s="260">
        <v>406</v>
      </c>
      <c r="Y84" s="116">
        <v>16.916666666666668</v>
      </c>
      <c r="Z84" s="260">
        <v>295</v>
      </c>
      <c r="AA84" s="116">
        <v>12.291666666666666</v>
      </c>
      <c r="AB84" s="260">
        <v>300</v>
      </c>
      <c r="AC84" s="116">
        <v>12.5</v>
      </c>
      <c r="AD84" s="260">
        <v>333</v>
      </c>
      <c r="AE84" s="116">
        <v>13.875</v>
      </c>
      <c r="AF84" s="118">
        <v>385</v>
      </c>
      <c r="AG84" s="116">
        <v>16.041666666666668</v>
      </c>
      <c r="AH84" s="118">
        <v>576</v>
      </c>
      <c r="AI84" s="116">
        <v>24</v>
      </c>
      <c r="AJ84" s="118">
        <v>20</v>
      </c>
      <c r="AK84" s="116">
        <v>0.83333333333333337</v>
      </c>
      <c r="AL84" s="118">
        <v>2249</v>
      </c>
      <c r="AM84" s="116">
        <v>93.708333333333329</v>
      </c>
      <c r="AN84" s="118">
        <v>2432</v>
      </c>
      <c r="AO84" s="116">
        <v>101.33333333333333</v>
      </c>
      <c r="AP84" s="118">
        <v>5545</v>
      </c>
      <c r="AQ84" s="116">
        <v>231.04166666666666</v>
      </c>
      <c r="AR84" s="118">
        <v>1227</v>
      </c>
      <c r="AS84" s="116">
        <v>51.125</v>
      </c>
    </row>
    <row r="85" spans="1:45" ht="13.5" customHeight="1" x14ac:dyDescent="0.2">
      <c r="A85" s="115" t="s">
        <v>142</v>
      </c>
      <c r="B85" s="155" t="str">
        <f>'Incentive Goal'!B84</f>
        <v>ROCKINGHAM</v>
      </c>
      <c r="C85" s="116">
        <v>8</v>
      </c>
      <c r="D85" s="116">
        <v>11</v>
      </c>
      <c r="E85" s="210">
        <v>2786</v>
      </c>
      <c r="F85" s="209">
        <v>348.25</v>
      </c>
      <c r="G85" s="210">
        <v>159</v>
      </c>
      <c r="H85" s="209">
        <v>19.875</v>
      </c>
      <c r="I85" s="210">
        <v>172</v>
      </c>
      <c r="J85" s="209">
        <v>21.5</v>
      </c>
      <c r="K85" s="117">
        <v>4154696.73</v>
      </c>
      <c r="L85" s="117">
        <v>519337.09125</v>
      </c>
      <c r="M85" s="117">
        <v>377699.7027272727</v>
      </c>
      <c r="N85" s="261">
        <v>49331</v>
      </c>
      <c r="O85" s="116">
        <v>6166.375</v>
      </c>
      <c r="P85" s="261">
        <v>180</v>
      </c>
      <c r="Q85" s="116">
        <v>22.5</v>
      </c>
      <c r="R85" s="260">
        <v>349</v>
      </c>
      <c r="S85" s="116">
        <v>43.625</v>
      </c>
      <c r="T85" s="260">
        <v>30</v>
      </c>
      <c r="U85" s="116">
        <v>3.75</v>
      </c>
      <c r="V85" s="260">
        <v>146</v>
      </c>
      <c r="W85" s="116">
        <v>18.25</v>
      </c>
      <c r="X85" s="260">
        <v>161</v>
      </c>
      <c r="Y85" s="116">
        <v>20.125</v>
      </c>
      <c r="Z85" s="260">
        <v>352</v>
      </c>
      <c r="AA85" s="116">
        <v>44</v>
      </c>
      <c r="AB85" s="260">
        <v>154</v>
      </c>
      <c r="AC85" s="116">
        <v>19.25</v>
      </c>
      <c r="AD85" s="260">
        <v>8</v>
      </c>
      <c r="AE85" s="116">
        <v>1</v>
      </c>
      <c r="AF85" s="118">
        <v>208</v>
      </c>
      <c r="AG85" s="116">
        <v>26</v>
      </c>
      <c r="AH85" s="118">
        <v>273</v>
      </c>
      <c r="AI85" s="116">
        <v>34.125</v>
      </c>
      <c r="AJ85" s="118">
        <v>23</v>
      </c>
      <c r="AK85" s="116">
        <v>2.875</v>
      </c>
      <c r="AL85" s="118">
        <v>1002</v>
      </c>
      <c r="AM85" s="116">
        <v>125.25</v>
      </c>
      <c r="AN85" s="118">
        <v>1232</v>
      </c>
      <c r="AO85" s="116">
        <v>154</v>
      </c>
      <c r="AP85" s="118">
        <v>2286</v>
      </c>
      <c r="AQ85" s="116">
        <v>285.75</v>
      </c>
      <c r="AR85" s="118">
        <v>289</v>
      </c>
      <c r="AS85" s="116">
        <v>36.125</v>
      </c>
    </row>
    <row r="86" spans="1:45" ht="13.5" customHeight="1" x14ac:dyDescent="0.2">
      <c r="A86" s="115" t="s">
        <v>253</v>
      </c>
      <c r="B86" s="155" t="str">
        <f>'Incentive Goal'!B85</f>
        <v>ROWAN</v>
      </c>
      <c r="C86" s="116">
        <v>13.75</v>
      </c>
      <c r="D86" s="116">
        <v>18</v>
      </c>
      <c r="E86" s="210">
        <v>3875</v>
      </c>
      <c r="F86" s="209">
        <v>281.81818181818181</v>
      </c>
      <c r="G86" s="210">
        <v>201</v>
      </c>
      <c r="H86" s="209">
        <v>14.618181818181819</v>
      </c>
      <c r="I86" s="210">
        <v>158</v>
      </c>
      <c r="J86" s="209">
        <v>11.49090909090909</v>
      </c>
      <c r="K86" s="117">
        <v>6787059.3899999997</v>
      </c>
      <c r="L86" s="117">
        <v>493604.31927272724</v>
      </c>
      <c r="M86" s="117">
        <v>377058.85499999998</v>
      </c>
      <c r="N86" s="261">
        <v>65560</v>
      </c>
      <c r="O86" s="116">
        <v>4768</v>
      </c>
      <c r="P86" s="261">
        <v>573</v>
      </c>
      <c r="Q86" s="116">
        <v>41.672727272727272</v>
      </c>
      <c r="R86" s="260">
        <v>32360</v>
      </c>
      <c r="S86" s="116">
        <v>2353.4545454545455</v>
      </c>
      <c r="T86" s="260">
        <v>15611</v>
      </c>
      <c r="U86" s="116">
        <v>1135.3454545454545</v>
      </c>
      <c r="V86" s="260">
        <v>20</v>
      </c>
      <c r="W86" s="116">
        <v>1.4545454545454546</v>
      </c>
      <c r="X86" s="260">
        <v>222</v>
      </c>
      <c r="Y86" s="116">
        <v>16.145454545454545</v>
      </c>
      <c r="Z86" s="260">
        <v>90</v>
      </c>
      <c r="AA86" s="116">
        <v>6.5454545454545459</v>
      </c>
      <c r="AB86" s="260">
        <v>160</v>
      </c>
      <c r="AC86" s="116">
        <v>11.636363636363637</v>
      </c>
      <c r="AD86" s="260">
        <v>4</v>
      </c>
      <c r="AE86" s="116">
        <v>0.29090909090909089</v>
      </c>
      <c r="AF86" s="118">
        <v>107</v>
      </c>
      <c r="AG86" s="116">
        <v>7.7818181818181822</v>
      </c>
      <c r="AH86" s="118">
        <v>130</v>
      </c>
      <c r="AI86" s="116">
        <v>9.454545454545455</v>
      </c>
      <c r="AJ86" s="118">
        <v>53</v>
      </c>
      <c r="AK86" s="116">
        <v>3.8545454545454545</v>
      </c>
      <c r="AL86" s="118">
        <v>1683</v>
      </c>
      <c r="AM86" s="116">
        <v>122.4</v>
      </c>
      <c r="AN86" s="118">
        <v>2480</v>
      </c>
      <c r="AO86" s="116">
        <v>180.36363636363637</v>
      </c>
      <c r="AP86" s="118">
        <v>2717</v>
      </c>
      <c r="AQ86" s="116">
        <v>197.6</v>
      </c>
      <c r="AR86" s="118">
        <v>1685</v>
      </c>
      <c r="AS86" s="116">
        <v>122.54545454545455</v>
      </c>
    </row>
    <row r="87" spans="1:45" ht="13.5" customHeight="1" x14ac:dyDescent="0.2">
      <c r="A87" s="115" t="s">
        <v>254</v>
      </c>
      <c r="B87" s="155" t="str">
        <f>'Incentive Goal'!B86</f>
        <v>RUTHERFORD</v>
      </c>
      <c r="C87" s="116">
        <v>8</v>
      </c>
      <c r="D87" s="116">
        <v>10</v>
      </c>
      <c r="E87" s="210">
        <v>2996</v>
      </c>
      <c r="F87" s="209">
        <v>374.5</v>
      </c>
      <c r="G87" s="210">
        <v>118</v>
      </c>
      <c r="H87" s="209">
        <v>14.75</v>
      </c>
      <c r="I87" s="210">
        <v>99</v>
      </c>
      <c r="J87" s="209">
        <v>12.375</v>
      </c>
      <c r="K87" s="117">
        <v>3508794.89</v>
      </c>
      <c r="L87" s="117">
        <v>438599.36125000002</v>
      </c>
      <c r="M87" s="117">
        <v>350879.489</v>
      </c>
      <c r="N87" s="261">
        <v>49358</v>
      </c>
      <c r="O87" s="116">
        <v>6169.75</v>
      </c>
      <c r="P87" s="261">
        <v>182</v>
      </c>
      <c r="Q87" s="116">
        <v>22.75</v>
      </c>
      <c r="R87" s="260">
        <v>4403</v>
      </c>
      <c r="S87" s="116">
        <v>550.375</v>
      </c>
      <c r="T87" s="260">
        <v>169</v>
      </c>
      <c r="U87" s="116">
        <v>21.125</v>
      </c>
      <c r="V87" s="260">
        <v>44</v>
      </c>
      <c r="W87" s="116">
        <v>5.5</v>
      </c>
      <c r="X87" s="260">
        <v>120</v>
      </c>
      <c r="Y87" s="116">
        <v>15</v>
      </c>
      <c r="Z87" s="260">
        <v>160</v>
      </c>
      <c r="AA87" s="116">
        <v>20</v>
      </c>
      <c r="AB87" s="260">
        <v>96</v>
      </c>
      <c r="AC87" s="116">
        <v>12</v>
      </c>
      <c r="AD87" s="260">
        <v>8</v>
      </c>
      <c r="AE87" s="116">
        <v>1</v>
      </c>
      <c r="AF87" s="118">
        <v>43</v>
      </c>
      <c r="AG87" s="116">
        <v>5.375</v>
      </c>
      <c r="AH87" s="118">
        <v>131</v>
      </c>
      <c r="AI87" s="116">
        <v>16.375</v>
      </c>
      <c r="AJ87" s="118">
        <v>17</v>
      </c>
      <c r="AK87" s="116">
        <v>2.125</v>
      </c>
      <c r="AL87" s="118">
        <v>1009</v>
      </c>
      <c r="AM87" s="116">
        <v>126.125</v>
      </c>
      <c r="AN87" s="118">
        <v>494</v>
      </c>
      <c r="AO87" s="116">
        <v>61.75</v>
      </c>
      <c r="AP87" s="118">
        <v>1303</v>
      </c>
      <c r="AQ87" s="116">
        <v>162.875</v>
      </c>
      <c r="AR87" s="118">
        <v>403</v>
      </c>
      <c r="AS87" s="116">
        <v>50.375</v>
      </c>
    </row>
    <row r="88" spans="1:45" ht="13.5" customHeight="1" x14ac:dyDescent="0.2">
      <c r="A88" s="115" t="s">
        <v>164</v>
      </c>
      <c r="B88" s="155" t="str">
        <f>'Incentive Goal'!B87</f>
        <v>SAMPSON</v>
      </c>
      <c r="C88" s="116">
        <v>9</v>
      </c>
      <c r="D88" s="116">
        <v>12</v>
      </c>
      <c r="E88" s="210">
        <v>2806</v>
      </c>
      <c r="F88" s="209">
        <v>311.77777777777777</v>
      </c>
      <c r="G88" s="210">
        <v>182</v>
      </c>
      <c r="H88" s="209">
        <v>20.222222222222221</v>
      </c>
      <c r="I88" s="210">
        <v>109</v>
      </c>
      <c r="J88" s="209">
        <v>12.111111111111111</v>
      </c>
      <c r="K88" s="117">
        <v>4857981.96</v>
      </c>
      <c r="L88" s="117">
        <v>539775.77333333332</v>
      </c>
      <c r="M88" s="117">
        <v>404831.83</v>
      </c>
      <c r="N88" s="261">
        <v>48702</v>
      </c>
      <c r="O88" s="116">
        <v>5411.333333333333</v>
      </c>
      <c r="P88" s="261">
        <v>223</v>
      </c>
      <c r="Q88" s="116">
        <v>24.777777777777779</v>
      </c>
      <c r="R88" s="260">
        <v>1288</v>
      </c>
      <c r="S88" s="116">
        <v>143.11111111111111</v>
      </c>
      <c r="T88" s="260">
        <v>27</v>
      </c>
      <c r="U88" s="116">
        <v>3</v>
      </c>
      <c r="V88" s="260">
        <v>34</v>
      </c>
      <c r="W88" s="116">
        <v>3.7777777777777777</v>
      </c>
      <c r="X88" s="260">
        <v>179</v>
      </c>
      <c r="Y88" s="116">
        <v>19.888888888888889</v>
      </c>
      <c r="Z88" s="260">
        <v>96</v>
      </c>
      <c r="AA88" s="116">
        <v>10.666666666666666</v>
      </c>
      <c r="AB88" s="260">
        <v>98</v>
      </c>
      <c r="AC88" s="116">
        <v>10.888888888888889</v>
      </c>
      <c r="AD88" s="260">
        <v>10</v>
      </c>
      <c r="AE88" s="116">
        <v>1.1111111111111112</v>
      </c>
      <c r="AF88" s="118">
        <v>283</v>
      </c>
      <c r="AG88" s="116">
        <v>31.444444444444443</v>
      </c>
      <c r="AH88" s="118">
        <v>114</v>
      </c>
      <c r="AI88" s="116">
        <v>12.666666666666666</v>
      </c>
      <c r="AJ88" s="118">
        <v>12</v>
      </c>
      <c r="AK88" s="116">
        <v>1.3333333333333333</v>
      </c>
      <c r="AL88" s="118">
        <v>1172</v>
      </c>
      <c r="AM88" s="116">
        <v>130.22222222222223</v>
      </c>
      <c r="AN88" s="118">
        <v>1871</v>
      </c>
      <c r="AO88" s="116">
        <v>207.88888888888889</v>
      </c>
      <c r="AP88" s="118">
        <v>2252</v>
      </c>
      <c r="AQ88" s="116">
        <v>250.22222222222223</v>
      </c>
      <c r="AR88" s="118">
        <v>1046</v>
      </c>
      <c r="AS88" s="116">
        <v>116.22222222222223</v>
      </c>
    </row>
    <row r="89" spans="1:45" ht="13.5" customHeight="1" x14ac:dyDescent="0.2">
      <c r="A89" s="115" t="s">
        <v>253</v>
      </c>
      <c r="B89" s="155" t="str">
        <f>'Incentive Goal'!B88</f>
        <v>SCOTLAND</v>
      </c>
      <c r="C89" s="116">
        <v>11</v>
      </c>
      <c r="D89" s="116">
        <v>12</v>
      </c>
      <c r="E89" s="210">
        <v>2925</v>
      </c>
      <c r="F89" s="209">
        <v>265.90909090909093</v>
      </c>
      <c r="G89" s="210">
        <v>103</v>
      </c>
      <c r="H89" s="209">
        <v>9.3636363636363633</v>
      </c>
      <c r="I89" s="210">
        <v>78</v>
      </c>
      <c r="J89" s="209">
        <v>7.0909090909090908</v>
      </c>
      <c r="K89" s="117">
        <v>3520404.89</v>
      </c>
      <c r="L89" s="117">
        <v>320036.80818181817</v>
      </c>
      <c r="M89" s="117">
        <v>293367.07416666666</v>
      </c>
      <c r="N89" s="261">
        <v>51319</v>
      </c>
      <c r="O89" s="116">
        <v>4665.363636363636</v>
      </c>
      <c r="P89" s="261">
        <v>116</v>
      </c>
      <c r="Q89" s="116">
        <v>10.545454545454545</v>
      </c>
      <c r="R89" s="260">
        <v>1514</v>
      </c>
      <c r="S89" s="116">
        <v>137.63636363636363</v>
      </c>
      <c r="T89" s="260">
        <v>0</v>
      </c>
      <c r="U89" s="116">
        <v>0</v>
      </c>
      <c r="V89" s="260">
        <v>115</v>
      </c>
      <c r="W89" s="116">
        <v>10.454545454545455</v>
      </c>
      <c r="X89" s="260">
        <v>105</v>
      </c>
      <c r="Y89" s="116">
        <v>9.545454545454545</v>
      </c>
      <c r="Z89" s="260">
        <v>130</v>
      </c>
      <c r="AA89" s="116">
        <v>11.818181818181818</v>
      </c>
      <c r="AB89" s="260">
        <v>61</v>
      </c>
      <c r="AC89" s="116">
        <v>5.5454545454545459</v>
      </c>
      <c r="AD89" s="260">
        <v>116</v>
      </c>
      <c r="AE89" s="116">
        <v>10.545454545454545</v>
      </c>
      <c r="AF89" s="118">
        <v>39</v>
      </c>
      <c r="AG89" s="116">
        <v>3.5454545454545454</v>
      </c>
      <c r="AH89" s="118">
        <v>129</v>
      </c>
      <c r="AI89" s="116">
        <v>11.727272727272727</v>
      </c>
      <c r="AJ89" s="118">
        <v>22</v>
      </c>
      <c r="AK89" s="116">
        <v>2</v>
      </c>
      <c r="AL89" s="118">
        <v>1064</v>
      </c>
      <c r="AM89" s="116">
        <v>96.727272727272734</v>
      </c>
      <c r="AN89" s="118">
        <v>1163</v>
      </c>
      <c r="AO89" s="116">
        <v>105.72727272727273</v>
      </c>
      <c r="AP89" s="118">
        <v>6176</v>
      </c>
      <c r="AQ89" s="116">
        <v>561.4545454545455</v>
      </c>
      <c r="AR89" s="118">
        <v>225</v>
      </c>
      <c r="AS89" s="116">
        <v>20.454545454545453</v>
      </c>
    </row>
    <row r="90" spans="1:45" ht="13.5" customHeight="1" x14ac:dyDescent="0.2">
      <c r="A90" s="115" t="s">
        <v>253</v>
      </c>
      <c r="B90" s="155" t="str">
        <f>'Incentive Goal'!B89</f>
        <v>STANLY</v>
      </c>
      <c r="C90" s="116">
        <v>6.63</v>
      </c>
      <c r="D90" s="116">
        <v>10.629999999999999</v>
      </c>
      <c r="E90" s="210">
        <v>1865</v>
      </c>
      <c r="F90" s="209">
        <v>281.29713423831072</v>
      </c>
      <c r="G90" s="210">
        <v>132</v>
      </c>
      <c r="H90" s="209">
        <v>19.909502262443439</v>
      </c>
      <c r="I90" s="210">
        <v>65</v>
      </c>
      <c r="J90" s="209">
        <v>9.8039215686274517</v>
      </c>
      <c r="K90" s="117">
        <v>2727992.82</v>
      </c>
      <c r="L90" s="117">
        <v>411461.96380090498</v>
      </c>
      <c r="M90" s="117">
        <v>256631.49764816559</v>
      </c>
      <c r="N90" s="261">
        <v>33557</v>
      </c>
      <c r="O90" s="116">
        <v>5061.3876319758674</v>
      </c>
      <c r="P90" s="261">
        <v>232</v>
      </c>
      <c r="Q90" s="116">
        <v>34.99245852187029</v>
      </c>
      <c r="R90" s="260">
        <v>764</v>
      </c>
      <c r="S90" s="116">
        <v>115.23378582202112</v>
      </c>
      <c r="T90" s="260">
        <v>20</v>
      </c>
      <c r="U90" s="116">
        <v>3.0165912518853695</v>
      </c>
      <c r="V90" s="260">
        <v>28</v>
      </c>
      <c r="W90" s="116">
        <v>4.2232277526395174</v>
      </c>
      <c r="X90" s="260">
        <v>138</v>
      </c>
      <c r="Y90" s="116">
        <v>20.81447963800905</v>
      </c>
      <c r="Z90" s="260">
        <v>85</v>
      </c>
      <c r="AA90" s="116">
        <v>12.820512820512821</v>
      </c>
      <c r="AB90" s="260">
        <v>59</v>
      </c>
      <c r="AC90" s="116">
        <v>8.8989441930618405</v>
      </c>
      <c r="AD90" s="260">
        <v>5</v>
      </c>
      <c r="AE90" s="116">
        <v>0.75414781297134237</v>
      </c>
      <c r="AF90" s="118">
        <v>34</v>
      </c>
      <c r="AG90" s="116">
        <v>5.1282051282051286</v>
      </c>
      <c r="AH90" s="118">
        <v>47</v>
      </c>
      <c r="AI90" s="116">
        <v>7.0889894419306181</v>
      </c>
      <c r="AJ90" s="118">
        <v>27</v>
      </c>
      <c r="AK90" s="116">
        <v>4.0723981900452486</v>
      </c>
      <c r="AL90" s="118">
        <v>616</v>
      </c>
      <c r="AM90" s="116">
        <v>92.911010558069378</v>
      </c>
      <c r="AN90" s="118">
        <v>941</v>
      </c>
      <c r="AO90" s="116">
        <v>141.93061840120663</v>
      </c>
      <c r="AP90" s="118">
        <v>293</v>
      </c>
      <c r="AQ90" s="116">
        <v>44.193061840120663</v>
      </c>
      <c r="AR90" s="118">
        <v>185</v>
      </c>
      <c r="AS90" s="116">
        <v>27.903469079939669</v>
      </c>
    </row>
    <row r="91" spans="1:45" ht="13.5" customHeight="1" x14ac:dyDescent="0.2">
      <c r="A91" s="115" t="s">
        <v>142</v>
      </c>
      <c r="B91" s="155" t="str">
        <f>'Incentive Goal'!B90</f>
        <v>STOKES</v>
      </c>
      <c r="C91" s="116">
        <v>3</v>
      </c>
      <c r="D91" s="116">
        <v>5</v>
      </c>
      <c r="E91" s="210">
        <v>852</v>
      </c>
      <c r="F91" s="209">
        <v>284</v>
      </c>
      <c r="G91" s="210">
        <v>38</v>
      </c>
      <c r="H91" s="209">
        <v>12.666666666666666</v>
      </c>
      <c r="I91" s="210">
        <v>48</v>
      </c>
      <c r="J91" s="209">
        <v>16</v>
      </c>
      <c r="K91" s="117">
        <v>1490473.74</v>
      </c>
      <c r="L91" s="117">
        <v>496824.58</v>
      </c>
      <c r="M91" s="117">
        <v>298094.74800000002</v>
      </c>
      <c r="N91" s="261">
        <v>16391</v>
      </c>
      <c r="O91" s="116">
        <v>5463.666666666667</v>
      </c>
      <c r="P91" s="261">
        <v>131</v>
      </c>
      <c r="Q91" s="116">
        <v>43.666666666666664</v>
      </c>
      <c r="R91" s="260">
        <v>376</v>
      </c>
      <c r="S91" s="116">
        <v>125.33333333333333</v>
      </c>
      <c r="T91" s="260">
        <v>44</v>
      </c>
      <c r="U91" s="116">
        <v>14.666666666666666</v>
      </c>
      <c r="V91" s="260">
        <v>6</v>
      </c>
      <c r="W91" s="116">
        <v>2</v>
      </c>
      <c r="X91" s="260">
        <v>45</v>
      </c>
      <c r="Y91" s="116">
        <v>15</v>
      </c>
      <c r="Z91" s="260">
        <v>57</v>
      </c>
      <c r="AA91" s="116">
        <v>19</v>
      </c>
      <c r="AB91" s="260">
        <v>46</v>
      </c>
      <c r="AC91" s="116">
        <v>15.333333333333334</v>
      </c>
      <c r="AD91" s="260">
        <v>2</v>
      </c>
      <c r="AE91" s="116">
        <v>0.66666666666666663</v>
      </c>
      <c r="AF91" s="118">
        <v>22</v>
      </c>
      <c r="AG91" s="116">
        <v>7.333333333333333</v>
      </c>
      <c r="AH91" s="118">
        <v>47</v>
      </c>
      <c r="AI91" s="116">
        <v>15.666666666666666</v>
      </c>
      <c r="AJ91" s="118">
        <v>4</v>
      </c>
      <c r="AK91" s="116">
        <v>1.3333333333333333</v>
      </c>
      <c r="AL91" s="118">
        <v>276</v>
      </c>
      <c r="AM91" s="116">
        <v>92</v>
      </c>
      <c r="AN91" s="118">
        <v>424</v>
      </c>
      <c r="AO91" s="116">
        <v>141.33333333333334</v>
      </c>
      <c r="AP91" s="118">
        <v>475</v>
      </c>
      <c r="AQ91" s="116">
        <v>158.33333333333334</v>
      </c>
      <c r="AR91" s="118">
        <v>48</v>
      </c>
      <c r="AS91" s="116">
        <v>16</v>
      </c>
    </row>
    <row r="92" spans="1:45" ht="13.5" customHeight="1" x14ac:dyDescent="0.2">
      <c r="A92" s="115" t="s">
        <v>142</v>
      </c>
      <c r="B92" s="155" t="str">
        <f>'Incentive Goal'!B91</f>
        <v>SURRY</v>
      </c>
      <c r="C92" s="116">
        <v>6</v>
      </c>
      <c r="D92" s="116">
        <v>9</v>
      </c>
      <c r="E92" s="210">
        <v>1734</v>
      </c>
      <c r="F92" s="209">
        <v>289</v>
      </c>
      <c r="G92" s="210">
        <v>55</v>
      </c>
      <c r="H92" s="209">
        <v>9.1666666666666661</v>
      </c>
      <c r="I92" s="210">
        <v>55</v>
      </c>
      <c r="J92" s="209">
        <v>9.1666666666666661</v>
      </c>
      <c r="K92" s="117">
        <v>2311058.98</v>
      </c>
      <c r="L92" s="117">
        <v>385176.49666666664</v>
      </c>
      <c r="M92" s="117">
        <v>256784.3311111111</v>
      </c>
      <c r="N92" s="261">
        <v>31965</v>
      </c>
      <c r="O92" s="116">
        <v>5327.5</v>
      </c>
      <c r="P92" s="261">
        <v>183</v>
      </c>
      <c r="Q92" s="116">
        <v>30.5</v>
      </c>
      <c r="R92" s="260">
        <v>453</v>
      </c>
      <c r="S92" s="116">
        <v>75.5</v>
      </c>
      <c r="T92" s="260">
        <v>16</v>
      </c>
      <c r="U92" s="116">
        <v>2.6666666666666665</v>
      </c>
      <c r="V92" s="260">
        <v>8</v>
      </c>
      <c r="W92" s="116">
        <v>1.3333333333333333</v>
      </c>
      <c r="X92" s="260">
        <v>56</v>
      </c>
      <c r="Y92" s="116">
        <v>9.3333333333333339</v>
      </c>
      <c r="Z92" s="260">
        <v>52</v>
      </c>
      <c r="AA92" s="116">
        <v>8.6666666666666661</v>
      </c>
      <c r="AB92" s="260">
        <v>48</v>
      </c>
      <c r="AC92" s="116">
        <v>8</v>
      </c>
      <c r="AD92" s="260">
        <v>0</v>
      </c>
      <c r="AE92" s="116">
        <v>0</v>
      </c>
      <c r="AF92" s="118">
        <v>34</v>
      </c>
      <c r="AG92" s="116">
        <v>5.666666666666667</v>
      </c>
      <c r="AH92" s="118">
        <v>37</v>
      </c>
      <c r="AI92" s="116">
        <v>6.166666666666667</v>
      </c>
      <c r="AJ92" s="118">
        <v>16</v>
      </c>
      <c r="AK92" s="116">
        <v>2.6666666666666665</v>
      </c>
      <c r="AL92" s="118">
        <v>396</v>
      </c>
      <c r="AM92" s="116">
        <v>66</v>
      </c>
      <c r="AN92" s="118">
        <v>431</v>
      </c>
      <c r="AO92" s="116">
        <v>71.833333333333329</v>
      </c>
      <c r="AP92" s="118">
        <v>2857</v>
      </c>
      <c r="AQ92" s="116">
        <v>476.16666666666669</v>
      </c>
      <c r="AR92" s="118">
        <v>180</v>
      </c>
      <c r="AS92" s="116">
        <v>30</v>
      </c>
    </row>
    <row r="93" spans="1:45" ht="13.5" customHeight="1" x14ac:dyDescent="0.2">
      <c r="A93" s="115" t="s">
        <v>232</v>
      </c>
      <c r="B93" s="155" t="str">
        <f>'Incentive Goal'!B92</f>
        <v>SWAIN</v>
      </c>
      <c r="C93" s="116">
        <v>1</v>
      </c>
      <c r="D93" s="116">
        <v>1.25</v>
      </c>
      <c r="E93" s="210">
        <v>279</v>
      </c>
      <c r="F93" s="209">
        <v>279</v>
      </c>
      <c r="G93" s="210">
        <v>21</v>
      </c>
      <c r="H93" s="209">
        <v>21</v>
      </c>
      <c r="I93" s="210">
        <v>20</v>
      </c>
      <c r="J93" s="209">
        <v>20</v>
      </c>
      <c r="K93" s="117">
        <v>401491.92</v>
      </c>
      <c r="L93" s="117">
        <v>401491.92</v>
      </c>
      <c r="M93" s="117">
        <v>321193.53599999996</v>
      </c>
      <c r="N93" s="261">
        <v>3753</v>
      </c>
      <c r="O93" s="116">
        <v>3753</v>
      </c>
      <c r="P93" s="261">
        <v>6</v>
      </c>
      <c r="Q93" s="116">
        <v>6</v>
      </c>
      <c r="R93" s="260">
        <v>14</v>
      </c>
      <c r="S93" s="116">
        <v>14</v>
      </c>
      <c r="T93" s="260">
        <v>0</v>
      </c>
      <c r="U93" s="116">
        <v>0</v>
      </c>
      <c r="V93" s="260">
        <v>0</v>
      </c>
      <c r="W93" s="116">
        <v>0</v>
      </c>
      <c r="X93" s="260">
        <v>24</v>
      </c>
      <c r="Y93" s="116">
        <v>24</v>
      </c>
      <c r="Z93" s="260">
        <v>24</v>
      </c>
      <c r="AA93" s="116">
        <v>24</v>
      </c>
      <c r="AB93" s="260">
        <v>21</v>
      </c>
      <c r="AC93" s="116">
        <v>21</v>
      </c>
      <c r="AD93" s="260">
        <v>0</v>
      </c>
      <c r="AE93" s="116">
        <v>0</v>
      </c>
      <c r="AF93" s="118">
        <v>3</v>
      </c>
      <c r="AG93" s="116">
        <v>3</v>
      </c>
      <c r="AH93" s="118">
        <v>18</v>
      </c>
      <c r="AI93" s="116">
        <v>18</v>
      </c>
      <c r="AJ93" s="118">
        <v>7</v>
      </c>
      <c r="AK93" s="116">
        <v>7</v>
      </c>
      <c r="AL93" s="118">
        <v>45</v>
      </c>
      <c r="AM93" s="116">
        <v>45</v>
      </c>
      <c r="AN93" s="118">
        <v>66</v>
      </c>
      <c r="AO93" s="116">
        <v>66</v>
      </c>
      <c r="AP93" s="118">
        <v>60</v>
      </c>
      <c r="AQ93" s="116">
        <v>60</v>
      </c>
      <c r="AR93" s="118">
        <v>72</v>
      </c>
      <c r="AS93" s="116">
        <v>72</v>
      </c>
    </row>
    <row r="94" spans="1:45" ht="13.5" customHeight="1" x14ac:dyDescent="0.2">
      <c r="A94" s="115" t="s">
        <v>232</v>
      </c>
      <c r="B94" s="155" t="str">
        <f>'Incentive Goal'!B93</f>
        <v>TRANSYLVANIA</v>
      </c>
      <c r="C94" s="116">
        <v>2</v>
      </c>
      <c r="D94" s="116">
        <v>2.1</v>
      </c>
      <c r="E94" s="210">
        <v>609</v>
      </c>
      <c r="F94" s="209">
        <v>304.5</v>
      </c>
      <c r="G94" s="210">
        <v>42</v>
      </c>
      <c r="H94" s="209">
        <v>21</v>
      </c>
      <c r="I94" s="210">
        <v>24</v>
      </c>
      <c r="J94" s="209">
        <v>12</v>
      </c>
      <c r="K94" s="117">
        <v>764843.79</v>
      </c>
      <c r="L94" s="117">
        <v>382421.89500000002</v>
      </c>
      <c r="M94" s="117">
        <v>364211.32857142854</v>
      </c>
      <c r="N94" s="261">
        <v>12712</v>
      </c>
      <c r="O94" s="116">
        <v>6356</v>
      </c>
      <c r="P94" s="261">
        <v>104</v>
      </c>
      <c r="Q94" s="116">
        <v>52</v>
      </c>
      <c r="R94" s="260">
        <v>131</v>
      </c>
      <c r="S94" s="116">
        <v>65.5</v>
      </c>
      <c r="T94" s="260">
        <v>2</v>
      </c>
      <c r="U94" s="116">
        <v>1</v>
      </c>
      <c r="V94" s="260">
        <v>9</v>
      </c>
      <c r="W94" s="116">
        <v>4.5</v>
      </c>
      <c r="X94" s="260">
        <v>45</v>
      </c>
      <c r="Y94" s="116">
        <v>22.5</v>
      </c>
      <c r="Z94" s="260">
        <v>22</v>
      </c>
      <c r="AA94" s="116">
        <v>11</v>
      </c>
      <c r="AB94" s="260">
        <v>23</v>
      </c>
      <c r="AC94" s="116">
        <v>11.5</v>
      </c>
      <c r="AD94" s="260">
        <v>14</v>
      </c>
      <c r="AE94" s="116">
        <v>7</v>
      </c>
      <c r="AF94" s="118">
        <v>13</v>
      </c>
      <c r="AG94" s="116">
        <v>6.5</v>
      </c>
      <c r="AH94" s="118">
        <v>38</v>
      </c>
      <c r="AI94" s="116">
        <v>19</v>
      </c>
      <c r="AJ94" s="118">
        <v>12</v>
      </c>
      <c r="AK94" s="116">
        <v>6</v>
      </c>
      <c r="AL94" s="118">
        <v>194</v>
      </c>
      <c r="AM94" s="116">
        <v>97</v>
      </c>
      <c r="AN94" s="118">
        <v>581</v>
      </c>
      <c r="AO94" s="116">
        <v>290.5</v>
      </c>
      <c r="AP94" s="118">
        <v>296</v>
      </c>
      <c r="AQ94" s="116">
        <v>148</v>
      </c>
      <c r="AR94" s="118">
        <v>411</v>
      </c>
      <c r="AS94" s="116">
        <v>205.5</v>
      </c>
    </row>
    <row r="95" spans="1:45" ht="13.5" customHeight="1" x14ac:dyDescent="0.2">
      <c r="A95" s="115" t="s">
        <v>153</v>
      </c>
      <c r="B95" s="155" t="s">
        <v>96</v>
      </c>
      <c r="C95" s="116"/>
      <c r="D95" s="116"/>
      <c r="E95" s="210"/>
      <c r="F95" s="209"/>
      <c r="G95" s="210"/>
      <c r="H95" s="209" t="s">
        <v>153</v>
      </c>
      <c r="I95" s="210"/>
      <c r="J95" s="209" t="s">
        <v>153</v>
      </c>
      <c r="K95" s="117">
        <v>0</v>
      </c>
      <c r="L95" s="117" t="s">
        <v>153</v>
      </c>
      <c r="M95" s="117" t="s">
        <v>153</v>
      </c>
      <c r="N95" s="261">
        <v>1205</v>
      </c>
      <c r="O95" s="116" t="s">
        <v>153</v>
      </c>
      <c r="P95" s="261">
        <v>0</v>
      </c>
      <c r="Q95" s="116" t="s">
        <v>153</v>
      </c>
      <c r="R95" s="260">
        <v>5</v>
      </c>
      <c r="S95" s="116" t="s">
        <v>153</v>
      </c>
      <c r="T95" s="260">
        <v>0</v>
      </c>
      <c r="U95" s="116" t="s">
        <v>153</v>
      </c>
      <c r="V95" s="260">
        <v>0</v>
      </c>
      <c r="W95" s="116" t="s">
        <v>153</v>
      </c>
      <c r="X95" s="260">
        <v>0</v>
      </c>
      <c r="Y95" s="116" t="s">
        <v>153</v>
      </c>
      <c r="Z95" s="260">
        <v>0</v>
      </c>
      <c r="AA95" s="116" t="s">
        <v>153</v>
      </c>
      <c r="AB95" s="260">
        <v>0</v>
      </c>
      <c r="AC95" s="116" t="s">
        <v>153</v>
      </c>
      <c r="AD95" s="260">
        <v>0</v>
      </c>
      <c r="AE95" s="116" t="s">
        <v>153</v>
      </c>
      <c r="AF95" s="118">
        <v>0</v>
      </c>
      <c r="AG95" s="116" t="s">
        <v>153</v>
      </c>
      <c r="AH95" s="118">
        <v>0</v>
      </c>
      <c r="AI95" s="116" t="s">
        <v>153</v>
      </c>
      <c r="AJ95" s="118">
        <v>0</v>
      </c>
      <c r="AK95" s="116" t="s">
        <v>153</v>
      </c>
      <c r="AL95" s="118">
        <v>0</v>
      </c>
      <c r="AM95" s="116" t="s">
        <v>153</v>
      </c>
      <c r="AN95" s="118">
        <v>0</v>
      </c>
      <c r="AO95" s="116" t="s">
        <v>153</v>
      </c>
      <c r="AP95" s="118">
        <v>2</v>
      </c>
      <c r="AQ95" s="116" t="s">
        <v>153</v>
      </c>
      <c r="AR95" s="118">
        <v>0</v>
      </c>
      <c r="AS95" s="116" t="s">
        <v>153</v>
      </c>
    </row>
    <row r="96" spans="1:45" ht="13.5" customHeight="1" x14ac:dyDescent="0.2">
      <c r="A96" s="115" t="s">
        <v>248</v>
      </c>
      <c r="B96" s="155" t="str">
        <f>'Incentive Goal'!B95</f>
        <v>TYRRELL</v>
      </c>
      <c r="C96" s="116">
        <v>0.5</v>
      </c>
      <c r="D96" s="116">
        <v>1</v>
      </c>
      <c r="E96" s="210">
        <v>141</v>
      </c>
      <c r="F96" s="209">
        <v>282</v>
      </c>
      <c r="G96" s="210">
        <v>9</v>
      </c>
      <c r="H96" s="209">
        <v>18</v>
      </c>
      <c r="I96" s="210"/>
      <c r="J96" s="209">
        <v>0</v>
      </c>
      <c r="K96" s="117">
        <v>232633.56</v>
      </c>
      <c r="L96" s="117">
        <v>465267.12</v>
      </c>
      <c r="M96" s="117">
        <v>232633.56</v>
      </c>
      <c r="N96" s="261">
        <v>0</v>
      </c>
      <c r="O96" s="116">
        <v>0</v>
      </c>
      <c r="P96" s="261">
        <v>0</v>
      </c>
      <c r="Q96" s="116">
        <v>0</v>
      </c>
      <c r="R96" s="260">
        <v>0</v>
      </c>
      <c r="S96" s="116">
        <v>0</v>
      </c>
      <c r="T96" s="260">
        <v>0</v>
      </c>
      <c r="U96" s="116">
        <v>0</v>
      </c>
      <c r="V96" s="260">
        <v>0</v>
      </c>
      <c r="W96" s="116">
        <v>0</v>
      </c>
      <c r="X96" s="260">
        <v>0</v>
      </c>
      <c r="Y96" s="116">
        <v>0</v>
      </c>
      <c r="Z96" s="260">
        <v>0</v>
      </c>
      <c r="AA96" s="116">
        <v>0</v>
      </c>
      <c r="AB96" s="260">
        <v>0</v>
      </c>
      <c r="AC96" s="116">
        <v>0</v>
      </c>
      <c r="AD96" s="260">
        <v>0</v>
      </c>
      <c r="AE96" s="116">
        <v>0</v>
      </c>
      <c r="AF96" s="118">
        <v>0</v>
      </c>
      <c r="AG96" s="116">
        <v>0</v>
      </c>
      <c r="AH96" s="118">
        <v>0</v>
      </c>
      <c r="AI96" s="116">
        <v>0</v>
      </c>
      <c r="AJ96" s="118">
        <v>0</v>
      </c>
      <c r="AK96" s="116">
        <v>0</v>
      </c>
      <c r="AL96" s="118">
        <v>28</v>
      </c>
      <c r="AM96" s="116">
        <v>56</v>
      </c>
      <c r="AN96" s="118">
        <v>0</v>
      </c>
      <c r="AO96" s="116">
        <v>0</v>
      </c>
      <c r="AP96" s="118">
        <v>0</v>
      </c>
      <c r="AQ96" s="116">
        <v>0</v>
      </c>
      <c r="AR96" s="118">
        <v>62</v>
      </c>
      <c r="AS96" s="116">
        <v>124</v>
      </c>
    </row>
    <row r="97" spans="1:45" ht="13.5" customHeight="1" x14ac:dyDescent="0.2">
      <c r="A97" s="115" t="s">
        <v>253</v>
      </c>
      <c r="B97" s="155" t="str">
        <f>'Incentive Goal'!B96</f>
        <v>UNION</v>
      </c>
      <c r="C97" s="116">
        <v>7</v>
      </c>
      <c r="D97" s="116">
        <v>12</v>
      </c>
      <c r="E97" s="210">
        <v>3936</v>
      </c>
      <c r="F97" s="209">
        <v>562.28571428571433</v>
      </c>
      <c r="G97" s="210">
        <v>229</v>
      </c>
      <c r="H97" s="209">
        <v>32.714285714285715</v>
      </c>
      <c r="I97" s="210">
        <v>198</v>
      </c>
      <c r="J97" s="209">
        <v>28.285714285714285</v>
      </c>
      <c r="K97" s="117">
        <v>7368972.7199999997</v>
      </c>
      <c r="L97" s="117">
        <v>1052710.3885714286</v>
      </c>
      <c r="M97" s="117">
        <v>614081.05999999994</v>
      </c>
      <c r="N97" s="261">
        <v>63711</v>
      </c>
      <c r="O97" s="116">
        <v>9101.5714285714294</v>
      </c>
      <c r="P97" s="261">
        <v>698</v>
      </c>
      <c r="Q97" s="116">
        <v>99.714285714285708</v>
      </c>
      <c r="R97" s="260">
        <v>566</v>
      </c>
      <c r="S97" s="116">
        <v>80.857142857142861</v>
      </c>
      <c r="T97" s="260">
        <v>24</v>
      </c>
      <c r="U97" s="116">
        <v>3.4285714285714284</v>
      </c>
      <c r="V97" s="260">
        <v>88</v>
      </c>
      <c r="W97" s="116">
        <v>12.571428571428571</v>
      </c>
      <c r="X97" s="260">
        <v>235</v>
      </c>
      <c r="Y97" s="116">
        <v>33.571428571428569</v>
      </c>
      <c r="Z97" s="260">
        <v>237</v>
      </c>
      <c r="AA97" s="116">
        <v>33.857142857142854</v>
      </c>
      <c r="AB97" s="260">
        <v>186</v>
      </c>
      <c r="AC97" s="116">
        <v>26.571428571428573</v>
      </c>
      <c r="AD97" s="260">
        <v>7</v>
      </c>
      <c r="AE97" s="116">
        <v>1</v>
      </c>
      <c r="AF97" s="118">
        <v>126</v>
      </c>
      <c r="AG97" s="116">
        <v>18</v>
      </c>
      <c r="AH97" s="118">
        <v>228</v>
      </c>
      <c r="AI97" s="116">
        <v>32.571428571428569</v>
      </c>
      <c r="AJ97" s="118">
        <v>63</v>
      </c>
      <c r="AK97" s="116">
        <v>9</v>
      </c>
      <c r="AL97" s="118">
        <v>1429</v>
      </c>
      <c r="AM97" s="116">
        <v>204.14285714285714</v>
      </c>
      <c r="AN97" s="118">
        <v>1028</v>
      </c>
      <c r="AO97" s="116">
        <v>146.85714285714286</v>
      </c>
      <c r="AP97" s="118">
        <v>3157</v>
      </c>
      <c r="AQ97" s="116">
        <v>451</v>
      </c>
      <c r="AR97" s="118">
        <v>643</v>
      </c>
      <c r="AS97" s="116">
        <v>91.857142857142861</v>
      </c>
    </row>
    <row r="98" spans="1:45" ht="13.5" customHeight="1" x14ac:dyDescent="0.2">
      <c r="A98" s="115" t="s">
        <v>220</v>
      </c>
      <c r="B98" s="155" t="str">
        <f>'Incentive Goal'!B97</f>
        <v>VANCE</v>
      </c>
      <c r="C98" s="116">
        <v>10.5</v>
      </c>
      <c r="D98" s="116">
        <v>12</v>
      </c>
      <c r="E98" s="210">
        <v>2577</v>
      </c>
      <c r="F98" s="209">
        <v>245.42857142857142</v>
      </c>
      <c r="G98" s="210">
        <v>121</v>
      </c>
      <c r="H98" s="209">
        <v>11.523809523809524</v>
      </c>
      <c r="I98" s="210">
        <v>97</v>
      </c>
      <c r="J98" s="209">
        <v>9.2380952380952372</v>
      </c>
      <c r="K98" s="117">
        <v>3131726.14</v>
      </c>
      <c r="L98" s="117">
        <v>298259.63238095242</v>
      </c>
      <c r="M98" s="117">
        <v>260977.17833333334</v>
      </c>
      <c r="N98" s="261">
        <v>43388</v>
      </c>
      <c r="O98" s="116">
        <v>4132.1904761904761</v>
      </c>
      <c r="P98" s="261">
        <v>123</v>
      </c>
      <c r="Q98" s="116">
        <v>11.714285714285714</v>
      </c>
      <c r="R98" s="260">
        <v>1287</v>
      </c>
      <c r="S98" s="116">
        <v>122.57142857142857</v>
      </c>
      <c r="T98" s="260">
        <v>48</v>
      </c>
      <c r="U98" s="116">
        <v>4.5714285714285712</v>
      </c>
      <c r="V98" s="260">
        <v>34</v>
      </c>
      <c r="W98" s="116">
        <v>3.2380952380952381</v>
      </c>
      <c r="X98" s="260">
        <v>132</v>
      </c>
      <c r="Y98" s="116">
        <v>12.571428571428571</v>
      </c>
      <c r="Z98" s="260">
        <v>129</v>
      </c>
      <c r="AA98" s="116">
        <v>12.285714285714286</v>
      </c>
      <c r="AB98" s="260">
        <v>85</v>
      </c>
      <c r="AC98" s="116">
        <v>8.0952380952380949</v>
      </c>
      <c r="AD98" s="260">
        <v>7</v>
      </c>
      <c r="AE98" s="116">
        <v>0.66666666666666663</v>
      </c>
      <c r="AF98" s="118">
        <v>56</v>
      </c>
      <c r="AG98" s="116">
        <v>5.333333333333333</v>
      </c>
      <c r="AH98" s="118">
        <v>123</v>
      </c>
      <c r="AI98" s="116">
        <v>11.714285714285714</v>
      </c>
      <c r="AJ98" s="118">
        <v>2</v>
      </c>
      <c r="AK98" s="116">
        <v>0.19047619047619047</v>
      </c>
      <c r="AL98" s="118">
        <v>1017</v>
      </c>
      <c r="AM98" s="116">
        <v>96.857142857142861</v>
      </c>
      <c r="AN98" s="118">
        <v>948</v>
      </c>
      <c r="AO98" s="116">
        <v>90.285714285714292</v>
      </c>
      <c r="AP98" s="118">
        <v>6139</v>
      </c>
      <c r="AQ98" s="116">
        <v>584.66666666666663</v>
      </c>
      <c r="AR98" s="118">
        <v>417</v>
      </c>
      <c r="AS98" s="116">
        <v>39.714285714285715</v>
      </c>
    </row>
    <row r="99" spans="1:45" ht="13.5" customHeight="1" x14ac:dyDescent="0.2">
      <c r="A99" s="115" t="s">
        <v>220</v>
      </c>
      <c r="B99" s="155" t="str">
        <f>'Incentive Goal'!B98</f>
        <v>WAKE</v>
      </c>
      <c r="C99" s="116">
        <v>42</v>
      </c>
      <c r="D99" s="116">
        <v>74</v>
      </c>
      <c r="E99" s="210">
        <v>17055</v>
      </c>
      <c r="F99" s="209">
        <v>406.07142857142856</v>
      </c>
      <c r="G99" s="210">
        <v>912</v>
      </c>
      <c r="H99" s="209">
        <v>21.714285714285715</v>
      </c>
      <c r="I99" s="210">
        <v>670</v>
      </c>
      <c r="J99" s="209">
        <v>15.952380952380953</v>
      </c>
      <c r="K99" s="117">
        <v>32882790.149999999</v>
      </c>
      <c r="L99" s="117">
        <v>782923.57499999995</v>
      </c>
      <c r="M99" s="117">
        <v>444362.02905405406</v>
      </c>
      <c r="N99" s="261">
        <v>242639</v>
      </c>
      <c r="O99" s="116">
        <v>5777.1190476190477</v>
      </c>
      <c r="P99" s="261">
        <v>1691</v>
      </c>
      <c r="Q99" s="116">
        <v>40.261904761904759</v>
      </c>
      <c r="R99" s="260">
        <v>5514</v>
      </c>
      <c r="S99" s="116">
        <v>131.28571428571428</v>
      </c>
      <c r="T99" s="260">
        <v>146</v>
      </c>
      <c r="U99" s="116">
        <v>3.4761904761904763</v>
      </c>
      <c r="V99" s="260">
        <v>397</v>
      </c>
      <c r="W99" s="116">
        <v>9.4523809523809526</v>
      </c>
      <c r="X99" s="260">
        <v>915</v>
      </c>
      <c r="Y99" s="116">
        <v>21.785714285714285</v>
      </c>
      <c r="Z99" s="260">
        <v>1139</v>
      </c>
      <c r="AA99" s="116">
        <v>27.11904761904762</v>
      </c>
      <c r="AB99" s="260">
        <v>630</v>
      </c>
      <c r="AC99" s="116">
        <v>15</v>
      </c>
      <c r="AD99" s="260">
        <v>24</v>
      </c>
      <c r="AE99" s="116">
        <v>0.5714285714285714</v>
      </c>
      <c r="AF99" s="118">
        <v>518</v>
      </c>
      <c r="AG99" s="116">
        <v>12.333333333333334</v>
      </c>
      <c r="AH99" s="118">
        <v>875</v>
      </c>
      <c r="AI99" s="116">
        <v>20.833333333333332</v>
      </c>
      <c r="AJ99" s="118">
        <v>135</v>
      </c>
      <c r="AK99" s="116">
        <v>3.2142857142857144</v>
      </c>
      <c r="AL99" s="118">
        <v>6100</v>
      </c>
      <c r="AM99" s="116">
        <v>145.23809523809524</v>
      </c>
      <c r="AN99" s="118">
        <v>3253</v>
      </c>
      <c r="AO99" s="116">
        <v>77.452380952380949</v>
      </c>
      <c r="AP99" s="118">
        <v>13460</v>
      </c>
      <c r="AQ99" s="116">
        <v>320.47619047619048</v>
      </c>
      <c r="AR99" s="118">
        <v>621</v>
      </c>
      <c r="AS99" s="116">
        <v>14.785714285714286</v>
      </c>
    </row>
    <row r="100" spans="1:45" ht="13.5" customHeight="1" x14ac:dyDescent="0.2">
      <c r="A100" s="115" t="s">
        <v>220</v>
      </c>
      <c r="B100" s="155" t="str">
        <f>'Incentive Goal'!B99</f>
        <v>WARREN</v>
      </c>
      <c r="C100" s="116">
        <v>3</v>
      </c>
      <c r="D100" s="116">
        <v>5</v>
      </c>
      <c r="E100" s="210">
        <v>915</v>
      </c>
      <c r="F100" s="209">
        <v>305</v>
      </c>
      <c r="G100" s="210">
        <v>27</v>
      </c>
      <c r="H100" s="209">
        <v>9</v>
      </c>
      <c r="I100" s="210">
        <v>34</v>
      </c>
      <c r="J100" s="209">
        <v>11.333333333333334</v>
      </c>
      <c r="K100" s="117">
        <v>1294864.71</v>
      </c>
      <c r="L100" s="117">
        <v>431621.57</v>
      </c>
      <c r="M100" s="117">
        <v>258972.94199999998</v>
      </c>
      <c r="N100" s="261">
        <v>15512</v>
      </c>
      <c r="O100" s="116">
        <v>5170.666666666667</v>
      </c>
      <c r="P100" s="261">
        <v>49</v>
      </c>
      <c r="Q100" s="116">
        <v>16.333333333333332</v>
      </c>
      <c r="R100" s="260">
        <v>1509</v>
      </c>
      <c r="S100" s="116">
        <v>503</v>
      </c>
      <c r="T100" s="260">
        <v>19</v>
      </c>
      <c r="U100" s="116">
        <v>6.333333333333333</v>
      </c>
      <c r="V100" s="260">
        <v>4</v>
      </c>
      <c r="W100" s="116">
        <v>1.3333333333333333</v>
      </c>
      <c r="X100" s="260">
        <v>26</v>
      </c>
      <c r="Y100" s="116">
        <v>8.6666666666666661</v>
      </c>
      <c r="Z100" s="260">
        <v>30</v>
      </c>
      <c r="AA100" s="116">
        <v>10</v>
      </c>
      <c r="AB100" s="260">
        <v>30</v>
      </c>
      <c r="AC100" s="116">
        <v>10</v>
      </c>
      <c r="AD100" s="260">
        <v>35</v>
      </c>
      <c r="AE100" s="116">
        <v>11.666666666666666</v>
      </c>
      <c r="AF100" s="118">
        <v>11</v>
      </c>
      <c r="AG100" s="116">
        <v>3.6666666666666665</v>
      </c>
      <c r="AH100" s="118">
        <v>38</v>
      </c>
      <c r="AI100" s="116">
        <v>12.666666666666666</v>
      </c>
      <c r="AJ100" s="118">
        <v>13</v>
      </c>
      <c r="AK100" s="116">
        <v>4.333333333333333</v>
      </c>
      <c r="AL100" s="118">
        <v>361</v>
      </c>
      <c r="AM100" s="116">
        <v>120.33333333333333</v>
      </c>
      <c r="AN100" s="118">
        <v>383</v>
      </c>
      <c r="AO100" s="116">
        <v>127.66666666666667</v>
      </c>
      <c r="AP100" s="118">
        <v>3305</v>
      </c>
      <c r="AQ100" s="116">
        <v>1101.6666666666667</v>
      </c>
      <c r="AR100" s="118">
        <v>219</v>
      </c>
      <c r="AS100" s="116">
        <v>73</v>
      </c>
    </row>
    <row r="101" spans="1:45" ht="13.5" customHeight="1" x14ac:dyDescent="0.2">
      <c r="A101" s="115" t="s">
        <v>248</v>
      </c>
      <c r="B101" s="155" t="str">
        <f>'Incentive Goal'!B100</f>
        <v>WASHINGTON</v>
      </c>
      <c r="C101" s="116">
        <v>1</v>
      </c>
      <c r="D101" s="116">
        <v>1.25</v>
      </c>
      <c r="E101" s="210">
        <v>715</v>
      </c>
      <c r="F101" s="209">
        <v>715</v>
      </c>
      <c r="G101" s="210">
        <v>28</v>
      </c>
      <c r="H101" s="209">
        <v>28</v>
      </c>
      <c r="I101" s="210">
        <v>22</v>
      </c>
      <c r="J101" s="209">
        <v>22</v>
      </c>
      <c r="K101" s="117">
        <v>837881.58</v>
      </c>
      <c r="L101" s="117">
        <v>837881.58</v>
      </c>
      <c r="M101" s="117">
        <v>670305.26399999997</v>
      </c>
      <c r="N101" s="261">
        <v>12937</v>
      </c>
      <c r="O101" s="116">
        <v>12937</v>
      </c>
      <c r="P101" s="261">
        <v>19</v>
      </c>
      <c r="Q101" s="116">
        <v>19</v>
      </c>
      <c r="R101" s="260">
        <v>767</v>
      </c>
      <c r="S101" s="116">
        <v>767</v>
      </c>
      <c r="T101" s="260">
        <v>4</v>
      </c>
      <c r="U101" s="116">
        <v>4</v>
      </c>
      <c r="V101" s="260">
        <v>3</v>
      </c>
      <c r="W101" s="116">
        <v>3</v>
      </c>
      <c r="X101" s="260">
        <v>9</v>
      </c>
      <c r="Y101" s="116">
        <v>9</v>
      </c>
      <c r="Z101" s="260">
        <v>0</v>
      </c>
      <c r="AA101" s="116">
        <v>0</v>
      </c>
      <c r="AB101" s="260">
        <v>0</v>
      </c>
      <c r="AC101" s="116">
        <v>0</v>
      </c>
      <c r="AD101" s="260">
        <v>0</v>
      </c>
      <c r="AE101" s="116">
        <v>0</v>
      </c>
      <c r="AF101" s="118">
        <v>22</v>
      </c>
      <c r="AG101" s="116">
        <v>22</v>
      </c>
      <c r="AH101" s="118">
        <v>41</v>
      </c>
      <c r="AI101" s="116">
        <v>41</v>
      </c>
      <c r="AJ101" s="118">
        <v>2</v>
      </c>
      <c r="AK101" s="116">
        <v>2</v>
      </c>
      <c r="AL101" s="118">
        <v>314</v>
      </c>
      <c r="AM101" s="116">
        <v>314</v>
      </c>
      <c r="AN101" s="118">
        <v>231</v>
      </c>
      <c r="AO101" s="116">
        <v>231</v>
      </c>
      <c r="AP101" s="118">
        <v>245</v>
      </c>
      <c r="AQ101" s="116">
        <v>245</v>
      </c>
      <c r="AR101" s="118">
        <v>214</v>
      </c>
      <c r="AS101" s="116">
        <v>214</v>
      </c>
    </row>
    <row r="102" spans="1:45" ht="13.5" customHeight="1" x14ac:dyDescent="0.2">
      <c r="A102" s="115" t="s">
        <v>254</v>
      </c>
      <c r="B102" s="155" t="str">
        <f>'Incentive Goal'!B101</f>
        <v>WATAUGA</v>
      </c>
      <c r="C102" s="116">
        <v>1</v>
      </c>
      <c r="D102" s="116">
        <v>2</v>
      </c>
      <c r="E102" s="210">
        <v>423</v>
      </c>
      <c r="F102" s="209">
        <v>423</v>
      </c>
      <c r="G102" s="210">
        <v>16</v>
      </c>
      <c r="H102" s="209">
        <v>16</v>
      </c>
      <c r="I102" s="210">
        <v>17</v>
      </c>
      <c r="J102" s="209">
        <v>17</v>
      </c>
      <c r="K102" s="117">
        <v>960945.94</v>
      </c>
      <c r="L102" s="117">
        <v>960945.94</v>
      </c>
      <c r="M102" s="117">
        <v>480472.97</v>
      </c>
      <c r="N102" s="261">
        <v>5863</v>
      </c>
      <c r="O102" s="116">
        <v>5863</v>
      </c>
      <c r="P102" s="261">
        <v>38</v>
      </c>
      <c r="Q102" s="116">
        <v>38</v>
      </c>
      <c r="R102" s="260">
        <v>55</v>
      </c>
      <c r="S102" s="116">
        <v>55</v>
      </c>
      <c r="T102" s="260">
        <v>0</v>
      </c>
      <c r="U102" s="116">
        <v>0</v>
      </c>
      <c r="V102" s="260">
        <v>5</v>
      </c>
      <c r="W102" s="116">
        <v>5</v>
      </c>
      <c r="X102" s="260">
        <v>12</v>
      </c>
      <c r="Y102" s="116">
        <v>12</v>
      </c>
      <c r="Z102" s="260">
        <v>41</v>
      </c>
      <c r="AA102" s="116">
        <v>41</v>
      </c>
      <c r="AB102" s="260">
        <v>16</v>
      </c>
      <c r="AC102" s="116">
        <v>16</v>
      </c>
      <c r="AD102" s="260">
        <v>0</v>
      </c>
      <c r="AE102" s="116">
        <v>0</v>
      </c>
      <c r="AF102" s="118">
        <v>14</v>
      </c>
      <c r="AG102" s="116">
        <v>14</v>
      </c>
      <c r="AH102" s="118">
        <v>42</v>
      </c>
      <c r="AI102" s="116">
        <v>42</v>
      </c>
      <c r="AJ102" s="118">
        <v>7</v>
      </c>
      <c r="AK102" s="116">
        <v>7</v>
      </c>
      <c r="AL102" s="118">
        <v>78</v>
      </c>
      <c r="AM102" s="116">
        <v>78</v>
      </c>
      <c r="AN102" s="118">
        <v>410</v>
      </c>
      <c r="AO102" s="116">
        <v>410</v>
      </c>
      <c r="AP102" s="118">
        <v>106</v>
      </c>
      <c r="AQ102" s="116">
        <v>106</v>
      </c>
      <c r="AR102" s="118">
        <v>102</v>
      </c>
      <c r="AS102" s="116">
        <v>102</v>
      </c>
    </row>
    <row r="103" spans="1:45" ht="13.5" customHeight="1" x14ac:dyDescent="0.2">
      <c r="A103" s="115" t="s">
        <v>220</v>
      </c>
      <c r="B103" s="155" t="str">
        <f>'Incentive Goal'!B102</f>
        <v>WAYNE</v>
      </c>
      <c r="C103" s="116">
        <v>8</v>
      </c>
      <c r="D103" s="116">
        <v>14</v>
      </c>
      <c r="E103" s="210">
        <v>5998</v>
      </c>
      <c r="F103" s="209">
        <v>749.75</v>
      </c>
      <c r="G103" s="210">
        <v>131</v>
      </c>
      <c r="H103" s="209">
        <v>16.375</v>
      </c>
      <c r="I103" s="210">
        <v>197</v>
      </c>
      <c r="J103" s="209">
        <v>24.625</v>
      </c>
      <c r="K103" s="117">
        <v>8178436.6399999997</v>
      </c>
      <c r="L103" s="117">
        <v>1022304.58</v>
      </c>
      <c r="M103" s="117">
        <v>584174.04571428569</v>
      </c>
      <c r="N103" s="261">
        <v>111077</v>
      </c>
      <c r="O103" s="116">
        <v>13884.625</v>
      </c>
      <c r="P103" s="261">
        <v>471</v>
      </c>
      <c r="Q103" s="116">
        <v>58.875</v>
      </c>
      <c r="R103" s="260">
        <v>4397</v>
      </c>
      <c r="S103" s="116">
        <v>549.625</v>
      </c>
      <c r="T103" s="260">
        <v>552</v>
      </c>
      <c r="U103" s="116">
        <v>69</v>
      </c>
      <c r="V103" s="260">
        <v>78</v>
      </c>
      <c r="W103" s="116">
        <v>9.75</v>
      </c>
      <c r="X103" s="260">
        <v>135</v>
      </c>
      <c r="Y103" s="116">
        <v>16.875</v>
      </c>
      <c r="Z103" s="260">
        <v>231</v>
      </c>
      <c r="AA103" s="116">
        <v>28.875</v>
      </c>
      <c r="AB103" s="260">
        <v>147</v>
      </c>
      <c r="AC103" s="116">
        <v>18.375</v>
      </c>
      <c r="AD103" s="260">
        <v>17</v>
      </c>
      <c r="AE103" s="116">
        <v>2.125</v>
      </c>
      <c r="AF103" s="118">
        <v>280</v>
      </c>
      <c r="AG103" s="116">
        <v>35</v>
      </c>
      <c r="AH103" s="118">
        <v>241</v>
      </c>
      <c r="AI103" s="116">
        <v>30.125</v>
      </c>
      <c r="AJ103" s="118">
        <v>99</v>
      </c>
      <c r="AK103" s="116">
        <v>12.375</v>
      </c>
      <c r="AL103" s="118">
        <v>2106</v>
      </c>
      <c r="AM103" s="116">
        <v>263.25</v>
      </c>
      <c r="AN103" s="118">
        <v>1970</v>
      </c>
      <c r="AO103" s="116">
        <v>246.25</v>
      </c>
      <c r="AP103" s="118">
        <v>2746</v>
      </c>
      <c r="AQ103" s="116">
        <v>343.25</v>
      </c>
      <c r="AR103" s="118">
        <v>578</v>
      </c>
      <c r="AS103" s="116">
        <v>72.25</v>
      </c>
    </row>
    <row r="104" spans="1:45" ht="13.5" customHeight="1" x14ac:dyDescent="0.2">
      <c r="A104" s="115" t="s">
        <v>254</v>
      </c>
      <c r="B104" s="155" t="str">
        <f>'Incentive Goal'!B103</f>
        <v>WILKES</v>
      </c>
      <c r="C104" s="116">
        <v>6</v>
      </c>
      <c r="D104" s="116">
        <v>8</v>
      </c>
      <c r="E104" s="210">
        <v>2361</v>
      </c>
      <c r="F104" s="209">
        <v>393.5</v>
      </c>
      <c r="G104" s="210">
        <v>101</v>
      </c>
      <c r="H104" s="209">
        <v>16.833333333333332</v>
      </c>
      <c r="I104" s="210">
        <v>103</v>
      </c>
      <c r="J104" s="209">
        <v>17.166666666666668</v>
      </c>
      <c r="K104" s="117">
        <v>2490851.42</v>
      </c>
      <c r="L104" s="117">
        <v>415141.90333333332</v>
      </c>
      <c r="M104" s="117">
        <v>311356.42749999999</v>
      </c>
      <c r="N104" s="261">
        <v>47612</v>
      </c>
      <c r="O104" s="116">
        <v>7935.333333333333</v>
      </c>
      <c r="P104" s="261">
        <v>223</v>
      </c>
      <c r="Q104" s="116">
        <v>37.166666666666664</v>
      </c>
      <c r="R104" s="260">
        <v>1973</v>
      </c>
      <c r="S104" s="116">
        <v>328.83333333333331</v>
      </c>
      <c r="T104" s="260">
        <v>143</v>
      </c>
      <c r="U104" s="116">
        <v>23.833333333333332</v>
      </c>
      <c r="V104" s="260">
        <v>40</v>
      </c>
      <c r="W104" s="116">
        <v>6.666666666666667</v>
      </c>
      <c r="X104" s="260">
        <v>104</v>
      </c>
      <c r="Y104" s="116">
        <v>17.333333333333332</v>
      </c>
      <c r="Z104" s="260">
        <v>114</v>
      </c>
      <c r="AA104" s="116">
        <v>19</v>
      </c>
      <c r="AB104" s="260">
        <v>102</v>
      </c>
      <c r="AC104" s="116">
        <v>17</v>
      </c>
      <c r="AD104" s="260">
        <v>7</v>
      </c>
      <c r="AE104" s="116">
        <v>1.1666666666666667</v>
      </c>
      <c r="AF104" s="118">
        <v>12</v>
      </c>
      <c r="AG104" s="116">
        <v>2</v>
      </c>
      <c r="AH104" s="118">
        <v>95</v>
      </c>
      <c r="AI104" s="116">
        <v>15.833333333333334</v>
      </c>
      <c r="AJ104" s="118">
        <v>33</v>
      </c>
      <c r="AK104" s="116">
        <v>5.5</v>
      </c>
      <c r="AL104" s="118">
        <v>875</v>
      </c>
      <c r="AM104" s="116">
        <v>145.83333333333334</v>
      </c>
      <c r="AN104" s="118">
        <v>1143</v>
      </c>
      <c r="AO104" s="116">
        <v>190.5</v>
      </c>
      <c r="AP104" s="118">
        <v>7735</v>
      </c>
      <c r="AQ104" s="116">
        <v>1289.1666666666667</v>
      </c>
      <c r="AR104" s="118">
        <v>888</v>
      </c>
      <c r="AS104" s="116">
        <v>148</v>
      </c>
    </row>
    <row r="105" spans="1:45" ht="13.5" customHeight="1" x14ac:dyDescent="0.2">
      <c r="A105" s="115" t="s">
        <v>220</v>
      </c>
      <c r="B105" s="155" t="str">
        <f>'Incentive Goal'!B104</f>
        <v>WILSON</v>
      </c>
      <c r="C105" s="116">
        <v>13</v>
      </c>
      <c r="D105" s="116">
        <v>19</v>
      </c>
      <c r="E105" s="210">
        <v>4724</v>
      </c>
      <c r="F105" s="209">
        <v>363.38461538461536</v>
      </c>
      <c r="G105" s="210">
        <v>195</v>
      </c>
      <c r="H105" s="209">
        <v>15</v>
      </c>
      <c r="I105" s="210">
        <v>187</v>
      </c>
      <c r="J105" s="209">
        <v>14.384615384615385</v>
      </c>
      <c r="K105" s="117">
        <v>6081598.5899999999</v>
      </c>
      <c r="L105" s="117">
        <v>467815.27615384612</v>
      </c>
      <c r="M105" s="117">
        <v>320084.13631578948</v>
      </c>
      <c r="N105" s="261">
        <v>95248</v>
      </c>
      <c r="O105" s="116">
        <v>7326.7692307692305</v>
      </c>
      <c r="P105" s="261">
        <v>580</v>
      </c>
      <c r="Q105" s="116">
        <v>44.615384615384613</v>
      </c>
      <c r="R105" s="260">
        <v>4140</v>
      </c>
      <c r="S105" s="116">
        <v>318.46153846153845</v>
      </c>
      <c r="T105" s="260">
        <v>296</v>
      </c>
      <c r="U105" s="116">
        <v>22.76923076923077</v>
      </c>
      <c r="V105" s="260">
        <v>178</v>
      </c>
      <c r="W105" s="116">
        <v>13.692307692307692</v>
      </c>
      <c r="X105" s="260">
        <v>208</v>
      </c>
      <c r="Y105" s="116">
        <v>16</v>
      </c>
      <c r="Z105" s="260">
        <v>528</v>
      </c>
      <c r="AA105" s="116">
        <v>40.615384615384613</v>
      </c>
      <c r="AB105" s="260">
        <v>150</v>
      </c>
      <c r="AC105" s="116">
        <v>11.538461538461538</v>
      </c>
      <c r="AD105" s="260">
        <v>188</v>
      </c>
      <c r="AE105" s="116">
        <v>14.461538461538462</v>
      </c>
      <c r="AF105" s="118">
        <v>109</v>
      </c>
      <c r="AG105" s="116">
        <v>8.384615384615385</v>
      </c>
      <c r="AH105" s="118">
        <v>223</v>
      </c>
      <c r="AI105" s="116">
        <v>17.153846153846153</v>
      </c>
      <c r="AJ105" s="118">
        <v>24</v>
      </c>
      <c r="AK105" s="116">
        <v>1.8461538461538463</v>
      </c>
      <c r="AL105" s="118">
        <v>1815</v>
      </c>
      <c r="AM105" s="116">
        <v>139.61538461538461</v>
      </c>
      <c r="AN105" s="118">
        <v>975</v>
      </c>
      <c r="AO105" s="116">
        <v>75</v>
      </c>
      <c r="AP105" s="118">
        <v>2219</v>
      </c>
      <c r="AQ105" s="116">
        <v>170.69230769230768</v>
      </c>
      <c r="AR105" s="118">
        <v>443</v>
      </c>
      <c r="AS105" s="116">
        <v>34.07692307692308</v>
      </c>
    </row>
    <row r="106" spans="1:45" ht="13.5" customHeight="1" x14ac:dyDescent="0.2">
      <c r="A106" s="115" t="s">
        <v>142</v>
      </c>
      <c r="B106" s="155" t="str">
        <f>'Incentive Goal'!B105</f>
        <v>YADKIN</v>
      </c>
      <c r="C106" s="116">
        <v>3.5</v>
      </c>
      <c r="D106" s="116">
        <v>5</v>
      </c>
      <c r="E106" s="210">
        <v>885</v>
      </c>
      <c r="F106" s="209">
        <v>252.85714285714286</v>
      </c>
      <c r="G106" s="210">
        <v>22</v>
      </c>
      <c r="H106" s="209">
        <v>6.2857142857142856</v>
      </c>
      <c r="I106" s="210">
        <v>46</v>
      </c>
      <c r="J106" s="209">
        <v>13.142857142857142</v>
      </c>
      <c r="K106" s="117">
        <v>1460704.58</v>
      </c>
      <c r="L106" s="117">
        <v>417344.16571428574</v>
      </c>
      <c r="M106" s="117">
        <v>292140.91600000003</v>
      </c>
      <c r="N106" s="261">
        <v>13188</v>
      </c>
      <c r="O106" s="116">
        <v>3768</v>
      </c>
      <c r="P106" s="261">
        <v>55</v>
      </c>
      <c r="Q106" s="116">
        <v>15.714285714285714</v>
      </c>
      <c r="R106" s="260">
        <v>277</v>
      </c>
      <c r="S106" s="116">
        <v>79.142857142857139</v>
      </c>
      <c r="T106" s="260">
        <v>8</v>
      </c>
      <c r="U106" s="116">
        <v>2.2857142857142856</v>
      </c>
      <c r="V106" s="260">
        <v>15</v>
      </c>
      <c r="W106" s="116">
        <v>4.2857142857142856</v>
      </c>
      <c r="X106" s="260">
        <v>24</v>
      </c>
      <c r="Y106" s="116">
        <v>6.8571428571428568</v>
      </c>
      <c r="Z106" s="260">
        <v>49</v>
      </c>
      <c r="AA106" s="116">
        <v>14</v>
      </c>
      <c r="AB106" s="260">
        <v>41</v>
      </c>
      <c r="AC106" s="116">
        <v>11.714285714285714</v>
      </c>
      <c r="AD106" s="260">
        <v>15</v>
      </c>
      <c r="AE106" s="116">
        <v>4.2857142857142856</v>
      </c>
      <c r="AF106" s="118">
        <v>21</v>
      </c>
      <c r="AG106" s="116">
        <v>6</v>
      </c>
      <c r="AH106" s="118">
        <v>33</v>
      </c>
      <c r="AI106" s="116">
        <v>9.4285714285714288</v>
      </c>
      <c r="AJ106" s="118">
        <v>7</v>
      </c>
      <c r="AK106" s="116">
        <v>2</v>
      </c>
      <c r="AL106" s="118">
        <v>307</v>
      </c>
      <c r="AM106" s="116">
        <v>87.714285714285708</v>
      </c>
      <c r="AN106" s="118">
        <v>243</v>
      </c>
      <c r="AO106" s="116">
        <v>69.428571428571431</v>
      </c>
      <c r="AP106" s="118">
        <v>863</v>
      </c>
      <c r="AQ106" s="116">
        <v>246.57142857142858</v>
      </c>
      <c r="AR106" s="118">
        <v>231</v>
      </c>
      <c r="AS106" s="116">
        <v>66</v>
      </c>
    </row>
    <row r="107" spans="1:45" ht="13.5" customHeight="1" x14ac:dyDescent="0.2">
      <c r="A107" s="115" t="s">
        <v>232</v>
      </c>
      <c r="B107" s="155" t="str">
        <f>'Incentive Goal'!B106</f>
        <v>YANCEY</v>
      </c>
      <c r="C107" s="116">
        <v>0.75</v>
      </c>
      <c r="D107" s="116">
        <v>1</v>
      </c>
      <c r="E107" s="210">
        <v>302</v>
      </c>
      <c r="F107" s="209">
        <v>402.66666666666669</v>
      </c>
      <c r="G107" s="210">
        <v>39</v>
      </c>
      <c r="H107" s="209">
        <v>52</v>
      </c>
      <c r="I107" s="210">
        <v>15</v>
      </c>
      <c r="J107" s="209">
        <v>20</v>
      </c>
      <c r="K107" s="117">
        <v>514245.92</v>
      </c>
      <c r="L107" s="117">
        <v>685661.22666666668</v>
      </c>
      <c r="M107" s="117">
        <v>514245.92</v>
      </c>
      <c r="N107" s="261">
        <v>4536</v>
      </c>
      <c r="O107" s="116">
        <v>6048</v>
      </c>
      <c r="P107" s="261">
        <v>43</v>
      </c>
      <c r="Q107" s="116">
        <v>57.333333333333336</v>
      </c>
      <c r="R107" s="260">
        <v>54</v>
      </c>
      <c r="S107" s="116">
        <v>72</v>
      </c>
      <c r="T107" s="260">
        <v>6</v>
      </c>
      <c r="U107" s="116">
        <v>8</v>
      </c>
      <c r="V107" s="260">
        <v>1</v>
      </c>
      <c r="W107" s="116">
        <v>1.3333333333333333</v>
      </c>
      <c r="X107" s="260">
        <v>51</v>
      </c>
      <c r="Y107" s="116">
        <v>68</v>
      </c>
      <c r="Z107" s="260">
        <v>33</v>
      </c>
      <c r="AA107" s="116">
        <v>44</v>
      </c>
      <c r="AB107" s="260">
        <v>15</v>
      </c>
      <c r="AC107" s="116">
        <v>20</v>
      </c>
      <c r="AD107" s="260">
        <v>1</v>
      </c>
      <c r="AE107" s="116">
        <v>1.3333333333333333</v>
      </c>
      <c r="AF107" s="118">
        <v>2</v>
      </c>
      <c r="AG107" s="116">
        <v>2.6666666666666665</v>
      </c>
      <c r="AH107" s="118">
        <v>6</v>
      </c>
      <c r="AI107" s="116">
        <v>8</v>
      </c>
      <c r="AJ107" s="118">
        <v>3</v>
      </c>
      <c r="AK107" s="116">
        <v>4</v>
      </c>
      <c r="AL107" s="118">
        <v>44</v>
      </c>
      <c r="AM107" s="116">
        <v>58.666666666666664</v>
      </c>
      <c r="AN107" s="118">
        <v>88</v>
      </c>
      <c r="AO107" s="116">
        <v>117.33333333333333</v>
      </c>
      <c r="AP107" s="118">
        <v>80</v>
      </c>
      <c r="AQ107" s="116">
        <v>106.66666666666667</v>
      </c>
      <c r="AR107" s="118">
        <v>14</v>
      </c>
      <c r="AS107" s="116">
        <v>18.666666666666668</v>
      </c>
    </row>
    <row r="108" spans="1:45" x14ac:dyDescent="0.2">
      <c r="A108" s="115"/>
      <c r="B108" s="115" t="s">
        <v>215</v>
      </c>
      <c r="C108" s="119">
        <v>867.63</v>
      </c>
      <c r="D108" s="119">
        <v>1298.04</v>
      </c>
      <c r="E108" s="210">
        <v>295414</v>
      </c>
      <c r="F108" s="318">
        <v>340.48384680105573</v>
      </c>
      <c r="G108" s="211">
        <v>14289</v>
      </c>
      <c r="H108" s="212">
        <v>16.469001763424501</v>
      </c>
      <c r="I108" s="211">
        <v>11121</v>
      </c>
      <c r="J108" s="212">
        <v>12.817675737353481</v>
      </c>
      <c r="K108" s="120">
        <v>465595126.42000008</v>
      </c>
      <c r="L108" s="120">
        <v>536628.66247133003</v>
      </c>
      <c r="M108" s="120">
        <v>358690.89274598635</v>
      </c>
      <c r="N108" s="263">
        <v>5240561</v>
      </c>
      <c r="O108" s="119">
        <v>6040.087364429538</v>
      </c>
      <c r="P108" s="263">
        <v>27657</v>
      </c>
      <c r="Q108" s="119">
        <v>31.876491131012067</v>
      </c>
      <c r="R108" s="263">
        <v>295092</v>
      </c>
      <c r="S108" s="119">
        <v>340.11272086027452</v>
      </c>
      <c r="T108" s="263">
        <v>26517</v>
      </c>
      <c r="U108" s="119">
        <v>30.562566992842573</v>
      </c>
      <c r="V108" s="263">
        <v>6457</v>
      </c>
      <c r="W108" s="119">
        <v>7.4421124211933662</v>
      </c>
      <c r="X108" s="263">
        <v>14902</v>
      </c>
      <c r="Y108" s="119">
        <v>17.175524128948975</v>
      </c>
      <c r="Z108" s="263">
        <v>17511</v>
      </c>
      <c r="AA108" s="119">
        <v>20.182566301303552</v>
      </c>
      <c r="AB108" s="263">
        <v>10052</v>
      </c>
      <c r="AC108" s="119">
        <v>11.585583716561207</v>
      </c>
      <c r="AD108" s="263">
        <v>10234</v>
      </c>
      <c r="AE108" s="119">
        <v>11.795350552654934</v>
      </c>
      <c r="AF108" s="121">
        <v>9488</v>
      </c>
      <c r="AG108" s="119">
        <v>10.935537037677351</v>
      </c>
      <c r="AH108" s="121">
        <v>14036</v>
      </c>
      <c r="AI108" s="119">
        <v>16.177402809953552</v>
      </c>
      <c r="AJ108" s="121">
        <v>2768</v>
      </c>
      <c r="AK108" s="119">
        <v>3.1903000126782155</v>
      </c>
      <c r="AL108" s="121">
        <v>109442</v>
      </c>
      <c r="AM108" s="119">
        <v>126.1390223943386</v>
      </c>
      <c r="AN108" s="121">
        <v>115843</v>
      </c>
      <c r="AO108" s="119">
        <v>133.51659117365696</v>
      </c>
      <c r="AP108" s="121">
        <v>329797</v>
      </c>
      <c r="AQ108" s="119">
        <v>380.11249034726785</v>
      </c>
      <c r="AR108" s="121">
        <v>45716</v>
      </c>
      <c r="AS108" s="119">
        <v>52.69066307066376</v>
      </c>
    </row>
    <row r="109" spans="1:45" x14ac:dyDescent="0.2">
      <c r="A109" s="292"/>
      <c r="B109" s="229"/>
      <c r="C109" s="230"/>
      <c r="D109" s="230"/>
      <c r="E109" s="259"/>
      <c r="F109" s="231"/>
      <c r="G109" s="232"/>
      <c r="H109" s="231"/>
      <c r="I109" s="232"/>
      <c r="J109" s="231"/>
      <c r="K109" s="254"/>
      <c r="L109" s="254"/>
      <c r="M109" s="254"/>
      <c r="N109" s="264"/>
      <c r="O109" s="230"/>
      <c r="P109" s="264"/>
      <c r="Q109" s="230"/>
      <c r="R109" s="264"/>
      <c r="S109" s="230"/>
      <c r="T109" s="264"/>
      <c r="U109" s="230"/>
      <c r="V109" s="264"/>
      <c r="W109" s="230"/>
      <c r="X109" s="264"/>
      <c r="Y109" s="230"/>
      <c r="Z109" s="264"/>
      <c r="AA109" s="230"/>
      <c r="AB109" s="264"/>
      <c r="AC109" s="230"/>
      <c r="AD109" s="264"/>
      <c r="AE109" s="230"/>
      <c r="AF109" s="255"/>
      <c r="AG109" s="230"/>
      <c r="AH109" s="255"/>
      <c r="AI109" s="230"/>
      <c r="AJ109" s="255"/>
      <c r="AK109" s="230"/>
      <c r="AL109" s="255"/>
      <c r="AM109" s="230"/>
      <c r="AN109" s="255"/>
      <c r="AO109" s="230"/>
      <c r="AP109" s="255"/>
      <c r="AQ109" s="230"/>
      <c r="AR109" s="255"/>
      <c r="AS109" s="230"/>
    </row>
    <row r="110" spans="1:45" s="129" customFormat="1" x14ac:dyDescent="0.2">
      <c r="A110" s="333" t="s">
        <v>3</v>
      </c>
      <c r="B110" s="334"/>
      <c r="C110" s="122">
        <v>867.63</v>
      </c>
      <c r="D110" s="123">
        <v>1298.04</v>
      </c>
      <c r="E110" s="257">
        <v>295414</v>
      </c>
      <c r="F110" s="258">
        <v>340.48384680105573</v>
      </c>
      <c r="G110" s="257">
        <v>14289</v>
      </c>
      <c r="H110" s="122">
        <v>16.469001763424501</v>
      </c>
      <c r="I110" s="257">
        <v>11121</v>
      </c>
      <c r="J110" s="123">
        <v>12.817675737353481</v>
      </c>
      <c r="K110" s="125">
        <v>465595126.42000008</v>
      </c>
      <c r="L110" s="126">
        <v>536628.66247133003</v>
      </c>
      <c r="M110" s="127">
        <v>358690.89274598635</v>
      </c>
      <c r="N110" s="257">
        <v>5240561</v>
      </c>
      <c r="O110" s="128">
        <v>6040.087364429538</v>
      </c>
      <c r="P110" s="257">
        <v>27657</v>
      </c>
      <c r="Q110" s="123">
        <v>31.876491131012067</v>
      </c>
      <c r="R110" s="257">
        <v>295092</v>
      </c>
      <c r="S110" s="128">
        <v>340.11272086027452</v>
      </c>
      <c r="T110" s="257">
        <v>26517</v>
      </c>
      <c r="U110" s="123">
        <v>30.562566992842573</v>
      </c>
      <c r="V110" s="257">
        <v>6457</v>
      </c>
      <c r="W110" s="128">
        <v>7.4421124211933662</v>
      </c>
      <c r="X110" s="257">
        <v>14902</v>
      </c>
      <c r="Y110" s="123">
        <v>17.175524128948975</v>
      </c>
      <c r="Z110" s="257">
        <v>17511</v>
      </c>
      <c r="AA110" s="128">
        <v>20.182566301303552</v>
      </c>
      <c r="AB110" s="257">
        <v>10052</v>
      </c>
      <c r="AC110" s="123">
        <v>11.585583716561207</v>
      </c>
      <c r="AD110" s="257">
        <v>10234</v>
      </c>
      <c r="AE110" s="122">
        <v>11.795350552654934</v>
      </c>
      <c r="AF110" s="124">
        <v>9488</v>
      </c>
      <c r="AG110" s="123">
        <v>10.935537037677351</v>
      </c>
      <c r="AH110" s="124">
        <v>14036</v>
      </c>
      <c r="AI110" s="123">
        <v>16.177402809953552</v>
      </c>
      <c r="AJ110" s="124">
        <v>2768</v>
      </c>
      <c r="AK110" s="123">
        <v>3.1903000126782155</v>
      </c>
      <c r="AL110" s="124">
        <v>109442</v>
      </c>
      <c r="AM110" s="123">
        <v>126.1390223943386</v>
      </c>
      <c r="AN110" s="124">
        <v>115843</v>
      </c>
      <c r="AO110" s="128">
        <v>133.51659117365696</v>
      </c>
      <c r="AP110" s="124">
        <v>329797</v>
      </c>
      <c r="AQ110" s="123">
        <v>380.11249034726785</v>
      </c>
      <c r="AR110" s="124">
        <v>45716</v>
      </c>
      <c r="AS110" s="123">
        <v>52.69066307066376</v>
      </c>
    </row>
    <row r="111" spans="1:45" s="130" customFormat="1" x14ac:dyDescent="0.2">
      <c r="A111" s="115" t="s">
        <v>220</v>
      </c>
      <c r="B111" s="115" t="s">
        <v>218</v>
      </c>
      <c r="C111" s="119">
        <v>12.5</v>
      </c>
      <c r="D111" s="119">
        <v>17.5</v>
      </c>
      <c r="E111" s="211">
        <v>3989</v>
      </c>
      <c r="F111" s="212">
        <v>319.12</v>
      </c>
      <c r="G111" s="211">
        <v>185</v>
      </c>
      <c r="H111" s="212">
        <v>14.8</v>
      </c>
      <c r="I111" s="213">
        <v>30</v>
      </c>
      <c r="J111" s="212">
        <v>2.4</v>
      </c>
      <c r="K111" s="120">
        <v>3402867.45</v>
      </c>
      <c r="L111" s="117">
        <v>272229.39600000001</v>
      </c>
      <c r="M111" s="117">
        <v>194449.56857142859</v>
      </c>
      <c r="N111" s="263">
        <v>70764</v>
      </c>
      <c r="O111" s="119">
        <v>5661.12</v>
      </c>
      <c r="P111" s="263">
        <v>262</v>
      </c>
      <c r="Q111" s="119">
        <v>20.96</v>
      </c>
      <c r="R111" s="263">
        <v>11650</v>
      </c>
      <c r="S111" s="119">
        <v>932</v>
      </c>
      <c r="T111" s="263">
        <v>142</v>
      </c>
      <c r="U111" s="119">
        <v>11.36</v>
      </c>
      <c r="V111" s="263">
        <v>14</v>
      </c>
      <c r="W111" s="119">
        <v>1.1200000000000001</v>
      </c>
      <c r="X111" s="263">
        <v>192</v>
      </c>
      <c r="Y111" s="119">
        <v>15.36</v>
      </c>
      <c r="Z111" s="263">
        <v>46</v>
      </c>
      <c r="AA111" s="119">
        <v>3.68</v>
      </c>
      <c r="AB111" s="263">
        <v>20</v>
      </c>
      <c r="AC111" s="119">
        <v>1.6</v>
      </c>
      <c r="AD111" s="263">
        <v>14</v>
      </c>
      <c r="AE111" s="119">
        <v>1.1200000000000001</v>
      </c>
      <c r="AF111" s="121">
        <v>93</v>
      </c>
      <c r="AG111" s="119">
        <v>7.44</v>
      </c>
      <c r="AH111" s="121">
        <v>195</v>
      </c>
      <c r="AI111" s="119">
        <v>15.6</v>
      </c>
      <c r="AJ111" s="121">
        <v>31</v>
      </c>
      <c r="AK111" s="119">
        <v>2.48</v>
      </c>
      <c r="AL111" s="121">
        <v>780</v>
      </c>
      <c r="AM111" s="119">
        <v>62.4</v>
      </c>
      <c r="AN111" s="121">
        <v>1422</v>
      </c>
      <c r="AO111" s="119">
        <v>113.76</v>
      </c>
      <c r="AP111" s="121">
        <v>2014</v>
      </c>
      <c r="AQ111" s="119">
        <v>161.12</v>
      </c>
      <c r="AR111" s="121">
        <v>375</v>
      </c>
      <c r="AS111" s="119">
        <v>30</v>
      </c>
    </row>
    <row r="112" spans="1:45" s="130" customFormat="1" x14ac:dyDescent="0.2">
      <c r="A112" s="115" t="s">
        <v>142</v>
      </c>
      <c r="B112" s="115" t="s">
        <v>219</v>
      </c>
      <c r="C112" s="119">
        <v>42</v>
      </c>
      <c r="D112" s="119">
        <v>87</v>
      </c>
      <c r="E112" s="211">
        <v>15842</v>
      </c>
      <c r="F112" s="212">
        <v>377.1904761904762</v>
      </c>
      <c r="G112" s="211">
        <v>776</v>
      </c>
      <c r="H112" s="212">
        <v>18.476190476190474</v>
      </c>
      <c r="I112" s="213">
        <v>531</v>
      </c>
      <c r="J112" s="212">
        <v>12.642857142857142</v>
      </c>
      <c r="K112" s="120">
        <v>23890641.25</v>
      </c>
      <c r="L112" s="117">
        <v>568824.79166666663</v>
      </c>
      <c r="M112" s="117">
        <v>274605.07183908048</v>
      </c>
      <c r="N112" s="263">
        <v>274652</v>
      </c>
      <c r="O112" s="119">
        <v>6539.333333333333</v>
      </c>
      <c r="P112" s="263">
        <v>1560</v>
      </c>
      <c r="Q112" s="119">
        <v>37.142857142857146</v>
      </c>
      <c r="R112" s="263">
        <v>5803</v>
      </c>
      <c r="S112" s="119">
        <v>138.16666666666666</v>
      </c>
      <c r="T112" s="263">
        <v>324</v>
      </c>
      <c r="U112" s="119">
        <v>7.7142857142857144</v>
      </c>
      <c r="V112" s="263">
        <v>385</v>
      </c>
      <c r="W112" s="119">
        <v>9.1666666666666661</v>
      </c>
      <c r="X112" s="263">
        <v>811</v>
      </c>
      <c r="Y112" s="119">
        <v>19.30952380952381</v>
      </c>
      <c r="Z112" s="263">
        <v>955</v>
      </c>
      <c r="AA112" s="119">
        <v>22.738095238095237</v>
      </c>
      <c r="AB112" s="263">
        <v>483</v>
      </c>
      <c r="AC112" s="119">
        <v>11.5</v>
      </c>
      <c r="AD112" s="263">
        <v>2112</v>
      </c>
      <c r="AE112" s="119">
        <v>50.285714285714285</v>
      </c>
      <c r="AF112" s="121">
        <v>491</v>
      </c>
      <c r="AG112" s="119">
        <v>11.69047619047619</v>
      </c>
      <c r="AH112" s="121">
        <v>646</v>
      </c>
      <c r="AI112" s="119">
        <v>15.380952380952381</v>
      </c>
      <c r="AJ112" s="121">
        <v>202</v>
      </c>
      <c r="AK112" s="119">
        <v>4.8095238095238093</v>
      </c>
      <c r="AL112" s="121">
        <v>5587</v>
      </c>
      <c r="AM112" s="119">
        <v>133.02380952380952</v>
      </c>
      <c r="AN112" s="121">
        <v>4641</v>
      </c>
      <c r="AO112" s="119">
        <v>110.5</v>
      </c>
      <c r="AP112" s="121">
        <v>40701</v>
      </c>
      <c r="AQ112" s="119">
        <v>969.07142857142856</v>
      </c>
      <c r="AR112" s="121">
        <v>1125</v>
      </c>
      <c r="AS112" s="119">
        <v>26.785714285714285</v>
      </c>
    </row>
    <row r="113" spans="1:45" ht="18" customHeight="1" x14ac:dyDescent="0.2">
      <c r="A113" s="131" t="s">
        <v>216</v>
      </c>
      <c r="B113" s="132"/>
      <c r="C113" s="133"/>
      <c r="D113" s="134"/>
      <c r="E113" s="135"/>
      <c r="F113" s="136"/>
      <c r="G113" s="135"/>
      <c r="H113" s="137"/>
      <c r="I113" s="135"/>
      <c r="J113" s="136"/>
      <c r="K113" s="138"/>
      <c r="L113" s="139"/>
      <c r="M113" s="140"/>
      <c r="N113" s="137"/>
      <c r="O113" s="141"/>
      <c r="P113" s="137"/>
      <c r="Q113" s="136"/>
      <c r="R113" s="135"/>
      <c r="S113" s="141"/>
      <c r="T113" s="137"/>
      <c r="U113" s="136"/>
      <c r="V113" s="135"/>
      <c r="W113" s="141"/>
      <c r="X113" s="137"/>
      <c r="Y113" s="136"/>
      <c r="Z113" s="135"/>
      <c r="AA113" s="141"/>
      <c r="AB113" s="137"/>
      <c r="AC113" s="136"/>
      <c r="AD113" s="137"/>
      <c r="AE113" s="137"/>
      <c r="AF113" s="135"/>
      <c r="AG113" s="136"/>
      <c r="AH113" s="137"/>
      <c r="AI113" s="136"/>
      <c r="AJ113" s="135"/>
      <c r="AK113" s="136"/>
      <c r="AL113" s="135"/>
      <c r="AM113" s="136"/>
      <c r="AN113" s="135"/>
      <c r="AO113" s="141"/>
      <c r="AP113" s="137"/>
      <c r="AQ113" s="136"/>
      <c r="AR113" s="135"/>
      <c r="AS113" s="136"/>
    </row>
    <row r="114" spans="1:45" ht="18" customHeight="1" x14ac:dyDescent="0.2">
      <c r="A114" s="331"/>
      <c r="B114" s="332"/>
    </row>
    <row r="116" spans="1:45" x14ac:dyDescent="0.2">
      <c r="A116" s="151"/>
      <c r="B116" s="151"/>
      <c r="N116" s="146"/>
    </row>
    <row r="117" spans="1:45" x14ac:dyDescent="0.2">
      <c r="N117" s="146"/>
    </row>
    <row r="118" spans="1:45" x14ac:dyDescent="0.2">
      <c r="N118" s="146"/>
    </row>
  </sheetData>
  <sheetProtection formatCells="0" formatColumns="0" formatRows="0" insertColumns="0" insertRows="0" insertHyperlinks="0" deleteColumns="0" deleteRows="0" sort="0" autoFilter="0" pivotTables="0"/>
  <autoFilter ref="A3:B108" xr:uid="{9D1EC116-EF07-4646-BFBB-7C2E29CE491F}"/>
  <mergeCells count="35">
    <mergeCell ref="AJ2:AK2"/>
    <mergeCell ref="AL2:AM2"/>
    <mergeCell ref="AN1:AQ1"/>
    <mergeCell ref="AF2:AG2"/>
    <mergeCell ref="AH1:AI1"/>
    <mergeCell ref="AJ1:AK1"/>
    <mergeCell ref="AL1:AM1"/>
    <mergeCell ref="AH2:AI2"/>
    <mergeCell ref="AR1:AS1"/>
    <mergeCell ref="C2:D2"/>
    <mergeCell ref="E2:F2"/>
    <mergeCell ref="G2:H2"/>
    <mergeCell ref="I2:J2"/>
    <mergeCell ref="K2:M2"/>
    <mergeCell ref="N1:Q1"/>
    <mergeCell ref="R1:U1"/>
    <mergeCell ref="V1:Y1"/>
    <mergeCell ref="Z1:AC1"/>
    <mergeCell ref="AD1:AE1"/>
    <mergeCell ref="AF1:AG1"/>
    <mergeCell ref="C1:D1"/>
    <mergeCell ref="AN2:AQ2"/>
    <mergeCell ref="AR2:AS2"/>
    <mergeCell ref="AD2:AE2"/>
    <mergeCell ref="Z2:AC2"/>
    <mergeCell ref="A1:B2"/>
    <mergeCell ref="I1:J1"/>
    <mergeCell ref="K1:M1"/>
    <mergeCell ref="E1:F1"/>
    <mergeCell ref="G1:H1"/>
    <mergeCell ref="A114:B114"/>
    <mergeCell ref="A110:B110"/>
    <mergeCell ref="N2:Q2"/>
    <mergeCell ref="R2:U2"/>
    <mergeCell ref="V2:Y2"/>
  </mergeCells>
  <pageMargins left="0.75" right="0.75" top="0.77" bottom="0.56000000000000005" header="0.5" footer="0.5"/>
  <pageSetup scale="61" orientation="landscape" r:id="rId1"/>
  <headerFooter alignWithMargins="0">
    <oddFooter xml:space="preserve">&amp;C&amp;"Calibri,Bold"&amp;P of &amp;N&amp;R&amp;"Arial,Bold"&amp;9last revised &amp;D&amp;"Arial,Regular"&amp;10
</oddFooter>
  </headerFooter>
  <rowBreaks count="1" manualBreakCount="1">
    <brk id="57" min="4" max="44" man="1"/>
  </rowBreaks>
  <colBreaks count="3" manualBreakCount="3">
    <brk id="13" min="3" max="113" man="1"/>
    <brk id="25" min="3" max="113" man="1"/>
    <brk id="35" min="3" max="11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B0405-4455-47D2-BCD0-0E6DA05E0835}">
  <dimension ref="A1:Z106"/>
  <sheetViews>
    <sheetView topLeftCell="A87" zoomScaleNormal="100" workbookViewId="0">
      <selection activeCell="F64" sqref="F64"/>
    </sheetView>
  </sheetViews>
  <sheetFormatPr defaultColWidth="9.140625" defaultRowHeight="16.5" x14ac:dyDescent="0.3"/>
  <cols>
    <col min="1" max="1" width="24" style="293" customWidth="1"/>
    <col min="2" max="2" width="20.5703125" style="293" customWidth="1"/>
    <col min="3" max="3" width="18.85546875" style="293" bestFit="1" customWidth="1"/>
    <col min="4" max="6" width="17.85546875" style="293" customWidth="1"/>
    <col min="7" max="7" width="17.85546875" style="317" customWidth="1"/>
    <col min="8" max="8" width="18.5703125" style="293" customWidth="1"/>
    <col min="9" max="10" width="17.85546875" style="293" customWidth="1"/>
    <col min="11" max="11" width="17.85546875" style="317" customWidth="1"/>
    <col min="12" max="12" width="18.7109375" style="293" customWidth="1"/>
    <col min="13" max="14" width="17.85546875" style="293" customWidth="1"/>
    <col min="15" max="15" width="17.85546875" style="317" customWidth="1"/>
    <col min="16" max="16" width="21.85546875" style="293" customWidth="1"/>
    <col min="17" max="18" width="17.85546875" style="293" customWidth="1"/>
    <col min="19" max="19" width="17.85546875" style="317" customWidth="1"/>
    <col min="20" max="22" width="17.85546875" style="293" customWidth="1"/>
    <col min="23" max="23" width="17.85546875" style="317" customWidth="1"/>
    <col min="24" max="25" width="12.7109375" style="293" customWidth="1"/>
    <col min="26" max="26" width="93.7109375" style="293" bestFit="1" customWidth="1"/>
    <col min="27" max="16384" width="9.140625" style="293"/>
  </cols>
  <sheetData>
    <row r="1" spans="1:26" ht="17.25" customHeight="1" x14ac:dyDescent="0.3">
      <c r="A1" s="364" t="s">
        <v>259</v>
      </c>
      <c r="B1" s="365"/>
      <c r="C1" s="366"/>
      <c r="D1" s="370" t="s">
        <v>233</v>
      </c>
      <c r="E1" s="371"/>
      <c r="F1" s="371"/>
      <c r="G1" s="371"/>
      <c r="H1" s="374" t="s">
        <v>234</v>
      </c>
      <c r="I1" s="374"/>
      <c r="J1" s="374"/>
      <c r="K1" s="374"/>
      <c r="L1" s="375" t="s">
        <v>260</v>
      </c>
      <c r="M1" s="375"/>
      <c r="N1" s="375"/>
      <c r="O1" s="375"/>
      <c r="P1" s="374" t="s">
        <v>261</v>
      </c>
      <c r="Q1" s="374"/>
      <c r="R1" s="374"/>
      <c r="S1" s="374"/>
      <c r="T1" s="375" t="s">
        <v>262</v>
      </c>
      <c r="U1" s="375"/>
      <c r="V1" s="375"/>
      <c r="W1" s="375"/>
      <c r="X1" s="361" t="s">
        <v>263</v>
      </c>
      <c r="Y1" s="361" t="s">
        <v>264</v>
      </c>
      <c r="Z1" s="362" t="s">
        <v>265</v>
      </c>
    </row>
    <row r="2" spans="1:26" x14ac:dyDescent="0.3">
      <c r="A2" s="367"/>
      <c r="B2" s="368"/>
      <c r="C2" s="369"/>
      <c r="D2" s="372"/>
      <c r="E2" s="373"/>
      <c r="F2" s="373"/>
      <c r="G2" s="373"/>
      <c r="H2" s="374"/>
      <c r="I2" s="374"/>
      <c r="J2" s="374"/>
      <c r="K2" s="374"/>
      <c r="L2" s="375"/>
      <c r="M2" s="375"/>
      <c r="N2" s="375"/>
      <c r="O2" s="375"/>
      <c r="P2" s="374"/>
      <c r="Q2" s="374"/>
      <c r="R2" s="374"/>
      <c r="S2" s="374"/>
      <c r="T2" s="375"/>
      <c r="U2" s="375"/>
      <c r="V2" s="375"/>
      <c r="W2" s="375"/>
      <c r="X2" s="361"/>
      <c r="Y2" s="361"/>
      <c r="Z2" s="362"/>
    </row>
    <row r="3" spans="1:26" ht="82.5" x14ac:dyDescent="0.3">
      <c r="A3" s="294" t="s">
        <v>235</v>
      </c>
      <c r="B3" s="295" t="s">
        <v>266</v>
      </c>
      <c r="C3" s="295" t="s">
        <v>175</v>
      </c>
      <c r="D3" s="296" t="s">
        <v>267</v>
      </c>
      <c r="E3" s="296" t="s">
        <v>268</v>
      </c>
      <c r="F3" s="296" t="s">
        <v>269</v>
      </c>
      <c r="G3" s="297" t="s">
        <v>270</v>
      </c>
      <c r="H3" s="298" t="s">
        <v>271</v>
      </c>
      <c r="I3" s="298" t="s">
        <v>272</v>
      </c>
      <c r="J3" s="298" t="s">
        <v>269</v>
      </c>
      <c r="K3" s="299" t="s">
        <v>273</v>
      </c>
      <c r="L3" s="296" t="s">
        <v>274</v>
      </c>
      <c r="M3" s="296" t="s">
        <v>268</v>
      </c>
      <c r="N3" s="296" t="s">
        <v>269</v>
      </c>
      <c r="O3" s="300" t="s">
        <v>275</v>
      </c>
      <c r="P3" s="298" t="s">
        <v>276</v>
      </c>
      <c r="Q3" s="298" t="s">
        <v>268</v>
      </c>
      <c r="R3" s="298" t="s">
        <v>269</v>
      </c>
      <c r="S3" s="299" t="s">
        <v>277</v>
      </c>
      <c r="T3" s="296" t="s">
        <v>278</v>
      </c>
      <c r="U3" s="296" t="s">
        <v>268</v>
      </c>
      <c r="V3" s="296" t="s">
        <v>269</v>
      </c>
      <c r="W3" s="300" t="s">
        <v>279</v>
      </c>
      <c r="X3" s="361"/>
      <c r="Y3" s="361"/>
      <c r="Z3" s="362"/>
    </row>
    <row r="4" spans="1:26" x14ac:dyDescent="0.3">
      <c r="A4" s="301" t="s">
        <v>280</v>
      </c>
      <c r="B4" s="301" t="s">
        <v>142</v>
      </c>
      <c r="C4" s="302" t="s">
        <v>5</v>
      </c>
      <c r="D4" s="303">
        <v>3</v>
      </c>
      <c r="E4" s="303">
        <v>0</v>
      </c>
      <c r="F4" s="303">
        <v>0</v>
      </c>
      <c r="G4" s="304">
        <f>D4-E4-F4</f>
        <v>3</v>
      </c>
      <c r="H4" s="305">
        <v>13</v>
      </c>
      <c r="I4" s="305">
        <v>0</v>
      </c>
      <c r="J4" s="305">
        <v>0</v>
      </c>
      <c r="K4" s="306">
        <f>H4-I4-J4</f>
        <v>13</v>
      </c>
      <c r="L4" s="303">
        <v>3</v>
      </c>
      <c r="M4" s="303">
        <v>0</v>
      </c>
      <c r="N4" s="303">
        <v>0</v>
      </c>
      <c r="O4" s="307">
        <f>L4-M4-N4</f>
        <v>3</v>
      </c>
      <c r="P4" s="305">
        <v>3</v>
      </c>
      <c r="Q4" s="305">
        <v>0</v>
      </c>
      <c r="R4" s="305">
        <v>0</v>
      </c>
      <c r="S4" s="306">
        <f>P4-Q4-R4</f>
        <v>3</v>
      </c>
      <c r="T4" s="308">
        <f>SUM(D4,H4,L4,P4)</f>
        <v>22</v>
      </c>
      <c r="U4" s="308">
        <f>SUM(E4,I4,M4,Q4,)</f>
        <v>0</v>
      </c>
      <c r="V4" s="308">
        <f>SUM(F4,J4,N4,R4,)</f>
        <v>0</v>
      </c>
      <c r="W4" s="307">
        <f>T4-U4-V4</f>
        <v>22</v>
      </c>
      <c r="X4" s="309">
        <f>W4</f>
        <v>22</v>
      </c>
      <c r="Y4" s="310">
        <v>2</v>
      </c>
      <c r="Z4" s="311" t="s">
        <v>236</v>
      </c>
    </row>
    <row r="5" spans="1:26" x14ac:dyDescent="0.3">
      <c r="A5" s="301" t="s">
        <v>280</v>
      </c>
      <c r="B5" s="301" t="s">
        <v>254</v>
      </c>
      <c r="C5" s="302" t="s">
        <v>6</v>
      </c>
      <c r="D5" s="303">
        <v>1</v>
      </c>
      <c r="E5" s="303">
        <v>0</v>
      </c>
      <c r="F5" s="303">
        <v>0</v>
      </c>
      <c r="G5" s="312">
        <f t="shared" ref="G5:G68" si="0">D5-E5-F5</f>
        <v>1</v>
      </c>
      <c r="H5" s="305">
        <v>4.5</v>
      </c>
      <c r="I5" s="305">
        <v>0</v>
      </c>
      <c r="J5" s="305">
        <v>0</v>
      </c>
      <c r="K5" s="306">
        <f t="shared" ref="K5:K68" si="1">H5-I5-J5</f>
        <v>4.5</v>
      </c>
      <c r="L5" s="303">
        <v>0</v>
      </c>
      <c r="M5" s="303">
        <v>0</v>
      </c>
      <c r="N5" s="303">
        <v>0</v>
      </c>
      <c r="O5" s="307">
        <f t="shared" ref="O5:O68" si="2">L5-M5-N5</f>
        <v>0</v>
      </c>
      <c r="P5" s="305">
        <v>0.25</v>
      </c>
      <c r="Q5" s="305">
        <v>0</v>
      </c>
      <c r="R5" s="305">
        <v>0</v>
      </c>
      <c r="S5" s="306">
        <f>P5-Q5-R5</f>
        <v>0.25</v>
      </c>
      <c r="T5" s="308">
        <f t="shared" ref="T5:T68" si="3">SUM(D5,H5,L5,P5)</f>
        <v>5.75</v>
      </c>
      <c r="U5" s="308">
        <f t="shared" ref="U5:V68" si="4">SUM(E5,I5,M5,Q5,)</f>
        <v>0</v>
      </c>
      <c r="V5" s="308">
        <f t="shared" si="4"/>
        <v>0</v>
      </c>
      <c r="W5" s="307">
        <f t="shared" ref="W5:W68" si="5">T5-U5-V5</f>
        <v>5.75</v>
      </c>
      <c r="X5" s="309">
        <f>W5</f>
        <v>5.75</v>
      </c>
      <c r="Y5" s="310">
        <v>0</v>
      </c>
      <c r="Z5" s="311"/>
    </row>
    <row r="6" spans="1:26" x14ac:dyDescent="0.3">
      <c r="A6" s="301" t="s">
        <v>280</v>
      </c>
      <c r="B6" s="301" t="s">
        <v>254</v>
      </c>
      <c r="C6" s="302" t="s">
        <v>7</v>
      </c>
      <c r="D6" s="303">
        <v>1</v>
      </c>
      <c r="E6" s="303">
        <v>0</v>
      </c>
      <c r="F6" s="303">
        <v>0</v>
      </c>
      <c r="G6" s="312">
        <f t="shared" si="0"/>
        <v>1</v>
      </c>
      <c r="H6" s="305">
        <v>2</v>
      </c>
      <c r="I6" s="305">
        <v>0</v>
      </c>
      <c r="J6" s="305">
        <v>0</v>
      </c>
      <c r="K6" s="306">
        <f t="shared" si="1"/>
        <v>2</v>
      </c>
      <c r="L6" s="303">
        <v>0</v>
      </c>
      <c r="M6" s="303">
        <v>0</v>
      </c>
      <c r="N6" s="303">
        <v>0</v>
      </c>
      <c r="O6" s="307">
        <f t="shared" si="2"/>
        <v>0</v>
      </c>
      <c r="P6" s="305">
        <v>0</v>
      </c>
      <c r="Q6" s="305">
        <v>0</v>
      </c>
      <c r="R6" s="305">
        <v>0</v>
      </c>
      <c r="S6" s="306">
        <f t="shared" ref="S6:S69" si="6">P6-Q6-R6</f>
        <v>0</v>
      </c>
      <c r="T6" s="308">
        <f t="shared" si="3"/>
        <v>3</v>
      </c>
      <c r="U6" s="308">
        <f t="shared" si="4"/>
        <v>0</v>
      </c>
      <c r="V6" s="308">
        <f t="shared" si="4"/>
        <v>0</v>
      </c>
      <c r="W6" s="307">
        <f t="shared" si="5"/>
        <v>3</v>
      </c>
      <c r="X6" s="309">
        <f t="shared" ref="X6:X69" si="7">W6</f>
        <v>3</v>
      </c>
      <c r="Y6" s="310">
        <v>0</v>
      </c>
      <c r="Z6" s="311"/>
    </row>
    <row r="7" spans="1:26" x14ac:dyDescent="0.3">
      <c r="A7" s="301" t="s">
        <v>280</v>
      </c>
      <c r="B7" s="301" t="s">
        <v>253</v>
      </c>
      <c r="C7" s="302" t="s">
        <v>8</v>
      </c>
      <c r="D7" s="303">
        <v>1.25</v>
      </c>
      <c r="E7" s="303">
        <v>0</v>
      </c>
      <c r="F7" s="303">
        <v>0.25</v>
      </c>
      <c r="G7" s="312">
        <f t="shared" si="0"/>
        <v>1</v>
      </c>
      <c r="H7" s="305">
        <v>4.75</v>
      </c>
      <c r="I7" s="305">
        <v>0</v>
      </c>
      <c r="J7" s="305">
        <v>0.75</v>
      </c>
      <c r="K7" s="306">
        <f t="shared" si="1"/>
        <v>4</v>
      </c>
      <c r="L7" s="303">
        <v>1</v>
      </c>
      <c r="M7" s="303">
        <v>0</v>
      </c>
      <c r="N7" s="303">
        <v>0</v>
      </c>
      <c r="O7" s="307">
        <f t="shared" si="2"/>
        <v>1</v>
      </c>
      <c r="P7" s="305">
        <v>0</v>
      </c>
      <c r="Q7" s="305">
        <v>0</v>
      </c>
      <c r="R7" s="305">
        <v>0</v>
      </c>
      <c r="S7" s="306">
        <f t="shared" si="6"/>
        <v>0</v>
      </c>
      <c r="T7" s="308">
        <f t="shared" si="3"/>
        <v>7</v>
      </c>
      <c r="U7" s="308">
        <f t="shared" si="4"/>
        <v>0</v>
      </c>
      <c r="V7" s="308">
        <f t="shared" si="4"/>
        <v>1</v>
      </c>
      <c r="W7" s="307">
        <f t="shared" si="5"/>
        <v>6</v>
      </c>
      <c r="X7" s="309">
        <f t="shared" si="7"/>
        <v>6</v>
      </c>
      <c r="Y7" s="310">
        <v>1.5</v>
      </c>
      <c r="Z7" s="311" t="s">
        <v>249</v>
      </c>
    </row>
    <row r="8" spans="1:26" x14ac:dyDescent="0.3">
      <c r="A8" s="301" t="s">
        <v>280</v>
      </c>
      <c r="B8" s="301" t="s">
        <v>254</v>
      </c>
      <c r="C8" s="302" t="s">
        <v>9</v>
      </c>
      <c r="D8" s="303">
        <v>1</v>
      </c>
      <c r="E8" s="303">
        <v>0</v>
      </c>
      <c r="F8" s="303">
        <v>0</v>
      </c>
      <c r="G8" s="312">
        <f t="shared" si="0"/>
        <v>1</v>
      </c>
      <c r="H8" s="305">
        <v>4</v>
      </c>
      <c r="I8" s="305">
        <v>0</v>
      </c>
      <c r="J8" s="305">
        <v>0</v>
      </c>
      <c r="K8" s="306">
        <f t="shared" si="1"/>
        <v>4</v>
      </c>
      <c r="L8" s="303">
        <v>0</v>
      </c>
      <c r="M8" s="303">
        <v>0</v>
      </c>
      <c r="N8" s="303">
        <v>0</v>
      </c>
      <c r="O8" s="307">
        <f t="shared" si="2"/>
        <v>0</v>
      </c>
      <c r="P8" s="305">
        <v>0.25</v>
      </c>
      <c r="Q8" s="305">
        <v>0</v>
      </c>
      <c r="R8" s="305">
        <v>0</v>
      </c>
      <c r="S8" s="306">
        <f t="shared" si="6"/>
        <v>0.25</v>
      </c>
      <c r="T8" s="308">
        <f t="shared" si="3"/>
        <v>5.25</v>
      </c>
      <c r="U8" s="308">
        <f t="shared" si="4"/>
        <v>0</v>
      </c>
      <c r="V8" s="308">
        <f t="shared" si="4"/>
        <v>0</v>
      </c>
      <c r="W8" s="307">
        <f t="shared" si="5"/>
        <v>5.25</v>
      </c>
      <c r="X8" s="309">
        <f t="shared" si="7"/>
        <v>5.25</v>
      </c>
      <c r="Y8" s="310">
        <v>0</v>
      </c>
      <c r="Z8" s="311"/>
    </row>
    <row r="9" spans="1:26" x14ac:dyDescent="0.3">
      <c r="A9" s="301" t="s">
        <v>280</v>
      </c>
      <c r="B9" s="301" t="s">
        <v>254</v>
      </c>
      <c r="C9" s="302" t="s">
        <v>10</v>
      </c>
      <c r="D9" s="303">
        <v>0</v>
      </c>
      <c r="E9" s="303">
        <v>0</v>
      </c>
      <c r="F9" s="303">
        <v>0</v>
      </c>
      <c r="G9" s="312">
        <f t="shared" si="0"/>
        <v>0</v>
      </c>
      <c r="H9" s="305">
        <v>1</v>
      </c>
      <c r="I9" s="305">
        <v>0</v>
      </c>
      <c r="J9" s="305">
        <v>0</v>
      </c>
      <c r="K9" s="306">
        <f t="shared" si="1"/>
        <v>1</v>
      </c>
      <c r="L9" s="303">
        <v>0</v>
      </c>
      <c r="M9" s="303">
        <v>0</v>
      </c>
      <c r="N9" s="303">
        <v>0</v>
      </c>
      <c r="O9" s="307">
        <f t="shared" si="2"/>
        <v>0</v>
      </c>
      <c r="P9" s="305">
        <v>0</v>
      </c>
      <c r="Q9" s="305">
        <v>0</v>
      </c>
      <c r="R9" s="305">
        <v>0</v>
      </c>
      <c r="S9" s="306">
        <f t="shared" si="6"/>
        <v>0</v>
      </c>
      <c r="T9" s="308">
        <f t="shared" si="3"/>
        <v>1</v>
      </c>
      <c r="U9" s="308">
        <f t="shared" si="4"/>
        <v>0</v>
      </c>
      <c r="V9" s="308">
        <f t="shared" si="4"/>
        <v>0</v>
      </c>
      <c r="W9" s="307">
        <f t="shared" si="5"/>
        <v>1</v>
      </c>
      <c r="X9" s="309">
        <f t="shared" si="7"/>
        <v>1</v>
      </c>
      <c r="Y9" s="310">
        <v>0</v>
      </c>
      <c r="Z9" s="311"/>
    </row>
    <row r="10" spans="1:26" x14ac:dyDescent="0.3">
      <c r="A10" s="301" t="s">
        <v>237</v>
      </c>
      <c r="B10" s="301" t="s">
        <v>248</v>
      </c>
      <c r="C10" s="302" t="s">
        <v>11</v>
      </c>
      <c r="D10" s="303">
        <v>1</v>
      </c>
      <c r="E10" s="303">
        <v>0</v>
      </c>
      <c r="F10" s="303">
        <v>0</v>
      </c>
      <c r="G10" s="312">
        <f t="shared" si="0"/>
        <v>1</v>
      </c>
      <c r="H10" s="305">
        <v>5</v>
      </c>
      <c r="I10" s="305">
        <v>0</v>
      </c>
      <c r="J10" s="305">
        <v>0</v>
      </c>
      <c r="K10" s="306">
        <f t="shared" si="1"/>
        <v>5</v>
      </c>
      <c r="L10" s="303">
        <v>1</v>
      </c>
      <c r="M10" s="303">
        <v>0</v>
      </c>
      <c r="N10" s="303">
        <v>0</v>
      </c>
      <c r="O10" s="307">
        <f t="shared" si="2"/>
        <v>1</v>
      </c>
      <c r="P10" s="305">
        <v>0</v>
      </c>
      <c r="Q10" s="305">
        <v>0</v>
      </c>
      <c r="R10" s="305">
        <v>0</v>
      </c>
      <c r="S10" s="306">
        <f t="shared" si="6"/>
        <v>0</v>
      </c>
      <c r="T10" s="308">
        <f t="shared" si="3"/>
        <v>7</v>
      </c>
      <c r="U10" s="308">
        <f t="shared" si="4"/>
        <v>0</v>
      </c>
      <c r="V10" s="308">
        <f t="shared" si="4"/>
        <v>0</v>
      </c>
      <c r="W10" s="307">
        <f t="shared" si="5"/>
        <v>7</v>
      </c>
      <c r="X10" s="309">
        <f t="shared" si="7"/>
        <v>7</v>
      </c>
      <c r="Y10" s="310">
        <v>0.1</v>
      </c>
      <c r="Z10" s="311" t="s">
        <v>217</v>
      </c>
    </row>
    <row r="11" spans="1:26" x14ac:dyDescent="0.3">
      <c r="A11" s="301" t="s">
        <v>237</v>
      </c>
      <c r="B11" s="301" t="s">
        <v>248</v>
      </c>
      <c r="C11" s="302" t="s">
        <v>12</v>
      </c>
      <c r="D11" s="303">
        <v>0.5</v>
      </c>
      <c r="E11" s="303">
        <v>0</v>
      </c>
      <c r="F11" s="303">
        <v>0</v>
      </c>
      <c r="G11" s="312">
        <f t="shared" si="0"/>
        <v>0.5</v>
      </c>
      <c r="H11" s="305">
        <v>3</v>
      </c>
      <c r="I11" s="305">
        <v>0</v>
      </c>
      <c r="J11" s="305">
        <v>0</v>
      </c>
      <c r="K11" s="306">
        <f t="shared" si="1"/>
        <v>3</v>
      </c>
      <c r="L11" s="303">
        <v>0</v>
      </c>
      <c r="M11" s="303">
        <v>0</v>
      </c>
      <c r="N11" s="303">
        <v>0</v>
      </c>
      <c r="O11" s="307">
        <f t="shared" si="2"/>
        <v>0</v>
      </c>
      <c r="P11" s="305">
        <v>0</v>
      </c>
      <c r="Q11" s="305">
        <v>0</v>
      </c>
      <c r="R11" s="305">
        <v>0</v>
      </c>
      <c r="S11" s="306">
        <f t="shared" si="6"/>
        <v>0</v>
      </c>
      <c r="T11" s="308">
        <f t="shared" si="3"/>
        <v>3.5</v>
      </c>
      <c r="U11" s="308">
        <f t="shared" si="4"/>
        <v>0</v>
      </c>
      <c r="V11" s="308">
        <f t="shared" si="4"/>
        <v>0</v>
      </c>
      <c r="W11" s="307">
        <f t="shared" si="5"/>
        <v>3.5</v>
      </c>
      <c r="X11" s="309">
        <f t="shared" si="7"/>
        <v>3.5</v>
      </c>
      <c r="Y11" s="310">
        <v>0.1</v>
      </c>
      <c r="Z11" s="311" t="s">
        <v>217</v>
      </c>
    </row>
    <row r="12" spans="1:26" x14ac:dyDescent="0.3">
      <c r="A12" s="301" t="s">
        <v>280</v>
      </c>
      <c r="B12" s="301" t="s">
        <v>164</v>
      </c>
      <c r="C12" s="302" t="s">
        <v>13</v>
      </c>
      <c r="D12" s="303">
        <v>1</v>
      </c>
      <c r="E12" s="303">
        <v>0</v>
      </c>
      <c r="F12" s="303">
        <v>0</v>
      </c>
      <c r="G12" s="312">
        <f t="shared" si="0"/>
        <v>1</v>
      </c>
      <c r="H12" s="305">
        <v>6</v>
      </c>
      <c r="I12" s="305">
        <v>0</v>
      </c>
      <c r="J12" s="305">
        <v>0</v>
      </c>
      <c r="K12" s="306">
        <f t="shared" si="1"/>
        <v>6</v>
      </c>
      <c r="L12" s="303">
        <v>1</v>
      </c>
      <c r="M12" s="303">
        <v>0</v>
      </c>
      <c r="N12" s="303">
        <v>0</v>
      </c>
      <c r="O12" s="307">
        <f t="shared" si="2"/>
        <v>1</v>
      </c>
      <c r="P12" s="305">
        <v>0</v>
      </c>
      <c r="Q12" s="305">
        <v>0</v>
      </c>
      <c r="R12" s="305">
        <v>0</v>
      </c>
      <c r="S12" s="306">
        <f t="shared" si="6"/>
        <v>0</v>
      </c>
      <c r="T12" s="308">
        <f t="shared" si="3"/>
        <v>8</v>
      </c>
      <c r="U12" s="308">
        <f t="shared" si="4"/>
        <v>0</v>
      </c>
      <c r="V12" s="308">
        <f t="shared" si="4"/>
        <v>0</v>
      </c>
      <c r="W12" s="307">
        <f t="shared" si="5"/>
        <v>8</v>
      </c>
      <c r="X12" s="309">
        <f t="shared" si="7"/>
        <v>8</v>
      </c>
      <c r="Y12" s="310">
        <v>2.6</v>
      </c>
      <c r="Z12" s="311" t="s">
        <v>281</v>
      </c>
    </row>
    <row r="13" spans="1:26" x14ac:dyDescent="0.3">
      <c r="A13" s="301" t="s">
        <v>280</v>
      </c>
      <c r="B13" s="301" t="s">
        <v>164</v>
      </c>
      <c r="C13" s="302" t="s">
        <v>14</v>
      </c>
      <c r="D13" s="303">
        <v>1.25</v>
      </c>
      <c r="E13" s="303">
        <v>0</v>
      </c>
      <c r="F13" s="303">
        <v>0</v>
      </c>
      <c r="G13" s="312">
        <f t="shared" si="0"/>
        <v>1.25</v>
      </c>
      <c r="H13" s="305">
        <v>11.75</v>
      </c>
      <c r="I13" s="305">
        <v>0</v>
      </c>
      <c r="J13" s="305">
        <v>1</v>
      </c>
      <c r="K13" s="306">
        <f t="shared" si="1"/>
        <v>10.75</v>
      </c>
      <c r="L13" s="303">
        <v>1</v>
      </c>
      <c r="M13" s="303">
        <v>0</v>
      </c>
      <c r="N13" s="303">
        <v>0</v>
      </c>
      <c r="O13" s="307">
        <f t="shared" si="2"/>
        <v>1</v>
      </c>
      <c r="P13" s="305">
        <v>0</v>
      </c>
      <c r="Q13" s="305">
        <v>0</v>
      </c>
      <c r="R13" s="305">
        <v>0</v>
      </c>
      <c r="S13" s="306">
        <f t="shared" si="6"/>
        <v>0</v>
      </c>
      <c r="T13" s="308">
        <f t="shared" si="3"/>
        <v>14</v>
      </c>
      <c r="U13" s="308">
        <f t="shared" si="4"/>
        <v>0</v>
      </c>
      <c r="V13" s="308">
        <f t="shared" si="4"/>
        <v>1</v>
      </c>
      <c r="W13" s="307">
        <f t="shared" si="5"/>
        <v>13</v>
      </c>
      <c r="X13" s="309">
        <f t="shared" si="7"/>
        <v>13</v>
      </c>
      <c r="Y13" s="310">
        <v>0.25</v>
      </c>
      <c r="Z13" s="311" t="s">
        <v>282</v>
      </c>
    </row>
    <row r="14" spans="1:26" x14ac:dyDescent="0.3">
      <c r="A14" s="301" t="s">
        <v>237</v>
      </c>
      <c r="B14" s="301" t="s">
        <v>232</v>
      </c>
      <c r="C14" s="302" t="s">
        <v>15</v>
      </c>
      <c r="D14" s="303">
        <v>3</v>
      </c>
      <c r="E14" s="303">
        <v>0</v>
      </c>
      <c r="F14" s="303">
        <v>0</v>
      </c>
      <c r="G14" s="312">
        <f t="shared" si="0"/>
        <v>3</v>
      </c>
      <c r="H14" s="305">
        <v>10</v>
      </c>
      <c r="I14" s="305">
        <v>0</v>
      </c>
      <c r="J14" s="305">
        <v>2</v>
      </c>
      <c r="K14" s="306">
        <f t="shared" si="1"/>
        <v>8</v>
      </c>
      <c r="L14" s="303">
        <v>4</v>
      </c>
      <c r="M14" s="303">
        <v>0</v>
      </c>
      <c r="N14" s="303">
        <v>0</v>
      </c>
      <c r="O14" s="307">
        <f t="shared" si="2"/>
        <v>4</v>
      </c>
      <c r="P14" s="305">
        <v>1.5</v>
      </c>
      <c r="Q14" s="305">
        <v>0</v>
      </c>
      <c r="R14" s="305">
        <v>0</v>
      </c>
      <c r="S14" s="306">
        <f t="shared" si="6"/>
        <v>1.5</v>
      </c>
      <c r="T14" s="308">
        <f t="shared" si="3"/>
        <v>18.5</v>
      </c>
      <c r="U14" s="308">
        <f t="shared" si="4"/>
        <v>0</v>
      </c>
      <c r="V14" s="308">
        <f t="shared" si="4"/>
        <v>2</v>
      </c>
      <c r="W14" s="307">
        <f t="shared" si="5"/>
        <v>16.5</v>
      </c>
      <c r="X14" s="309">
        <f t="shared" si="7"/>
        <v>16.5</v>
      </c>
      <c r="Y14" s="310">
        <v>0</v>
      </c>
      <c r="Z14" s="311" t="s">
        <v>283</v>
      </c>
    </row>
    <row r="15" spans="1:26" x14ac:dyDescent="0.3">
      <c r="A15" s="301" t="s">
        <v>237</v>
      </c>
      <c r="B15" s="301" t="s">
        <v>254</v>
      </c>
      <c r="C15" s="302" t="s">
        <v>16</v>
      </c>
      <c r="D15" s="303">
        <v>2</v>
      </c>
      <c r="E15" s="303">
        <v>0</v>
      </c>
      <c r="F15" s="303">
        <v>0</v>
      </c>
      <c r="G15" s="312">
        <f t="shared" si="0"/>
        <v>2</v>
      </c>
      <c r="H15" s="305">
        <v>5</v>
      </c>
      <c r="I15" s="305">
        <v>0</v>
      </c>
      <c r="J15" s="305">
        <v>0</v>
      </c>
      <c r="K15" s="306">
        <f t="shared" si="1"/>
        <v>5</v>
      </c>
      <c r="L15" s="303">
        <v>1</v>
      </c>
      <c r="M15" s="303">
        <v>0</v>
      </c>
      <c r="N15" s="303">
        <v>0</v>
      </c>
      <c r="O15" s="307">
        <f t="shared" si="2"/>
        <v>1</v>
      </c>
      <c r="P15" s="305">
        <v>0</v>
      </c>
      <c r="Q15" s="305">
        <v>0</v>
      </c>
      <c r="R15" s="305">
        <v>0</v>
      </c>
      <c r="S15" s="306">
        <f t="shared" si="6"/>
        <v>0</v>
      </c>
      <c r="T15" s="308">
        <f t="shared" si="3"/>
        <v>8</v>
      </c>
      <c r="U15" s="308">
        <f t="shared" si="4"/>
        <v>0</v>
      </c>
      <c r="V15" s="308">
        <f t="shared" si="4"/>
        <v>0</v>
      </c>
      <c r="W15" s="307">
        <f t="shared" si="5"/>
        <v>8</v>
      </c>
      <c r="X15" s="309">
        <f t="shared" si="7"/>
        <v>8</v>
      </c>
      <c r="Y15" s="310">
        <v>0</v>
      </c>
      <c r="Z15" s="311"/>
    </row>
    <row r="16" spans="1:26" x14ac:dyDescent="0.3">
      <c r="A16" s="301" t="s">
        <v>280</v>
      </c>
      <c r="B16" s="301" t="s">
        <v>253</v>
      </c>
      <c r="C16" s="302" t="s">
        <v>17</v>
      </c>
      <c r="D16" s="303">
        <v>4.25</v>
      </c>
      <c r="E16" s="303">
        <v>0</v>
      </c>
      <c r="F16" s="303">
        <v>0</v>
      </c>
      <c r="G16" s="312">
        <f t="shared" si="0"/>
        <v>4.25</v>
      </c>
      <c r="H16" s="305">
        <v>16.75</v>
      </c>
      <c r="I16" s="305">
        <v>0</v>
      </c>
      <c r="J16" s="305">
        <v>0</v>
      </c>
      <c r="K16" s="306">
        <f t="shared" si="1"/>
        <v>16.75</v>
      </c>
      <c r="L16" s="303">
        <v>3</v>
      </c>
      <c r="M16" s="303">
        <v>0</v>
      </c>
      <c r="N16" s="303">
        <v>0</v>
      </c>
      <c r="O16" s="307">
        <f t="shared" si="2"/>
        <v>3</v>
      </c>
      <c r="P16" s="305">
        <v>0.5</v>
      </c>
      <c r="Q16" s="305">
        <v>0</v>
      </c>
      <c r="R16" s="305">
        <v>0</v>
      </c>
      <c r="S16" s="306">
        <f t="shared" si="6"/>
        <v>0.5</v>
      </c>
      <c r="T16" s="308">
        <f t="shared" si="3"/>
        <v>24.5</v>
      </c>
      <c r="U16" s="308">
        <f t="shared" si="4"/>
        <v>0</v>
      </c>
      <c r="V16" s="308">
        <f t="shared" si="4"/>
        <v>0</v>
      </c>
      <c r="W16" s="307">
        <f t="shared" si="5"/>
        <v>24.5</v>
      </c>
      <c r="X16" s="309">
        <f t="shared" si="7"/>
        <v>24.5</v>
      </c>
      <c r="Y16" s="310">
        <v>2.0499999999999998</v>
      </c>
      <c r="Z16" s="311" t="s">
        <v>284</v>
      </c>
    </row>
    <row r="17" spans="1:26" x14ac:dyDescent="0.3">
      <c r="A17" s="301" t="s">
        <v>280</v>
      </c>
      <c r="B17" s="301" t="s">
        <v>254</v>
      </c>
      <c r="C17" s="302" t="s">
        <v>18</v>
      </c>
      <c r="D17" s="303">
        <v>1.25</v>
      </c>
      <c r="E17" s="303">
        <v>0</v>
      </c>
      <c r="F17" s="303">
        <v>0</v>
      </c>
      <c r="G17" s="312">
        <f t="shared" si="0"/>
        <v>1.25</v>
      </c>
      <c r="H17" s="305">
        <v>6.75</v>
      </c>
      <c r="I17" s="305">
        <v>0</v>
      </c>
      <c r="J17" s="305">
        <v>0</v>
      </c>
      <c r="K17" s="306">
        <f t="shared" si="1"/>
        <v>6.75</v>
      </c>
      <c r="L17" s="303">
        <v>1</v>
      </c>
      <c r="M17" s="303">
        <v>0</v>
      </c>
      <c r="N17" s="303">
        <v>0</v>
      </c>
      <c r="O17" s="307">
        <f t="shared" si="2"/>
        <v>1</v>
      </c>
      <c r="P17" s="305">
        <v>0</v>
      </c>
      <c r="Q17" s="305">
        <v>0</v>
      </c>
      <c r="R17" s="305">
        <v>0</v>
      </c>
      <c r="S17" s="306">
        <f t="shared" si="6"/>
        <v>0</v>
      </c>
      <c r="T17" s="308">
        <f t="shared" si="3"/>
        <v>9</v>
      </c>
      <c r="U17" s="308">
        <f t="shared" si="4"/>
        <v>0</v>
      </c>
      <c r="V17" s="308">
        <f t="shared" si="4"/>
        <v>0</v>
      </c>
      <c r="W17" s="307">
        <f t="shared" si="5"/>
        <v>9</v>
      </c>
      <c r="X17" s="309">
        <f t="shared" si="7"/>
        <v>9</v>
      </c>
      <c r="Y17" s="310">
        <v>1</v>
      </c>
      <c r="Z17" s="311" t="s">
        <v>217</v>
      </c>
    </row>
    <row r="18" spans="1:26" x14ac:dyDescent="0.3">
      <c r="A18" s="301" t="s">
        <v>237</v>
      </c>
      <c r="B18" s="301" t="s">
        <v>248</v>
      </c>
      <c r="C18" s="302" t="s">
        <v>19</v>
      </c>
      <c r="D18" s="303">
        <v>0.5</v>
      </c>
      <c r="E18" s="303">
        <v>0</v>
      </c>
      <c r="F18" s="303">
        <v>0</v>
      </c>
      <c r="G18" s="312">
        <f t="shared" si="0"/>
        <v>0.5</v>
      </c>
      <c r="H18" s="305">
        <v>0.5</v>
      </c>
      <c r="I18" s="305">
        <v>0</v>
      </c>
      <c r="J18" s="305">
        <v>0</v>
      </c>
      <c r="K18" s="306">
        <f t="shared" si="1"/>
        <v>0.5</v>
      </c>
      <c r="L18" s="303">
        <v>0.5</v>
      </c>
      <c r="M18" s="303">
        <v>0</v>
      </c>
      <c r="N18" s="303">
        <v>0</v>
      </c>
      <c r="O18" s="307">
        <f t="shared" si="2"/>
        <v>0.5</v>
      </c>
      <c r="P18" s="305">
        <v>0</v>
      </c>
      <c r="Q18" s="305">
        <v>0</v>
      </c>
      <c r="R18" s="305">
        <v>0</v>
      </c>
      <c r="S18" s="306">
        <f t="shared" si="6"/>
        <v>0</v>
      </c>
      <c r="T18" s="308">
        <f t="shared" si="3"/>
        <v>1.5</v>
      </c>
      <c r="U18" s="308">
        <f t="shared" si="4"/>
        <v>0</v>
      </c>
      <c r="V18" s="308">
        <f t="shared" si="4"/>
        <v>0</v>
      </c>
      <c r="W18" s="307">
        <f t="shared" si="5"/>
        <v>1.5</v>
      </c>
      <c r="X18" s="309">
        <f t="shared" si="7"/>
        <v>1.5</v>
      </c>
      <c r="Y18" s="310">
        <v>0.1</v>
      </c>
      <c r="Z18" s="311" t="s">
        <v>217</v>
      </c>
    </row>
    <row r="19" spans="1:26" x14ac:dyDescent="0.3">
      <c r="A19" s="301" t="s">
        <v>280</v>
      </c>
      <c r="B19" s="301" t="s">
        <v>164</v>
      </c>
      <c r="C19" s="302" t="s">
        <v>20</v>
      </c>
      <c r="D19" s="303">
        <v>1</v>
      </c>
      <c r="E19" s="303">
        <v>0</v>
      </c>
      <c r="F19" s="303">
        <v>0</v>
      </c>
      <c r="G19" s="312">
        <f t="shared" si="0"/>
        <v>1</v>
      </c>
      <c r="H19" s="305">
        <v>4</v>
      </c>
      <c r="I19" s="305">
        <v>0</v>
      </c>
      <c r="J19" s="305">
        <v>0</v>
      </c>
      <c r="K19" s="306">
        <f t="shared" si="1"/>
        <v>4</v>
      </c>
      <c r="L19" s="303">
        <v>1</v>
      </c>
      <c r="M19" s="303">
        <v>0</v>
      </c>
      <c r="N19" s="303">
        <v>0</v>
      </c>
      <c r="O19" s="307">
        <f t="shared" si="2"/>
        <v>1</v>
      </c>
      <c r="P19" s="305">
        <v>1</v>
      </c>
      <c r="Q19" s="305">
        <v>0</v>
      </c>
      <c r="R19" s="305">
        <v>0</v>
      </c>
      <c r="S19" s="306">
        <f t="shared" si="6"/>
        <v>1</v>
      </c>
      <c r="T19" s="308">
        <f t="shared" si="3"/>
        <v>7</v>
      </c>
      <c r="U19" s="308">
        <f t="shared" si="4"/>
        <v>0</v>
      </c>
      <c r="V19" s="308">
        <f t="shared" si="4"/>
        <v>0</v>
      </c>
      <c r="W19" s="307">
        <f t="shared" si="5"/>
        <v>7</v>
      </c>
      <c r="X19" s="309">
        <f t="shared" si="7"/>
        <v>7</v>
      </c>
      <c r="Y19" s="310">
        <v>0</v>
      </c>
      <c r="Z19" s="311"/>
    </row>
    <row r="20" spans="1:26" x14ac:dyDescent="0.3">
      <c r="A20" s="301" t="s">
        <v>280</v>
      </c>
      <c r="B20" s="301" t="s">
        <v>142</v>
      </c>
      <c r="C20" s="302" t="s">
        <v>21</v>
      </c>
      <c r="D20" s="303">
        <v>0.33</v>
      </c>
      <c r="E20" s="303">
        <v>0</v>
      </c>
      <c r="F20" s="303">
        <v>0</v>
      </c>
      <c r="G20" s="312">
        <f t="shared" si="0"/>
        <v>0.33</v>
      </c>
      <c r="H20" s="305">
        <v>3</v>
      </c>
      <c r="I20" s="305">
        <v>0</v>
      </c>
      <c r="J20" s="305">
        <v>0</v>
      </c>
      <c r="K20" s="306">
        <f t="shared" si="1"/>
        <v>3</v>
      </c>
      <c r="L20" s="303">
        <v>1</v>
      </c>
      <c r="M20" s="303">
        <v>0</v>
      </c>
      <c r="N20" s="303">
        <v>0</v>
      </c>
      <c r="O20" s="307">
        <f t="shared" si="2"/>
        <v>1</v>
      </c>
      <c r="P20" s="305">
        <v>0</v>
      </c>
      <c r="Q20" s="305">
        <v>0</v>
      </c>
      <c r="R20" s="305">
        <v>0</v>
      </c>
      <c r="S20" s="306">
        <f t="shared" si="6"/>
        <v>0</v>
      </c>
      <c r="T20" s="308">
        <f t="shared" si="3"/>
        <v>4.33</v>
      </c>
      <c r="U20" s="308">
        <f t="shared" si="4"/>
        <v>0</v>
      </c>
      <c r="V20" s="308">
        <f t="shared" si="4"/>
        <v>0</v>
      </c>
      <c r="W20" s="307">
        <f t="shared" si="5"/>
        <v>4.33</v>
      </c>
      <c r="X20" s="309">
        <f t="shared" si="7"/>
        <v>4.33</v>
      </c>
      <c r="Y20" s="310">
        <v>1</v>
      </c>
      <c r="Z20" s="311" t="s">
        <v>217</v>
      </c>
    </row>
    <row r="21" spans="1:26" x14ac:dyDescent="0.3">
      <c r="A21" s="301" t="s">
        <v>280</v>
      </c>
      <c r="B21" s="301" t="s">
        <v>254</v>
      </c>
      <c r="C21" s="302" t="s">
        <v>22</v>
      </c>
      <c r="D21" s="303">
        <v>3</v>
      </c>
      <c r="E21" s="303">
        <v>0</v>
      </c>
      <c r="F21" s="303">
        <v>0</v>
      </c>
      <c r="G21" s="312">
        <f t="shared" si="0"/>
        <v>3</v>
      </c>
      <c r="H21" s="305">
        <v>17</v>
      </c>
      <c r="I21" s="305">
        <v>0</v>
      </c>
      <c r="J21" s="305">
        <v>1</v>
      </c>
      <c r="K21" s="306">
        <f t="shared" si="1"/>
        <v>16</v>
      </c>
      <c r="L21" s="303">
        <v>3</v>
      </c>
      <c r="M21" s="303">
        <v>0</v>
      </c>
      <c r="N21" s="303">
        <v>0</v>
      </c>
      <c r="O21" s="307">
        <f t="shared" si="2"/>
        <v>3</v>
      </c>
      <c r="P21" s="305">
        <v>0</v>
      </c>
      <c r="Q21" s="305">
        <v>0</v>
      </c>
      <c r="R21" s="305">
        <v>0</v>
      </c>
      <c r="S21" s="306">
        <f t="shared" si="6"/>
        <v>0</v>
      </c>
      <c r="T21" s="308">
        <f t="shared" si="3"/>
        <v>23</v>
      </c>
      <c r="U21" s="308">
        <f t="shared" si="4"/>
        <v>0</v>
      </c>
      <c r="V21" s="308">
        <f t="shared" si="4"/>
        <v>1</v>
      </c>
      <c r="W21" s="307">
        <f t="shared" si="5"/>
        <v>22</v>
      </c>
      <c r="X21" s="309">
        <f t="shared" si="7"/>
        <v>22</v>
      </c>
      <c r="Y21" s="310">
        <v>1</v>
      </c>
      <c r="Z21" s="311" t="s">
        <v>285</v>
      </c>
    </row>
    <row r="22" spans="1:26" x14ac:dyDescent="0.3">
      <c r="A22" s="301" t="s">
        <v>280</v>
      </c>
      <c r="B22" s="301" t="s">
        <v>142</v>
      </c>
      <c r="C22" s="302" t="s">
        <v>23</v>
      </c>
      <c r="D22" s="303">
        <v>1</v>
      </c>
      <c r="E22" s="303">
        <v>0</v>
      </c>
      <c r="F22" s="303">
        <v>0</v>
      </c>
      <c r="G22" s="312">
        <f t="shared" si="0"/>
        <v>1</v>
      </c>
      <c r="H22" s="305">
        <v>4</v>
      </c>
      <c r="I22" s="305">
        <v>0</v>
      </c>
      <c r="J22" s="305">
        <v>0</v>
      </c>
      <c r="K22" s="306">
        <f t="shared" si="1"/>
        <v>4</v>
      </c>
      <c r="L22" s="303">
        <v>0</v>
      </c>
      <c r="M22" s="303">
        <v>0</v>
      </c>
      <c r="N22" s="303">
        <v>0</v>
      </c>
      <c r="O22" s="307">
        <f t="shared" si="2"/>
        <v>0</v>
      </c>
      <c r="P22" s="305">
        <v>0</v>
      </c>
      <c r="Q22" s="305">
        <v>0</v>
      </c>
      <c r="R22" s="305">
        <v>0</v>
      </c>
      <c r="S22" s="306">
        <f t="shared" si="6"/>
        <v>0</v>
      </c>
      <c r="T22" s="308">
        <f t="shared" si="3"/>
        <v>5</v>
      </c>
      <c r="U22" s="308">
        <f t="shared" si="4"/>
        <v>0</v>
      </c>
      <c r="V22" s="308">
        <f t="shared" si="4"/>
        <v>0</v>
      </c>
      <c r="W22" s="307">
        <f t="shared" si="5"/>
        <v>5</v>
      </c>
      <c r="X22" s="309">
        <f t="shared" si="7"/>
        <v>5</v>
      </c>
      <c r="Y22" s="310">
        <v>0</v>
      </c>
      <c r="Z22" s="311"/>
    </row>
    <row r="23" spans="1:26" x14ac:dyDescent="0.3">
      <c r="A23" s="301" t="s">
        <v>280</v>
      </c>
      <c r="B23" s="301" t="s">
        <v>232</v>
      </c>
      <c r="C23" s="302" t="s">
        <v>24</v>
      </c>
      <c r="D23" s="303">
        <v>1</v>
      </c>
      <c r="E23" s="303">
        <v>0</v>
      </c>
      <c r="F23" s="303">
        <v>0</v>
      </c>
      <c r="G23" s="312">
        <f t="shared" si="0"/>
        <v>1</v>
      </c>
      <c r="H23" s="305">
        <v>1</v>
      </c>
      <c r="I23" s="305">
        <v>0</v>
      </c>
      <c r="J23" s="305">
        <v>0</v>
      </c>
      <c r="K23" s="306">
        <f t="shared" si="1"/>
        <v>1</v>
      </c>
      <c r="L23" s="303">
        <v>0</v>
      </c>
      <c r="M23" s="303">
        <v>0</v>
      </c>
      <c r="N23" s="303">
        <v>0</v>
      </c>
      <c r="O23" s="307">
        <f t="shared" si="2"/>
        <v>0</v>
      </c>
      <c r="P23" s="305">
        <v>0.1</v>
      </c>
      <c r="Q23" s="305">
        <v>0</v>
      </c>
      <c r="R23" s="305">
        <v>0</v>
      </c>
      <c r="S23" s="306">
        <f t="shared" si="6"/>
        <v>0.1</v>
      </c>
      <c r="T23" s="308">
        <f t="shared" si="3"/>
        <v>2.1</v>
      </c>
      <c r="U23" s="308">
        <f t="shared" si="4"/>
        <v>0</v>
      </c>
      <c r="V23" s="308">
        <f t="shared" si="4"/>
        <v>0</v>
      </c>
      <c r="W23" s="307">
        <f t="shared" si="5"/>
        <v>2.1</v>
      </c>
      <c r="X23" s="309">
        <f t="shared" si="7"/>
        <v>2.1</v>
      </c>
      <c r="Y23" s="310">
        <v>0</v>
      </c>
      <c r="Z23" s="311" t="s">
        <v>286</v>
      </c>
    </row>
    <row r="24" spans="1:26" x14ac:dyDescent="0.3">
      <c r="A24" s="301" t="s">
        <v>237</v>
      </c>
      <c r="B24" s="301" t="s">
        <v>248</v>
      </c>
      <c r="C24" s="302" t="s">
        <v>25</v>
      </c>
      <c r="D24" s="303">
        <v>1</v>
      </c>
      <c r="E24" s="303">
        <v>0</v>
      </c>
      <c r="F24" s="303">
        <v>0</v>
      </c>
      <c r="G24" s="312">
        <f t="shared" si="0"/>
        <v>1</v>
      </c>
      <c r="H24" s="305">
        <v>2</v>
      </c>
      <c r="I24" s="305">
        <v>0</v>
      </c>
      <c r="J24" s="305">
        <v>1</v>
      </c>
      <c r="K24" s="306">
        <f t="shared" si="1"/>
        <v>1</v>
      </c>
      <c r="L24" s="303">
        <v>0</v>
      </c>
      <c r="M24" s="303">
        <v>0</v>
      </c>
      <c r="N24" s="303">
        <v>0</v>
      </c>
      <c r="O24" s="307">
        <f t="shared" si="2"/>
        <v>0</v>
      </c>
      <c r="P24" s="305">
        <v>0</v>
      </c>
      <c r="Q24" s="305">
        <v>0</v>
      </c>
      <c r="R24" s="305">
        <v>0</v>
      </c>
      <c r="S24" s="306">
        <f t="shared" si="6"/>
        <v>0</v>
      </c>
      <c r="T24" s="308">
        <f t="shared" si="3"/>
        <v>3</v>
      </c>
      <c r="U24" s="308">
        <f t="shared" si="4"/>
        <v>0</v>
      </c>
      <c r="V24" s="308">
        <f t="shared" si="4"/>
        <v>1</v>
      </c>
      <c r="W24" s="307">
        <f t="shared" si="5"/>
        <v>2</v>
      </c>
      <c r="X24" s="309">
        <f t="shared" si="7"/>
        <v>2</v>
      </c>
      <c r="Y24" s="310">
        <v>0.5</v>
      </c>
      <c r="Z24" s="311" t="s">
        <v>217</v>
      </c>
    </row>
    <row r="25" spans="1:26" x14ac:dyDescent="0.3">
      <c r="A25" s="301" t="s">
        <v>280</v>
      </c>
      <c r="B25" s="301" t="s">
        <v>232</v>
      </c>
      <c r="C25" s="302" t="s">
        <v>26</v>
      </c>
      <c r="D25" s="303">
        <v>0.1</v>
      </c>
      <c r="E25" s="303">
        <v>0</v>
      </c>
      <c r="F25" s="303">
        <v>0</v>
      </c>
      <c r="G25" s="312">
        <f t="shared" si="0"/>
        <v>0.1</v>
      </c>
      <c r="H25" s="305">
        <v>1</v>
      </c>
      <c r="I25" s="305">
        <v>0</v>
      </c>
      <c r="J25" s="305">
        <v>0</v>
      </c>
      <c r="K25" s="306">
        <f t="shared" si="1"/>
        <v>1</v>
      </c>
      <c r="L25" s="303">
        <v>0</v>
      </c>
      <c r="M25" s="303">
        <v>0</v>
      </c>
      <c r="N25" s="303">
        <v>0</v>
      </c>
      <c r="O25" s="307">
        <f t="shared" si="2"/>
        <v>0</v>
      </c>
      <c r="P25" s="305">
        <v>0</v>
      </c>
      <c r="Q25" s="305">
        <v>0</v>
      </c>
      <c r="R25" s="305">
        <v>0</v>
      </c>
      <c r="S25" s="306">
        <f t="shared" si="6"/>
        <v>0</v>
      </c>
      <c r="T25" s="308">
        <f t="shared" si="3"/>
        <v>1.1000000000000001</v>
      </c>
      <c r="U25" s="308">
        <f t="shared" si="4"/>
        <v>0</v>
      </c>
      <c r="V25" s="308">
        <f t="shared" si="4"/>
        <v>0</v>
      </c>
      <c r="W25" s="307">
        <f t="shared" si="5"/>
        <v>1.1000000000000001</v>
      </c>
      <c r="X25" s="309">
        <f t="shared" si="7"/>
        <v>1.1000000000000001</v>
      </c>
      <c r="Y25" s="310">
        <v>0.1</v>
      </c>
      <c r="Z25" s="311" t="s">
        <v>287</v>
      </c>
    </row>
    <row r="26" spans="1:26" x14ac:dyDescent="0.3">
      <c r="A26" s="301" t="s">
        <v>280</v>
      </c>
      <c r="B26" s="301" t="s">
        <v>254</v>
      </c>
      <c r="C26" s="302" t="s">
        <v>27</v>
      </c>
      <c r="D26" s="303">
        <v>3</v>
      </c>
      <c r="E26" s="303">
        <v>0</v>
      </c>
      <c r="F26" s="303">
        <v>0</v>
      </c>
      <c r="G26" s="312">
        <f t="shared" si="0"/>
        <v>3</v>
      </c>
      <c r="H26" s="305">
        <v>14</v>
      </c>
      <c r="I26" s="305">
        <v>0</v>
      </c>
      <c r="J26" s="305">
        <v>0</v>
      </c>
      <c r="K26" s="306">
        <f t="shared" si="1"/>
        <v>14</v>
      </c>
      <c r="L26" s="303">
        <v>1</v>
      </c>
      <c r="M26" s="303">
        <v>0</v>
      </c>
      <c r="N26" s="303">
        <v>0</v>
      </c>
      <c r="O26" s="307">
        <f t="shared" si="2"/>
        <v>1</v>
      </c>
      <c r="P26" s="305">
        <v>1</v>
      </c>
      <c r="Q26" s="305">
        <v>0</v>
      </c>
      <c r="R26" s="305">
        <v>0</v>
      </c>
      <c r="S26" s="306">
        <f t="shared" si="6"/>
        <v>1</v>
      </c>
      <c r="T26" s="308">
        <f t="shared" si="3"/>
        <v>19</v>
      </c>
      <c r="U26" s="308">
        <f t="shared" si="4"/>
        <v>0</v>
      </c>
      <c r="V26" s="308">
        <f t="shared" si="4"/>
        <v>0</v>
      </c>
      <c r="W26" s="307">
        <f t="shared" si="5"/>
        <v>19</v>
      </c>
      <c r="X26" s="309">
        <f t="shared" si="7"/>
        <v>19</v>
      </c>
      <c r="Y26" s="310">
        <v>0</v>
      </c>
      <c r="Z26" s="311"/>
    </row>
    <row r="27" spans="1:26" x14ac:dyDescent="0.3">
      <c r="A27" s="301" t="s">
        <v>280</v>
      </c>
      <c r="B27" s="301" t="s">
        <v>164</v>
      </c>
      <c r="C27" s="302" t="s">
        <v>28</v>
      </c>
      <c r="D27" s="303">
        <v>3</v>
      </c>
      <c r="E27" s="303">
        <v>0</v>
      </c>
      <c r="F27" s="303">
        <v>0</v>
      </c>
      <c r="G27" s="312">
        <f t="shared" si="0"/>
        <v>3</v>
      </c>
      <c r="H27" s="305">
        <v>12</v>
      </c>
      <c r="I27" s="305">
        <v>3</v>
      </c>
      <c r="J27" s="305">
        <v>0</v>
      </c>
      <c r="K27" s="306">
        <f t="shared" si="1"/>
        <v>9</v>
      </c>
      <c r="L27" s="303">
        <v>1</v>
      </c>
      <c r="M27" s="303">
        <v>0</v>
      </c>
      <c r="N27" s="303">
        <v>0</v>
      </c>
      <c r="O27" s="307">
        <f t="shared" si="2"/>
        <v>1</v>
      </c>
      <c r="P27" s="305">
        <v>1</v>
      </c>
      <c r="Q27" s="305">
        <v>0</v>
      </c>
      <c r="R27" s="305">
        <v>0</v>
      </c>
      <c r="S27" s="306">
        <f t="shared" si="6"/>
        <v>1</v>
      </c>
      <c r="T27" s="308">
        <f t="shared" si="3"/>
        <v>17</v>
      </c>
      <c r="U27" s="308">
        <f t="shared" si="4"/>
        <v>3</v>
      </c>
      <c r="V27" s="308">
        <f t="shared" si="4"/>
        <v>0</v>
      </c>
      <c r="W27" s="307">
        <f t="shared" si="5"/>
        <v>14</v>
      </c>
      <c r="X27" s="309">
        <f t="shared" si="7"/>
        <v>14</v>
      </c>
      <c r="Y27" s="310">
        <v>0.5</v>
      </c>
      <c r="Z27" s="311" t="s">
        <v>217</v>
      </c>
    </row>
    <row r="28" spans="1:26" x14ac:dyDescent="0.3">
      <c r="A28" s="301" t="s">
        <v>237</v>
      </c>
      <c r="B28" s="301" t="s">
        <v>164</v>
      </c>
      <c r="C28" s="302" t="s">
        <v>29</v>
      </c>
      <c r="D28" s="303">
        <v>1</v>
      </c>
      <c r="E28" s="303">
        <v>0</v>
      </c>
      <c r="F28" s="303">
        <v>0</v>
      </c>
      <c r="G28" s="312">
        <f t="shared" si="0"/>
        <v>1</v>
      </c>
      <c r="H28" s="305">
        <v>7</v>
      </c>
      <c r="I28" s="305">
        <v>0</v>
      </c>
      <c r="J28" s="305">
        <v>0</v>
      </c>
      <c r="K28" s="306">
        <f t="shared" si="1"/>
        <v>7</v>
      </c>
      <c r="L28" s="303">
        <v>2</v>
      </c>
      <c r="M28" s="303">
        <v>0</v>
      </c>
      <c r="N28" s="303">
        <v>0</v>
      </c>
      <c r="O28" s="307">
        <f t="shared" si="2"/>
        <v>2</v>
      </c>
      <c r="P28" s="305">
        <v>0</v>
      </c>
      <c r="Q28" s="305">
        <v>0</v>
      </c>
      <c r="R28" s="305">
        <v>0</v>
      </c>
      <c r="S28" s="306">
        <f t="shared" si="6"/>
        <v>0</v>
      </c>
      <c r="T28" s="308">
        <f t="shared" si="3"/>
        <v>10</v>
      </c>
      <c r="U28" s="308">
        <f t="shared" si="4"/>
        <v>0</v>
      </c>
      <c r="V28" s="308">
        <f t="shared" si="4"/>
        <v>0</v>
      </c>
      <c r="W28" s="307">
        <f t="shared" si="5"/>
        <v>10</v>
      </c>
      <c r="X28" s="309">
        <f t="shared" si="7"/>
        <v>10</v>
      </c>
      <c r="Y28" s="310">
        <v>1</v>
      </c>
      <c r="Z28" s="311" t="s">
        <v>217</v>
      </c>
    </row>
    <row r="29" spans="1:26" x14ac:dyDescent="0.3">
      <c r="A29" s="301" t="s">
        <v>238</v>
      </c>
      <c r="B29" s="301" t="s">
        <v>164</v>
      </c>
      <c r="C29" s="302" t="s">
        <v>30</v>
      </c>
      <c r="D29" s="303">
        <v>9</v>
      </c>
      <c r="E29" s="303">
        <v>0</v>
      </c>
      <c r="F29" s="303">
        <v>0</v>
      </c>
      <c r="G29" s="312">
        <f t="shared" si="0"/>
        <v>9</v>
      </c>
      <c r="H29" s="305">
        <v>45</v>
      </c>
      <c r="I29" s="305">
        <v>0</v>
      </c>
      <c r="J29" s="305">
        <v>1</v>
      </c>
      <c r="K29" s="306">
        <f t="shared" si="1"/>
        <v>44</v>
      </c>
      <c r="L29" s="303">
        <v>17</v>
      </c>
      <c r="M29" s="303">
        <v>0</v>
      </c>
      <c r="N29" s="303">
        <v>1</v>
      </c>
      <c r="O29" s="307">
        <f t="shared" si="2"/>
        <v>16</v>
      </c>
      <c r="P29" s="305">
        <v>5</v>
      </c>
      <c r="Q29" s="305">
        <v>0</v>
      </c>
      <c r="R29" s="305">
        <v>0</v>
      </c>
      <c r="S29" s="306">
        <f t="shared" si="6"/>
        <v>5</v>
      </c>
      <c r="T29" s="308">
        <f t="shared" si="3"/>
        <v>76</v>
      </c>
      <c r="U29" s="308">
        <f t="shared" si="4"/>
        <v>0</v>
      </c>
      <c r="V29" s="308">
        <f t="shared" si="4"/>
        <v>2</v>
      </c>
      <c r="W29" s="307">
        <f t="shared" si="5"/>
        <v>74</v>
      </c>
      <c r="X29" s="309">
        <f t="shared" si="7"/>
        <v>74</v>
      </c>
      <c r="Y29" s="310">
        <v>5.5</v>
      </c>
      <c r="Z29" s="311" t="s">
        <v>288</v>
      </c>
    </row>
    <row r="30" spans="1:26" x14ac:dyDescent="0.3">
      <c r="A30" s="301" t="s">
        <v>237</v>
      </c>
      <c r="B30" s="301" t="s">
        <v>248</v>
      </c>
      <c r="C30" s="302" t="s">
        <v>31</v>
      </c>
      <c r="D30" s="303">
        <v>0.5</v>
      </c>
      <c r="E30" s="303">
        <v>0</v>
      </c>
      <c r="F30" s="303">
        <v>0</v>
      </c>
      <c r="G30" s="312">
        <f t="shared" si="0"/>
        <v>0.5</v>
      </c>
      <c r="H30" s="305">
        <v>2</v>
      </c>
      <c r="I30" s="305">
        <v>0</v>
      </c>
      <c r="J30" s="305">
        <v>0</v>
      </c>
      <c r="K30" s="306">
        <f t="shared" si="1"/>
        <v>2</v>
      </c>
      <c r="L30" s="303">
        <v>0</v>
      </c>
      <c r="M30" s="303">
        <v>0</v>
      </c>
      <c r="N30" s="303">
        <v>0</v>
      </c>
      <c r="O30" s="307">
        <f t="shared" si="2"/>
        <v>0</v>
      </c>
      <c r="P30" s="305">
        <v>0</v>
      </c>
      <c r="Q30" s="305">
        <v>0</v>
      </c>
      <c r="R30" s="305">
        <v>0</v>
      </c>
      <c r="S30" s="306">
        <f t="shared" si="6"/>
        <v>0</v>
      </c>
      <c r="T30" s="308">
        <f t="shared" si="3"/>
        <v>2.5</v>
      </c>
      <c r="U30" s="308">
        <f t="shared" si="4"/>
        <v>0</v>
      </c>
      <c r="V30" s="308">
        <f t="shared" si="4"/>
        <v>0</v>
      </c>
      <c r="W30" s="307">
        <f t="shared" si="5"/>
        <v>2.5</v>
      </c>
      <c r="X30" s="309">
        <f t="shared" si="7"/>
        <v>2.5</v>
      </c>
      <c r="Y30" s="310">
        <v>0.5</v>
      </c>
      <c r="Z30" s="311" t="s">
        <v>217</v>
      </c>
    </row>
    <row r="31" spans="1:26" x14ac:dyDescent="0.3">
      <c r="A31" s="301" t="s">
        <v>237</v>
      </c>
      <c r="B31" s="301" t="s">
        <v>248</v>
      </c>
      <c r="C31" s="302" t="s">
        <v>32</v>
      </c>
      <c r="D31" s="303">
        <v>0.5</v>
      </c>
      <c r="E31" s="303">
        <v>0</v>
      </c>
      <c r="F31" s="303">
        <v>0</v>
      </c>
      <c r="G31" s="312">
        <f t="shared" si="0"/>
        <v>0.5</v>
      </c>
      <c r="H31" s="305">
        <v>1</v>
      </c>
      <c r="I31" s="305">
        <v>0</v>
      </c>
      <c r="J31" s="305">
        <v>0</v>
      </c>
      <c r="K31" s="306">
        <f t="shared" si="1"/>
        <v>1</v>
      </c>
      <c r="L31" s="303">
        <v>0</v>
      </c>
      <c r="M31" s="303">
        <v>0</v>
      </c>
      <c r="N31" s="303">
        <v>0</v>
      </c>
      <c r="O31" s="307">
        <f t="shared" si="2"/>
        <v>0</v>
      </c>
      <c r="P31" s="305">
        <v>0</v>
      </c>
      <c r="Q31" s="305">
        <v>0</v>
      </c>
      <c r="R31" s="305">
        <v>0</v>
      </c>
      <c r="S31" s="306">
        <f t="shared" si="6"/>
        <v>0</v>
      </c>
      <c r="T31" s="308">
        <f t="shared" si="3"/>
        <v>1.5</v>
      </c>
      <c r="U31" s="308">
        <f t="shared" si="4"/>
        <v>0</v>
      </c>
      <c r="V31" s="308">
        <f t="shared" si="4"/>
        <v>0</v>
      </c>
      <c r="W31" s="307">
        <f t="shared" si="5"/>
        <v>1.5</v>
      </c>
      <c r="X31" s="309">
        <f t="shared" si="7"/>
        <v>1.5</v>
      </c>
      <c r="Y31" s="310">
        <v>0.5</v>
      </c>
      <c r="Z31" s="311" t="s">
        <v>217</v>
      </c>
    </row>
    <row r="32" spans="1:26" x14ac:dyDescent="0.3">
      <c r="A32" s="301" t="s">
        <v>280</v>
      </c>
      <c r="B32" s="301" t="s">
        <v>142</v>
      </c>
      <c r="C32" s="302" t="s">
        <v>33</v>
      </c>
      <c r="D32" s="303">
        <v>2</v>
      </c>
      <c r="E32" s="303">
        <v>0</v>
      </c>
      <c r="F32" s="303">
        <v>0</v>
      </c>
      <c r="G32" s="312">
        <f t="shared" si="0"/>
        <v>2</v>
      </c>
      <c r="H32" s="305">
        <v>14</v>
      </c>
      <c r="I32" s="305">
        <v>0</v>
      </c>
      <c r="J32" s="305">
        <v>2</v>
      </c>
      <c r="K32" s="306">
        <f t="shared" si="1"/>
        <v>12</v>
      </c>
      <c r="L32" s="303">
        <v>1</v>
      </c>
      <c r="M32" s="303">
        <v>0</v>
      </c>
      <c r="N32" s="303">
        <v>0</v>
      </c>
      <c r="O32" s="307">
        <f t="shared" si="2"/>
        <v>1</v>
      </c>
      <c r="P32" s="305">
        <v>1</v>
      </c>
      <c r="Q32" s="305">
        <v>0</v>
      </c>
      <c r="R32" s="305">
        <v>0</v>
      </c>
      <c r="S32" s="306">
        <f t="shared" si="6"/>
        <v>1</v>
      </c>
      <c r="T32" s="308">
        <f t="shared" si="3"/>
        <v>18</v>
      </c>
      <c r="U32" s="308">
        <f t="shared" si="4"/>
        <v>0</v>
      </c>
      <c r="V32" s="308">
        <f t="shared" si="4"/>
        <v>2</v>
      </c>
      <c r="W32" s="307">
        <f t="shared" si="5"/>
        <v>16</v>
      </c>
      <c r="X32" s="309">
        <f t="shared" si="7"/>
        <v>16</v>
      </c>
      <c r="Y32" s="310">
        <v>0</v>
      </c>
      <c r="Z32" s="311"/>
    </row>
    <row r="33" spans="1:26" x14ac:dyDescent="0.3">
      <c r="A33" s="301" t="s">
        <v>280</v>
      </c>
      <c r="B33" s="301" t="s">
        <v>142</v>
      </c>
      <c r="C33" s="302" t="s">
        <v>34</v>
      </c>
      <c r="D33" s="303">
        <v>1</v>
      </c>
      <c r="E33" s="303">
        <v>0</v>
      </c>
      <c r="F33" s="303">
        <v>0</v>
      </c>
      <c r="G33" s="312">
        <f t="shared" si="0"/>
        <v>1</v>
      </c>
      <c r="H33" s="305">
        <v>3</v>
      </c>
      <c r="I33" s="305">
        <v>0</v>
      </c>
      <c r="J33" s="305">
        <v>0</v>
      </c>
      <c r="K33" s="306">
        <f t="shared" si="1"/>
        <v>3</v>
      </c>
      <c r="L33" s="303">
        <v>0</v>
      </c>
      <c r="M33" s="303">
        <v>0</v>
      </c>
      <c r="N33" s="303">
        <v>0</v>
      </c>
      <c r="O33" s="307">
        <f t="shared" si="2"/>
        <v>0</v>
      </c>
      <c r="P33" s="305">
        <v>0</v>
      </c>
      <c r="Q33" s="305">
        <v>0</v>
      </c>
      <c r="R33" s="305">
        <v>0</v>
      </c>
      <c r="S33" s="306">
        <f t="shared" si="6"/>
        <v>0</v>
      </c>
      <c r="T33" s="308">
        <f t="shared" si="3"/>
        <v>4</v>
      </c>
      <c r="U33" s="308">
        <f t="shared" si="4"/>
        <v>0</v>
      </c>
      <c r="V33" s="308">
        <f t="shared" si="4"/>
        <v>0</v>
      </c>
      <c r="W33" s="307">
        <f t="shared" si="5"/>
        <v>4</v>
      </c>
      <c r="X33" s="309">
        <f t="shared" si="7"/>
        <v>4</v>
      </c>
      <c r="Y33" s="310">
        <v>0</v>
      </c>
      <c r="Z33" s="311"/>
    </row>
    <row r="34" spans="1:26" x14ac:dyDescent="0.3">
      <c r="A34" s="301" t="s">
        <v>280</v>
      </c>
      <c r="B34" s="301" t="s">
        <v>164</v>
      </c>
      <c r="C34" s="302" t="s">
        <v>35</v>
      </c>
      <c r="D34" s="303">
        <v>1</v>
      </c>
      <c r="E34" s="303">
        <v>0</v>
      </c>
      <c r="F34" s="303">
        <v>0</v>
      </c>
      <c r="G34" s="312">
        <f t="shared" si="0"/>
        <v>1</v>
      </c>
      <c r="H34" s="305">
        <v>5</v>
      </c>
      <c r="I34" s="305">
        <v>0</v>
      </c>
      <c r="J34" s="305">
        <v>0</v>
      </c>
      <c r="K34" s="306">
        <f t="shared" si="1"/>
        <v>5</v>
      </c>
      <c r="L34" s="303">
        <v>0</v>
      </c>
      <c r="M34" s="303">
        <v>0</v>
      </c>
      <c r="N34" s="303">
        <v>0</v>
      </c>
      <c r="O34" s="307">
        <f t="shared" si="2"/>
        <v>0</v>
      </c>
      <c r="P34" s="305">
        <v>0</v>
      </c>
      <c r="Q34" s="305">
        <v>0</v>
      </c>
      <c r="R34" s="305">
        <v>0</v>
      </c>
      <c r="S34" s="306">
        <f t="shared" si="6"/>
        <v>0</v>
      </c>
      <c r="T34" s="308">
        <f t="shared" si="3"/>
        <v>6</v>
      </c>
      <c r="U34" s="308">
        <f t="shared" si="4"/>
        <v>0</v>
      </c>
      <c r="V34" s="308">
        <f t="shared" si="4"/>
        <v>0</v>
      </c>
      <c r="W34" s="307">
        <f t="shared" si="5"/>
        <v>6</v>
      </c>
      <c r="X34" s="309">
        <f t="shared" si="7"/>
        <v>6</v>
      </c>
      <c r="Y34" s="310">
        <v>1.1000000000000001</v>
      </c>
      <c r="Z34" s="311" t="s">
        <v>289</v>
      </c>
    </row>
    <row r="35" spans="1:26" x14ac:dyDescent="0.3">
      <c r="A35" s="301" t="s">
        <v>280</v>
      </c>
      <c r="B35" s="301" t="s">
        <v>142</v>
      </c>
      <c r="C35" s="302" t="s">
        <v>36</v>
      </c>
      <c r="D35" s="303">
        <v>6</v>
      </c>
      <c r="E35" s="303">
        <v>0</v>
      </c>
      <c r="F35" s="303">
        <v>0</v>
      </c>
      <c r="G35" s="312">
        <f t="shared" si="0"/>
        <v>6</v>
      </c>
      <c r="H35" s="305">
        <v>27</v>
      </c>
      <c r="I35" s="305">
        <v>0</v>
      </c>
      <c r="J35" s="305">
        <v>2</v>
      </c>
      <c r="K35" s="306">
        <f t="shared" si="1"/>
        <v>25</v>
      </c>
      <c r="L35" s="303">
        <v>3</v>
      </c>
      <c r="M35" s="303">
        <v>0</v>
      </c>
      <c r="N35" s="303">
        <v>2</v>
      </c>
      <c r="O35" s="307">
        <f t="shared" si="2"/>
        <v>1</v>
      </c>
      <c r="P35" s="305">
        <v>0</v>
      </c>
      <c r="Q35" s="305">
        <v>0</v>
      </c>
      <c r="R35" s="305">
        <v>0</v>
      </c>
      <c r="S35" s="306">
        <f t="shared" si="6"/>
        <v>0</v>
      </c>
      <c r="T35" s="308">
        <f t="shared" si="3"/>
        <v>36</v>
      </c>
      <c r="U35" s="308">
        <f t="shared" si="4"/>
        <v>0</v>
      </c>
      <c r="V35" s="308">
        <f t="shared" si="4"/>
        <v>4</v>
      </c>
      <c r="W35" s="307">
        <f t="shared" si="5"/>
        <v>32</v>
      </c>
      <c r="X35" s="309">
        <f t="shared" si="7"/>
        <v>32</v>
      </c>
      <c r="Y35" s="310">
        <v>0</v>
      </c>
      <c r="Z35" s="311"/>
    </row>
    <row r="36" spans="1:26" x14ac:dyDescent="0.3">
      <c r="A36" s="313" t="s">
        <v>280</v>
      </c>
      <c r="B36" s="301" t="s">
        <v>220</v>
      </c>
      <c r="C36" s="314" t="s">
        <v>239</v>
      </c>
      <c r="D36" s="303">
        <v>1.5</v>
      </c>
      <c r="E36" s="303">
        <v>0</v>
      </c>
      <c r="F36" s="303">
        <v>0</v>
      </c>
      <c r="G36" s="312">
        <f t="shared" si="0"/>
        <v>1.5</v>
      </c>
      <c r="H36" s="305">
        <v>7.5</v>
      </c>
      <c r="I36" s="305">
        <v>0</v>
      </c>
      <c r="J36" s="305">
        <v>1</v>
      </c>
      <c r="K36" s="306">
        <f t="shared" si="1"/>
        <v>6.5</v>
      </c>
      <c r="L36" s="303">
        <v>1</v>
      </c>
      <c r="M36" s="303">
        <v>0</v>
      </c>
      <c r="N36" s="303">
        <v>0</v>
      </c>
      <c r="O36" s="307">
        <f t="shared" si="2"/>
        <v>1</v>
      </c>
      <c r="P36" s="305">
        <v>0.5</v>
      </c>
      <c r="Q36" s="305">
        <v>0</v>
      </c>
      <c r="R36" s="305">
        <v>0</v>
      </c>
      <c r="S36" s="306">
        <f t="shared" si="6"/>
        <v>0.5</v>
      </c>
      <c r="T36" s="308">
        <f t="shared" si="3"/>
        <v>10.5</v>
      </c>
      <c r="U36" s="308">
        <f t="shared" si="4"/>
        <v>0</v>
      </c>
      <c r="V36" s="308">
        <f t="shared" si="4"/>
        <v>1</v>
      </c>
      <c r="W36" s="307">
        <f t="shared" si="5"/>
        <v>9.5</v>
      </c>
      <c r="X36" s="309">
        <f t="shared" si="7"/>
        <v>9.5</v>
      </c>
      <c r="Y36" s="310">
        <v>1.5</v>
      </c>
      <c r="Z36" s="311" t="s">
        <v>290</v>
      </c>
    </row>
    <row r="37" spans="1:26" x14ac:dyDescent="0.3">
      <c r="A37" s="313" t="s">
        <v>280</v>
      </c>
      <c r="B37" s="301" t="s">
        <v>220</v>
      </c>
      <c r="C37" s="314" t="s">
        <v>240</v>
      </c>
      <c r="D37" s="303">
        <v>1.5</v>
      </c>
      <c r="E37" s="303">
        <v>0</v>
      </c>
      <c r="F37" s="303">
        <v>1</v>
      </c>
      <c r="G37" s="312">
        <f t="shared" si="0"/>
        <v>0.5</v>
      </c>
      <c r="H37" s="305">
        <v>7</v>
      </c>
      <c r="I37" s="305">
        <v>0</v>
      </c>
      <c r="J37" s="305">
        <v>1</v>
      </c>
      <c r="K37" s="306">
        <f t="shared" si="1"/>
        <v>6</v>
      </c>
      <c r="L37" s="303">
        <v>1</v>
      </c>
      <c r="M37" s="303">
        <v>0</v>
      </c>
      <c r="N37" s="303">
        <v>0</v>
      </c>
      <c r="O37" s="307">
        <f t="shared" si="2"/>
        <v>1</v>
      </c>
      <c r="P37" s="305">
        <v>0.5</v>
      </c>
      <c r="Q37" s="305">
        <v>0</v>
      </c>
      <c r="R37" s="305">
        <v>0</v>
      </c>
      <c r="S37" s="306">
        <f t="shared" si="6"/>
        <v>0.5</v>
      </c>
      <c r="T37" s="308">
        <f t="shared" si="3"/>
        <v>10</v>
      </c>
      <c r="U37" s="308">
        <f t="shared" si="4"/>
        <v>0</v>
      </c>
      <c r="V37" s="308">
        <f t="shared" si="4"/>
        <v>2</v>
      </c>
      <c r="W37" s="307">
        <f t="shared" si="5"/>
        <v>8</v>
      </c>
      <c r="X37" s="309">
        <f t="shared" si="7"/>
        <v>8</v>
      </c>
      <c r="Y37" s="310">
        <v>1.5</v>
      </c>
      <c r="Z37" s="311" t="s">
        <v>290</v>
      </c>
    </row>
    <row r="38" spans="1:26" x14ac:dyDescent="0.3">
      <c r="A38" s="301" t="s">
        <v>280</v>
      </c>
      <c r="B38" s="301" t="s">
        <v>142</v>
      </c>
      <c r="C38" s="302" t="s">
        <v>39</v>
      </c>
      <c r="D38" s="303">
        <v>5</v>
      </c>
      <c r="E38" s="303">
        <v>0</v>
      </c>
      <c r="F38" s="303">
        <v>0</v>
      </c>
      <c r="G38" s="312">
        <f t="shared" si="0"/>
        <v>5</v>
      </c>
      <c r="H38" s="305">
        <v>34</v>
      </c>
      <c r="I38" s="305">
        <v>0</v>
      </c>
      <c r="J38" s="305">
        <v>2</v>
      </c>
      <c r="K38" s="306">
        <f t="shared" si="1"/>
        <v>32</v>
      </c>
      <c r="L38" s="303">
        <v>9</v>
      </c>
      <c r="M38" s="303">
        <v>0</v>
      </c>
      <c r="N38" s="303">
        <v>3</v>
      </c>
      <c r="O38" s="307">
        <f t="shared" si="2"/>
        <v>6</v>
      </c>
      <c r="P38" s="305">
        <v>3.5</v>
      </c>
      <c r="Q38" s="305">
        <v>0</v>
      </c>
      <c r="R38" s="305">
        <v>0</v>
      </c>
      <c r="S38" s="306">
        <f t="shared" si="6"/>
        <v>3.5</v>
      </c>
      <c r="T38" s="308">
        <f t="shared" si="3"/>
        <v>51.5</v>
      </c>
      <c r="U38" s="308">
        <f t="shared" si="4"/>
        <v>0</v>
      </c>
      <c r="V38" s="308">
        <f t="shared" si="4"/>
        <v>5</v>
      </c>
      <c r="W38" s="307">
        <f t="shared" si="5"/>
        <v>46.5</v>
      </c>
      <c r="X38" s="309">
        <f t="shared" si="7"/>
        <v>46.5</v>
      </c>
      <c r="Y38" s="310">
        <v>0</v>
      </c>
      <c r="Z38" s="311"/>
    </row>
    <row r="39" spans="1:26" x14ac:dyDescent="0.3">
      <c r="A39" s="301" t="s">
        <v>280</v>
      </c>
      <c r="B39" s="301" t="s">
        <v>220</v>
      </c>
      <c r="C39" s="302" t="s">
        <v>40</v>
      </c>
      <c r="D39" s="303">
        <v>1</v>
      </c>
      <c r="E39" s="303">
        <v>0</v>
      </c>
      <c r="F39" s="303">
        <v>0</v>
      </c>
      <c r="G39" s="312">
        <f t="shared" si="0"/>
        <v>1</v>
      </c>
      <c r="H39" s="305">
        <v>9</v>
      </c>
      <c r="I39" s="305">
        <v>0</v>
      </c>
      <c r="J39" s="305">
        <v>0</v>
      </c>
      <c r="K39" s="306">
        <f t="shared" si="1"/>
        <v>9</v>
      </c>
      <c r="L39" s="303">
        <v>0</v>
      </c>
      <c r="M39" s="303">
        <v>0</v>
      </c>
      <c r="N39" s="303">
        <v>0</v>
      </c>
      <c r="O39" s="307">
        <f t="shared" si="2"/>
        <v>0</v>
      </c>
      <c r="P39" s="305">
        <v>0</v>
      </c>
      <c r="Q39" s="305">
        <v>0</v>
      </c>
      <c r="R39" s="305">
        <v>0</v>
      </c>
      <c r="S39" s="306">
        <f t="shared" si="6"/>
        <v>0</v>
      </c>
      <c r="T39" s="308">
        <f t="shared" si="3"/>
        <v>10</v>
      </c>
      <c r="U39" s="308">
        <f t="shared" si="4"/>
        <v>0</v>
      </c>
      <c r="V39" s="308">
        <f t="shared" si="4"/>
        <v>0</v>
      </c>
      <c r="W39" s="307">
        <f t="shared" si="5"/>
        <v>10</v>
      </c>
      <c r="X39" s="309">
        <f t="shared" si="7"/>
        <v>10</v>
      </c>
      <c r="Y39" s="310">
        <v>2.5</v>
      </c>
      <c r="Z39" s="311" t="s">
        <v>291</v>
      </c>
    </row>
    <row r="40" spans="1:26" x14ac:dyDescent="0.3">
      <c r="A40" s="301" t="s">
        <v>280</v>
      </c>
      <c r="B40" s="301" t="s">
        <v>254</v>
      </c>
      <c r="C40" s="302" t="s">
        <v>41</v>
      </c>
      <c r="D40" s="303">
        <v>5</v>
      </c>
      <c r="E40" s="303">
        <v>0</v>
      </c>
      <c r="F40" s="303">
        <v>1</v>
      </c>
      <c r="G40" s="312">
        <f t="shared" si="0"/>
        <v>4</v>
      </c>
      <c r="H40" s="305">
        <v>25</v>
      </c>
      <c r="I40" s="305">
        <v>0</v>
      </c>
      <c r="J40" s="305">
        <v>2</v>
      </c>
      <c r="K40" s="306">
        <f t="shared" si="1"/>
        <v>23</v>
      </c>
      <c r="L40" s="303">
        <v>4</v>
      </c>
      <c r="M40" s="303">
        <v>0</v>
      </c>
      <c r="N40" s="303">
        <v>1</v>
      </c>
      <c r="O40" s="307">
        <f t="shared" si="2"/>
        <v>3</v>
      </c>
      <c r="P40" s="305">
        <v>1</v>
      </c>
      <c r="Q40" s="305">
        <v>0</v>
      </c>
      <c r="R40" s="305">
        <v>0</v>
      </c>
      <c r="S40" s="306">
        <f t="shared" si="6"/>
        <v>1</v>
      </c>
      <c r="T40" s="308">
        <f t="shared" si="3"/>
        <v>35</v>
      </c>
      <c r="U40" s="308">
        <f t="shared" si="4"/>
        <v>0</v>
      </c>
      <c r="V40" s="308">
        <f t="shared" si="4"/>
        <v>4</v>
      </c>
      <c r="W40" s="307">
        <f t="shared" si="5"/>
        <v>31</v>
      </c>
      <c r="X40" s="309">
        <f t="shared" si="7"/>
        <v>31</v>
      </c>
      <c r="Y40" s="310">
        <v>0</v>
      </c>
      <c r="Z40" s="311"/>
    </row>
    <row r="41" spans="1:26" x14ac:dyDescent="0.3">
      <c r="A41" s="301" t="s">
        <v>237</v>
      </c>
      <c r="B41" s="301" t="s">
        <v>248</v>
      </c>
      <c r="C41" s="302" t="s">
        <v>42</v>
      </c>
      <c r="D41" s="303">
        <v>0.5</v>
      </c>
      <c r="E41" s="303">
        <v>0</v>
      </c>
      <c r="F41" s="303">
        <v>0</v>
      </c>
      <c r="G41" s="312">
        <f t="shared" si="0"/>
        <v>0.5</v>
      </c>
      <c r="H41" s="305">
        <v>1</v>
      </c>
      <c r="I41" s="305">
        <v>0</v>
      </c>
      <c r="J41" s="305">
        <v>0</v>
      </c>
      <c r="K41" s="306">
        <f t="shared" si="1"/>
        <v>1</v>
      </c>
      <c r="L41" s="303">
        <v>0.5</v>
      </c>
      <c r="M41" s="303">
        <v>0</v>
      </c>
      <c r="N41" s="303">
        <v>0</v>
      </c>
      <c r="O41" s="307">
        <f t="shared" si="2"/>
        <v>0.5</v>
      </c>
      <c r="P41" s="305">
        <v>0</v>
      </c>
      <c r="Q41" s="305">
        <v>0</v>
      </c>
      <c r="R41" s="305">
        <v>0</v>
      </c>
      <c r="S41" s="306">
        <f t="shared" si="6"/>
        <v>0</v>
      </c>
      <c r="T41" s="308">
        <f t="shared" si="3"/>
        <v>2</v>
      </c>
      <c r="U41" s="308">
        <f t="shared" si="4"/>
        <v>0</v>
      </c>
      <c r="V41" s="308">
        <f t="shared" si="4"/>
        <v>0</v>
      </c>
      <c r="W41" s="307">
        <f t="shared" si="5"/>
        <v>2</v>
      </c>
      <c r="X41" s="309">
        <f t="shared" si="7"/>
        <v>2</v>
      </c>
      <c r="Y41" s="310">
        <v>0.5</v>
      </c>
      <c r="Z41" s="311" t="s">
        <v>217</v>
      </c>
    </row>
    <row r="42" spans="1:26" x14ac:dyDescent="0.3">
      <c r="A42" s="301" t="s">
        <v>280</v>
      </c>
      <c r="B42" s="301" t="s">
        <v>232</v>
      </c>
      <c r="C42" s="302" t="s">
        <v>43</v>
      </c>
      <c r="D42" s="303">
        <v>0.25</v>
      </c>
      <c r="E42" s="303">
        <v>0</v>
      </c>
      <c r="F42" s="303">
        <v>0</v>
      </c>
      <c r="G42" s="312">
        <f t="shared" si="0"/>
        <v>0.25</v>
      </c>
      <c r="H42" s="305">
        <v>0.75</v>
      </c>
      <c r="I42" s="305">
        <v>0</v>
      </c>
      <c r="J42" s="305">
        <v>0</v>
      </c>
      <c r="K42" s="306">
        <f t="shared" si="1"/>
        <v>0.75</v>
      </c>
      <c r="L42" s="303">
        <v>0</v>
      </c>
      <c r="M42" s="303">
        <v>0</v>
      </c>
      <c r="N42" s="303">
        <v>0</v>
      </c>
      <c r="O42" s="307">
        <f t="shared" si="2"/>
        <v>0</v>
      </c>
      <c r="P42" s="305">
        <v>0</v>
      </c>
      <c r="Q42" s="305">
        <v>0</v>
      </c>
      <c r="R42" s="305">
        <v>0</v>
      </c>
      <c r="S42" s="306">
        <f t="shared" si="6"/>
        <v>0</v>
      </c>
      <c r="T42" s="308">
        <f t="shared" si="3"/>
        <v>1</v>
      </c>
      <c r="U42" s="308">
        <f t="shared" si="4"/>
        <v>0</v>
      </c>
      <c r="V42" s="308">
        <f t="shared" si="4"/>
        <v>0</v>
      </c>
      <c r="W42" s="307">
        <f t="shared" si="5"/>
        <v>1</v>
      </c>
      <c r="X42" s="309">
        <f t="shared" si="7"/>
        <v>1</v>
      </c>
      <c r="Y42" s="310">
        <v>0.1</v>
      </c>
      <c r="Z42" s="311" t="s">
        <v>292</v>
      </c>
    </row>
    <row r="43" spans="1:26" x14ac:dyDescent="0.3">
      <c r="A43" s="301" t="s">
        <v>280</v>
      </c>
      <c r="B43" s="301" t="s">
        <v>220</v>
      </c>
      <c r="C43" s="302" t="s">
        <v>44</v>
      </c>
      <c r="D43" s="303">
        <v>1.5</v>
      </c>
      <c r="E43" s="303">
        <v>0</v>
      </c>
      <c r="F43" s="303">
        <v>0</v>
      </c>
      <c r="G43" s="312">
        <f t="shared" si="0"/>
        <v>1.5</v>
      </c>
      <c r="H43" s="305">
        <v>8.5</v>
      </c>
      <c r="I43" s="305">
        <v>0</v>
      </c>
      <c r="J43" s="305">
        <v>0</v>
      </c>
      <c r="K43" s="306">
        <f t="shared" si="1"/>
        <v>8.5</v>
      </c>
      <c r="L43" s="303">
        <v>0</v>
      </c>
      <c r="M43" s="303">
        <v>0</v>
      </c>
      <c r="N43" s="303">
        <v>0</v>
      </c>
      <c r="O43" s="307">
        <f t="shared" si="2"/>
        <v>0</v>
      </c>
      <c r="P43" s="305">
        <v>0</v>
      </c>
      <c r="Q43" s="305">
        <v>0</v>
      </c>
      <c r="R43" s="305">
        <v>0</v>
      </c>
      <c r="S43" s="306">
        <f t="shared" si="6"/>
        <v>0</v>
      </c>
      <c r="T43" s="308">
        <f t="shared" si="3"/>
        <v>10</v>
      </c>
      <c r="U43" s="308">
        <f t="shared" si="4"/>
        <v>0</v>
      </c>
      <c r="V43" s="308">
        <f t="shared" si="4"/>
        <v>0</v>
      </c>
      <c r="W43" s="307">
        <f t="shared" si="5"/>
        <v>10</v>
      </c>
      <c r="X43" s="309">
        <f t="shared" si="7"/>
        <v>10</v>
      </c>
      <c r="Y43" s="310">
        <v>0.25</v>
      </c>
      <c r="Z43" s="311" t="s">
        <v>293</v>
      </c>
    </row>
    <row r="44" spans="1:26" x14ac:dyDescent="0.3">
      <c r="A44" s="301" t="s">
        <v>280</v>
      </c>
      <c r="B44" s="301" t="s">
        <v>220</v>
      </c>
      <c r="C44" s="302" t="s">
        <v>45</v>
      </c>
      <c r="D44" s="303">
        <v>1</v>
      </c>
      <c r="E44" s="303">
        <v>0</v>
      </c>
      <c r="F44" s="303">
        <v>0</v>
      </c>
      <c r="G44" s="312">
        <f t="shared" si="0"/>
        <v>1</v>
      </c>
      <c r="H44" s="305">
        <v>3</v>
      </c>
      <c r="I44" s="305">
        <v>0</v>
      </c>
      <c r="J44" s="305">
        <v>0</v>
      </c>
      <c r="K44" s="306">
        <f t="shared" si="1"/>
        <v>3</v>
      </c>
      <c r="L44" s="303">
        <v>0.5</v>
      </c>
      <c r="M44" s="303">
        <v>0</v>
      </c>
      <c r="N44" s="303">
        <v>0</v>
      </c>
      <c r="O44" s="307">
        <f t="shared" si="2"/>
        <v>0.5</v>
      </c>
      <c r="P44" s="305">
        <v>0.25</v>
      </c>
      <c r="Q44" s="305">
        <v>0</v>
      </c>
      <c r="R44" s="305">
        <v>0</v>
      </c>
      <c r="S44" s="306">
        <f t="shared" si="6"/>
        <v>0.25</v>
      </c>
      <c r="T44" s="308">
        <f t="shared" si="3"/>
        <v>4.75</v>
      </c>
      <c r="U44" s="308">
        <f t="shared" si="4"/>
        <v>0</v>
      </c>
      <c r="V44" s="308">
        <f t="shared" si="4"/>
        <v>0</v>
      </c>
      <c r="W44" s="307">
        <f t="shared" si="5"/>
        <v>4.75</v>
      </c>
      <c r="X44" s="309">
        <f t="shared" si="7"/>
        <v>4.75</v>
      </c>
      <c r="Y44" s="310">
        <v>0</v>
      </c>
      <c r="Z44" s="311"/>
    </row>
    <row r="45" spans="1:26" x14ac:dyDescent="0.3">
      <c r="A45" s="313" t="s">
        <v>238</v>
      </c>
      <c r="B45" s="301" t="s">
        <v>142</v>
      </c>
      <c r="C45" s="314" t="s">
        <v>241</v>
      </c>
      <c r="D45" s="303">
        <v>13</v>
      </c>
      <c r="E45" s="303">
        <v>0</v>
      </c>
      <c r="F45" s="303">
        <v>0</v>
      </c>
      <c r="G45" s="312">
        <f t="shared" si="0"/>
        <v>13</v>
      </c>
      <c r="H45" s="305">
        <v>32</v>
      </c>
      <c r="I45" s="305">
        <v>0</v>
      </c>
      <c r="J45" s="305">
        <v>0</v>
      </c>
      <c r="K45" s="306">
        <f t="shared" si="1"/>
        <v>32</v>
      </c>
      <c r="L45" s="303">
        <v>19</v>
      </c>
      <c r="M45" s="303">
        <v>0</v>
      </c>
      <c r="N45" s="303">
        <v>3</v>
      </c>
      <c r="O45" s="307">
        <f t="shared" si="2"/>
        <v>16</v>
      </c>
      <c r="P45" s="305">
        <v>1</v>
      </c>
      <c r="Q45" s="305">
        <v>0</v>
      </c>
      <c r="R45" s="305">
        <v>0</v>
      </c>
      <c r="S45" s="306">
        <f t="shared" si="6"/>
        <v>1</v>
      </c>
      <c r="T45" s="308">
        <f t="shared" si="3"/>
        <v>65</v>
      </c>
      <c r="U45" s="308">
        <f t="shared" si="4"/>
        <v>0</v>
      </c>
      <c r="V45" s="308">
        <f t="shared" si="4"/>
        <v>3</v>
      </c>
      <c r="W45" s="307">
        <f t="shared" si="5"/>
        <v>62</v>
      </c>
      <c r="X45" s="309">
        <f t="shared" si="7"/>
        <v>62</v>
      </c>
      <c r="Y45" s="310">
        <v>0</v>
      </c>
      <c r="Z45" s="311" t="s">
        <v>217</v>
      </c>
    </row>
    <row r="46" spans="1:26" x14ac:dyDescent="0.3">
      <c r="A46" s="313" t="s">
        <v>238</v>
      </c>
      <c r="B46" s="301" t="s">
        <v>142</v>
      </c>
      <c r="C46" s="314" t="s">
        <v>242</v>
      </c>
      <c r="D46" s="303">
        <v>5</v>
      </c>
      <c r="E46" s="303">
        <v>0</v>
      </c>
      <c r="F46" s="303">
        <v>0</v>
      </c>
      <c r="G46" s="312">
        <f t="shared" si="0"/>
        <v>5</v>
      </c>
      <c r="H46" s="305">
        <v>12</v>
      </c>
      <c r="I46" s="305">
        <v>0</v>
      </c>
      <c r="J46" s="305">
        <v>2</v>
      </c>
      <c r="K46" s="306">
        <f t="shared" si="1"/>
        <v>10</v>
      </c>
      <c r="L46" s="303">
        <v>11</v>
      </c>
      <c r="M46" s="303">
        <v>0</v>
      </c>
      <c r="N46" s="303">
        <v>1</v>
      </c>
      <c r="O46" s="307">
        <f t="shared" si="2"/>
        <v>10</v>
      </c>
      <c r="P46" s="305">
        <v>0</v>
      </c>
      <c r="Q46" s="305">
        <v>0</v>
      </c>
      <c r="R46" s="305">
        <v>0</v>
      </c>
      <c r="S46" s="306">
        <f t="shared" si="6"/>
        <v>0</v>
      </c>
      <c r="T46" s="308">
        <f t="shared" si="3"/>
        <v>28</v>
      </c>
      <c r="U46" s="308">
        <f t="shared" si="4"/>
        <v>0</v>
      </c>
      <c r="V46" s="308">
        <f t="shared" si="4"/>
        <v>3</v>
      </c>
      <c r="W46" s="307">
        <f t="shared" si="5"/>
        <v>25</v>
      </c>
      <c r="X46" s="309">
        <f t="shared" si="7"/>
        <v>25</v>
      </c>
      <c r="Y46" s="310">
        <v>0</v>
      </c>
      <c r="Z46" s="311"/>
    </row>
    <row r="47" spans="1:26" x14ac:dyDescent="0.3">
      <c r="A47" s="301" t="s">
        <v>280</v>
      </c>
      <c r="B47" s="301" t="s">
        <v>220</v>
      </c>
      <c r="C47" s="302" t="s">
        <v>48</v>
      </c>
      <c r="D47" s="303">
        <v>3</v>
      </c>
      <c r="E47" s="303">
        <v>0</v>
      </c>
      <c r="F47" s="303">
        <v>1</v>
      </c>
      <c r="G47" s="312">
        <f t="shared" si="0"/>
        <v>2</v>
      </c>
      <c r="H47" s="305">
        <v>14</v>
      </c>
      <c r="I47" s="305">
        <v>0</v>
      </c>
      <c r="J47" s="305">
        <v>0</v>
      </c>
      <c r="K47" s="306">
        <f t="shared" si="1"/>
        <v>14</v>
      </c>
      <c r="L47" s="303">
        <v>0</v>
      </c>
      <c r="M47" s="303">
        <v>0</v>
      </c>
      <c r="N47" s="303">
        <v>0</v>
      </c>
      <c r="O47" s="307">
        <f t="shared" si="2"/>
        <v>0</v>
      </c>
      <c r="P47" s="305">
        <v>1</v>
      </c>
      <c r="Q47" s="305">
        <v>0</v>
      </c>
      <c r="R47" s="305">
        <v>0</v>
      </c>
      <c r="S47" s="306">
        <f t="shared" si="6"/>
        <v>1</v>
      </c>
      <c r="T47" s="308">
        <f t="shared" si="3"/>
        <v>18</v>
      </c>
      <c r="U47" s="308">
        <f t="shared" si="4"/>
        <v>0</v>
      </c>
      <c r="V47" s="308">
        <f t="shared" si="4"/>
        <v>1</v>
      </c>
      <c r="W47" s="307">
        <f t="shared" si="5"/>
        <v>17</v>
      </c>
      <c r="X47" s="309">
        <f t="shared" si="7"/>
        <v>17</v>
      </c>
      <c r="Y47" s="310">
        <v>3</v>
      </c>
      <c r="Z47" s="311" t="s">
        <v>294</v>
      </c>
    </row>
    <row r="48" spans="1:26" x14ac:dyDescent="0.3">
      <c r="A48" s="301" t="s">
        <v>280</v>
      </c>
      <c r="B48" s="301" t="s">
        <v>253</v>
      </c>
      <c r="C48" s="302" t="s">
        <v>49</v>
      </c>
      <c r="D48" s="303">
        <v>2.5</v>
      </c>
      <c r="E48" s="303">
        <v>0</v>
      </c>
      <c r="F48" s="303">
        <v>0</v>
      </c>
      <c r="G48" s="312">
        <f t="shared" si="0"/>
        <v>2.5</v>
      </c>
      <c r="H48" s="305">
        <v>14</v>
      </c>
      <c r="I48" s="305">
        <v>0</v>
      </c>
      <c r="J48" s="305">
        <v>0</v>
      </c>
      <c r="K48" s="306">
        <f t="shared" si="1"/>
        <v>14</v>
      </c>
      <c r="L48" s="303">
        <v>2</v>
      </c>
      <c r="M48" s="303">
        <v>0</v>
      </c>
      <c r="N48" s="303">
        <v>0</v>
      </c>
      <c r="O48" s="307">
        <f t="shared" si="2"/>
        <v>2</v>
      </c>
      <c r="P48" s="305">
        <v>1</v>
      </c>
      <c r="Q48" s="305">
        <v>0</v>
      </c>
      <c r="R48" s="305">
        <v>0</v>
      </c>
      <c r="S48" s="306">
        <f t="shared" si="6"/>
        <v>1</v>
      </c>
      <c r="T48" s="308">
        <f t="shared" si="3"/>
        <v>19.5</v>
      </c>
      <c r="U48" s="308">
        <f t="shared" si="4"/>
        <v>0</v>
      </c>
      <c r="V48" s="308">
        <f t="shared" si="4"/>
        <v>0</v>
      </c>
      <c r="W48" s="307">
        <f t="shared" si="5"/>
        <v>19.5</v>
      </c>
      <c r="X48" s="309">
        <f t="shared" si="7"/>
        <v>19.5</v>
      </c>
      <c r="Y48" s="310">
        <v>1</v>
      </c>
      <c r="Z48" s="311" t="s">
        <v>243</v>
      </c>
    </row>
    <row r="49" spans="1:26" x14ac:dyDescent="0.3">
      <c r="A49" s="301" t="s">
        <v>280</v>
      </c>
      <c r="B49" s="301" t="s">
        <v>232</v>
      </c>
      <c r="C49" s="302" t="s">
        <v>50</v>
      </c>
      <c r="D49" s="303">
        <v>1</v>
      </c>
      <c r="E49" s="303">
        <v>0</v>
      </c>
      <c r="F49" s="303">
        <v>0</v>
      </c>
      <c r="G49" s="312">
        <f t="shared" si="0"/>
        <v>1</v>
      </c>
      <c r="H49" s="305">
        <v>4</v>
      </c>
      <c r="I49" s="305">
        <v>0</v>
      </c>
      <c r="J49" s="305">
        <v>1</v>
      </c>
      <c r="K49" s="306">
        <f t="shared" si="1"/>
        <v>3</v>
      </c>
      <c r="L49" s="303">
        <v>1</v>
      </c>
      <c r="M49" s="303">
        <v>0</v>
      </c>
      <c r="N49" s="303">
        <v>0</v>
      </c>
      <c r="O49" s="307">
        <f t="shared" si="2"/>
        <v>1</v>
      </c>
      <c r="P49" s="305">
        <v>2</v>
      </c>
      <c r="Q49" s="305">
        <v>0</v>
      </c>
      <c r="R49" s="305">
        <v>0</v>
      </c>
      <c r="S49" s="306">
        <f t="shared" si="6"/>
        <v>2</v>
      </c>
      <c r="T49" s="308">
        <f t="shared" si="3"/>
        <v>8</v>
      </c>
      <c r="U49" s="308">
        <f t="shared" si="4"/>
        <v>0</v>
      </c>
      <c r="V49" s="308">
        <f t="shared" si="4"/>
        <v>1</v>
      </c>
      <c r="W49" s="307">
        <f t="shared" si="5"/>
        <v>7</v>
      </c>
      <c r="X49" s="309">
        <f t="shared" si="7"/>
        <v>7</v>
      </c>
      <c r="Y49" s="310">
        <v>0</v>
      </c>
      <c r="Z49" s="311" t="s">
        <v>295</v>
      </c>
    </row>
    <row r="50" spans="1:26" x14ac:dyDescent="0.3">
      <c r="A50" s="301" t="s">
        <v>280</v>
      </c>
      <c r="B50" s="301" t="s">
        <v>232</v>
      </c>
      <c r="C50" s="302" t="s">
        <v>51</v>
      </c>
      <c r="D50" s="303">
        <v>1</v>
      </c>
      <c r="E50" s="303">
        <v>0</v>
      </c>
      <c r="F50" s="303">
        <v>0</v>
      </c>
      <c r="G50" s="312">
        <f t="shared" si="0"/>
        <v>1</v>
      </c>
      <c r="H50" s="305">
        <v>5</v>
      </c>
      <c r="I50" s="305">
        <v>0</v>
      </c>
      <c r="J50" s="305">
        <v>0</v>
      </c>
      <c r="K50" s="306">
        <f t="shared" si="1"/>
        <v>5</v>
      </c>
      <c r="L50" s="303">
        <v>0</v>
      </c>
      <c r="M50" s="303">
        <v>0</v>
      </c>
      <c r="N50" s="303">
        <v>0</v>
      </c>
      <c r="O50" s="307">
        <f t="shared" si="2"/>
        <v>0</v>
      </c>
      <c r="P50" s="305">
        <v>0.5</v>
      </c>
      <c r="Q50" s="305">
        <v>0</v>
      </c>
      <c r="R50" s="305">
        <v>0</v>
      </c>
      <c r="S50" s="306">
        <f t="shared" si="6"/>
        <v>0.5</v>
      </c>
      <c r="T50" s="308">
        <f t="shared" si="3"/>
        <v>6.5</v>
      </c>
      <c r="U50" s="308">
        <f t="shared" si="4"/>
        <v>0</v>
      </c>
      <c r="V50" s="308">
        <f t="shared" si="4"/>
        <v>0</v>
      </c>
      <c r="W50" s="307">
        <f t="shared" si="5"/>
        <v>6.5</v>
      </c>
      <c r="X50" s="309">
        <f t="shared" si="7"/>
        <v>6.5</v>
      </c>
      <c r="Y50" s="310">
        <v>0</v>
      </c>
      <c r="Z50" s="311" t="s">
        <v>296</v>
      </c>
    </row>
    <row r="51" spans="1:26" x14ac:dyDescent="0.3">
      <c r="A51" s="301" t="s">
        <v>237</v>
      </c>
      <c r="B51" s="301" t="s">
        <v>248</v>
      </c>
      <c r="C51" s="302" t="s">
        <v>52</v>
      </c>
      <c r="D51" s="303">
        <v>0.5</v>
      </c>
      <c r="E51" s="303">
        <v>0</v>
      </c>
      <c r="F51" s="303">
        <v>0</v>
      </c>
      <c r="G51" s="312">
        <f t="shared" si="0"/>
        <v>0.5</v>
      </c>
      <c r="H51" s="305">
        <v>4</v>
      </c>
      <c r="I51" s="305">
        <v>0</v>
      </c>
      <c r="J51" s="305">
        <v>0</v>
      </c>
      <c r="K51" s="306">
        <f t="shared" si="1"/>
        <v>4</v>
      </c>
      <c r="L51" s="303">
        <v>0</v>
      </c>
      <c r="M51" s="303">
        <v>0</v>
      </c>
      <c r="N51" s="303">
        <v>0</v>
      </c>
      <c r="O51" s="307">
        <f t="shared" si="2"/>
        <v>0</v>
      </c>
      <c r="P51" s="305">
        <v>0</v>
      </c>
      <c r="Q51" s="305">
        <v>0</v>
      </c>
      <c r="R51" s="305">
        <v>0</v>
      </c>
      <c r="S51" s="306">
        <f t="shared" si="6"/>
        <v>0</v>
      </c>
      <c r="T51" s="308">
        <f t="shared" si="3"/>
        <v>4.5</v>
      </c>
      <c r="U51" s="308">
        <f t="shared" si="4"/>
        <v>0</v>
      </c>
      <c r="V51" s="308">
        <f t="shared" si="4"/>
        <v>0</v>
      </c>
      <c r="W51" s="307">
        <f t="shared" si="5"/>
        <v>4.5</v>
      </c>
      <c r="X51" s="309">
        <f t="shared" si="7"/>
        <v>4.5</v>
      </c>
      <c r="Y51" s="310">
        <v>0.1</v>
      </c>
      <c r="Z51" s="311" t="s">
        <v>217</v>
      </c>
    </row>
    <row r="52" spans="1:26" x14ac:dyDescent="0.3">
      <c r="A52" s="301" t="s">
        <v>280</v>
      </c>
      <c r="B52" s="301" t="s">
        <v>253</v>
      </c>
      <c r="C52" s="302" t="s">
        <v>53</v>
      </c>
      <c r="D52" s="303">
        <v>1.25</v>
      </c>
      <c r="E52" s="303">
        <v>0</v>
      </c>
      <c r="F52" s="303">
        <v>0</v>
      </c>
      <c r="G52" s="312">
        <f t="shared" si="0"/>
        <v>1.25</v>
      </c>
      <c r="H52" s="305">
        <v>8.75</v>
      </c>
      <c r="I52" s="305">
        <v>0</v>
      </c>
      <c r="J52" s="305">
        <v>0</v>
      </c>
      <c r="K52" s="306">
        <f t="shared" si="1"/>
        <v>8.75</v>
      </c>
      <c r="L52" s="303">
        <v>2</v>
      </c>
      <c r="M52" s="303">
        <v>0</v>
      </c>
      <c r="N52" s="303">
        <v>1</v>
      </c>
      <c r="O52" s="307">
        <f t="shared" si="2"/>
        <v>1</v>
      </c>
      <c r="P52" s="305">
        <v>0</v>
      </c>
      <c r="Q52" s="305">
        <v>0</v>
      </c>
      <c r="R52" s="305">
        <v>0</v>
      </c>
      <c r="S52" s="306">
        <f t="shared" si="6"/>
        <v>0</v>
      </c>
      <c r="T52" s="308">
        <f t="shared" si="3"/>
        <v>12</v>
      </c>
      <c r="U52" s="308">
        <f t="shared" si="4"/>
        <v>0</v>
      </c>
      <c r="V52" s="308">
        <f t="shared" si="4"/>
        <v>1</v>
      </c>
      <c r="W52" s="307">
        <f t="shared" si="5"/>
        <v>11</v>
      </c>
      <c r="X52" s="309">
        <f t="shared" si="7"/>
        <v>11</v>
      </c>
      <c r="Y52" s="310">
        <v>0.93</v>
      </c>
      <c r="Z52" s="311" t="s">
        <v>297</v>
      </c>
    </row>
    <row r="53" spans="1:26" x14ac:dyDescent="0.3">
      <c r="A53" s="301" t="s">
        <v>237</v>
      </c>
      <c r="B53" s="301" t="s">
        <v>248</v>
      </c>
      <c r="C53" s="302" t="s">
        <v>54</v>
      </c>
      <c r="D53" s="303">
        <v>0.25</v>
      </c>
      <c r="E53" s="303">
        <v>0</v>
      </c>
      <c r="F53" s="303">
        <v>0</v>
      </c>
      <c r="G53" s="312">
        <f t="shared" si="0"/>
        <v>0.25</v>
      </c>
      <c r="H53" s="305">
        <v>0.5</v>
      </c>
      <c r="I53" s="305">
        <v>0</v>
      </c>
      <c r="J53" s="305">
        <v>0</v>
      </c>
      <c r="K53" s="306">
        <f t="shared" si="1"/>
        <v>0.5</v>
      </c>
      <c r="L53" s="303">
        <v>0</v>
      </c>
      <c r="M53" s="303">
        <v>0</v>
      </c>
      <c r="N53" s="303">
        <v>0</v>
      </c>
      <c r="O53" s="307">
        <f t="shared" si="2"/>
        <v>0</v>
      </c>
      <c r="P53" s="305">
        <v>0</v>
      </c>
      <c r="Q53" s="305">
        <v>0</v>
      </c>
      <c r="R53" s="305">
        <v>0</v>
      </c>
      <c r="S53" s="306">
        <f t="shared" si="6"/>
        <v>0</v>
      </c>
      <c r="T53" s="308">
        <f t="shared" si="3"/>
        <v>0.75</v>
      </c>
      <c r="U53" s="308">
        <f t="shared" si="4"/>
        <v>0</v>
      </c>
      <c r="V53" s="308">
        <f t="shared" si="4"/>
        <v>0</v>
      </c>
      <c r="W53" s="307">
        <f t="shared" si="5"/>
        <v>0.75</v>
      </c>
      <c r="X53" s="309">
        <f t="shared" si="7"/>
        <v>0.75</v>
      </c>
      <c r="Y53" s="310">
        <v>0.1</v>
      </c>
      <c r="Z53" s="311" t="s">
        <v>217</v>
      </c>
    </row>
    <row r="54" spans="1:26" x14ac:dyDescent="0.3">
      <c r="A54" s="301" t="s">
        <v>280</v>
      </c>
      <c r="B54" s="301" t="s">
        <v>254</v>
      </c>
      <c r="C54" s="302" t="s">
        <v>55</v>
      </c>
      <c r="D54" s="303">
        <v>2</v>
      </c>
      <c r="E54" s="303">
        <v>0</v>
      </c>
      <c r="F54" s="303">
        <v>0</v>
      </c>
      <c r="G54" s="312">
        <f t="shared" si="0"/>
        <v>2</v>
      </c>
      <c r="H54" s="305">
        <v>13</v>
      </c>
      <c r="I54" s="305">
        <v>0</v>
      </c>
      <c r="J54" s="305">
        <v>0</v>
      </c>
      <c r="K54" s="306">
        <f t="shared" si="1"/>
        <v>13</v>
      </c>
      <c r="L54" s="303">
        <v>2</v>
      </c>
      <c r="M54" s="303">
        <v>0</v>
      </c>
      <c r="N54" s="303">
        <v>1</v>
      </c>
      <c r="O54" s="307">
        <f t="shared" si="2"/>
        <v>1</v>
      </c>
      <c r="P54" s="305">
        <v>2</v>
      </c>
      <c r="Q54" s="305">
        <v>0</v>
      </c>
      <c r="R54" s="305">
        <v>0</v>
      </c>
      <c r="S54" s="306">
        <f t="shared" si="6"/>
        <v>2</v>
      </c>
      <c r="T54" s="308">
        <f t="shared" si="3"/>
        <v>19</v>
      </c>
      <c r="U54" s="308">
        <f t="shared" si="4"/>
        <v>0</v>
      </c>
      <c r="V54" s="308">
        <f t="shared" si="4"/>
        <v>1</v>
      </c>
      <c r="W54" s="307">
        <f t="shared" si="5"/>
        <v>18</v>
      </c>
      <c r="X54" s="309">
        <f t="shared" si="7"/>
        <v>18</v>
      </c>
      <c r="Y54" s="310">
        <v>2</v>
      </c>
      <c r="Z54" s="311" t="s">
        <v>298</v>
      </c>
    </row>
    <row r="55" spans="1:26" x14ac:dyDescent="0.3">
      <c r="A55" s="301" t="s">
        <v>280</v>
      </c>
      <c r="B55" s="301" t="s">
        <v>232</v>
      </c>
      <c r="C55" s="302" t="s">
        <v>56</v>
      </c>
      <c r="D55" s="303">
        <v>1</v>
      </c>
      <c r="E55" s="303">
        <v>0</v>
      </c>
      <c r="F55" s="303">
        <v>0</v>
      </c>
      <c r="G55" s="312">
        <f t="shared" si="0"/>
        <v>1</v>
      </c>
      <c r="H55" s="305">
        <v>2</v>
      </c>
      <c r="I55" s="305">
        <v>0</v>
      </c>
      <c r="J55" s="305">
        <v>0</v>
      </c>
      <c r="K55" s="306">
        <f t="shared" si="1"/>
        <v>2</v>
      </c>
      <c r="L55" s="303">
        <v>1</v>
      </c>
      <c r="M55" s="303">
        <v>0</v>
      </c>
      <c r="N55" s="303">
        <v>0</v>
      </c>
      <c r="O55" s="307">
        <f t="shared" si="2"/>
        <v>1</v>
      </c>
      <c r="P55" s="305">
        <v>0</v>
      </c>
      <c r="Q55" s="305">
        <v>0</v>
      </c>
      <c r="R55" s="305">
        <v>0</v>
      </c>
      <c r="S55" s="306">
        <f t="shared" si="6"/>
        <v>0</v>
      </c>
      <c r="T55" s="308">
        <f t="shared" si="3"/>
        <v>4</v>
      </c>
      <c r="U55" s="308">
        <f t="shared" si="4"/>
        <v>0</v>
      </c>
      <c r="V55" s="308">
        <f t="shared" si="4"/>
        <v>0</v>
      </c>
      <c r="W55" s="307">
        <f t="shared" si="5"/>
        <v>4</v>
      </c>
      <c r="X55" s="309">
        <f t="shared" si="7"/>
        <v>4</v>
      </c>
      <c r="Y55" s="310">
        <v>0.1</v>
      </c>
      <c r="Z55" s="311" t="s">
        <v>299</v>
      </c>
    </row>
    <row r="56" spans="1:26" x14ac:dyDescent="0.3">
      <c r="A56" s="301" t="s">
        <v>238</v>
      </c>
      <c r="B56" s="301" t="s">
        <v>220</v>
      </c>
      <c r="C56" s="302" t="s">
        <v>57</v>
      </c>
      <c r="D56" s="303">
        <v>4</v>
      </c>
      <c r="E56" s="303">
        <v>0</v>
      </c>
      <c r="F56" s="303">
        <v>0</v>
      </c>
      <c r="G56" s="312">
        <f t="shared" si="0"/>
        <v>4</v>
      </c>
      <c r="H56" s="305">
        <v>16</v>
      </c>
      <c r="I56" s="305">
        <v>0</v>
      </c>
      <c r="J56" s="305">
        <v>3</v>
      </c>
      <c r="K56" s="306">
        <f t="shared" si="1"/>
        <v>13</v>
      </c>
      <c r="L56" s="303">
        <v>4</v>
      </c>
      <c r="M56" s="303">
        <v>0</v>
      </c>
      <c r="N56" s="303">
        <v>0</v>
      </c>
      <c r="O56" s="307">
        <f t="shared" si="2"/>
        <v>4</v>
      </c>
      <c r="P56" s="305">
        <v>0.5</v>
      </c>
      <c r="Q56" s="305">
        <v>0</v>
      </c>
      <c r="R56" s="305">
        <v>0</v>
      </c>
      <c r="S56" s="306">
        <f t="shared" si="6"/>
        <v>0.5</v>
      </c>
      <c r="T56" s="308">
        <f t="shared" si="3"/>
        <v>24.5</v>
      </c>
      <c r="U56" s="308">
        <f t="shared" si="4"/>
        <v>0</v>
      </c>
      <c r="V56" s="308">
        <f t="shared" si="4"/>
        <v>3</v>
      </c>
      <c r="W56" s="307">
        <f t="shared" si="5"/>
        <v>21.5</v>
      </c>
      <c r="X56" s="309">
        <f t="shared" si="7"/>
        <v>21.5</v>
      </c>
      <c r="Y56" s="310">
        <v>0</v>
      </c>
      <c r="Z56" s="311"/>
    </row>
    <row r="57" spans="1:26" x14ac:dyDescent="0.3">
      <c r="A57" s="301" t="s">
        <v>280</v>
      </c>
      <c r="B57" s="301" t="s">
        <v>164</v>
      </c>
      <c r="C57" s="302" t="s">
        <v>58</v>
      </c>
      <c r="D57" s="303">
        <v>1</v>
      </c>
      <c r="E57" s="303">
        <v>0</v>
      </c>
      <c r="F57" s="303">
        <v>0</v>
      </c>
      <c r="G57" s="312">
        <f t="shared" si="0"/>
        <v>1</v>
      </c>
      <c r="H57" s="305">
        <v>1</v>
      </c>
      <c r="I57" s="305">
        <v>0</v>
      </c>
      <c r="J57" s="305">
        <v>0</v>
      </c>
      <c r="K57" s="306">
        <f t="shared" si="1"/>
        <v>1</v>
      </c>
      <c r="L57" s="303">
        <v>0</v>
      </c>
      <c r="M57" s="303">
        <v>0</v>
      </c>
      <c r="N57" s="303">
        <v>0</v>
      </c>
      <c r="O57" s="307">
        <f t="shared" si="2"/>
        <v>0</v>
      </c>
      <c r="P57" s="305">
        <v>0</v>
      </c>
      <c r="Q57" s="305">
        <v>0</v>
      </c>
      <c r="R57" s="305">
        <v>0</v>
      </c>
      <c r="S57" s="306">
        <f t="shared" si="6"/>
        <v>0</v>
      </c>
      <c r="T57" s="308">
        <f t="shared" si="3"/>
        <v>2</v>
      </c>
      <c r="U57" s="308">
        <f t="shared" si="4"/>
        <v>0</v>
      </c>
      <c r="V57" s="308">
        <f t="shared" si="4"/>
        <v>0</v>
      </c>
      <c r="W57" s="307">
        <f t="shared" si="5"/>
        <v>2</v>
      </c>
      <c r="X57" s="309">
        <f t="shared" si="7"/>
        <v>2</v>
      </c>
      <c r="Y57" s="310">
        <v>0.1</v>
      </c>
      <c r="Z57" s="311" t="s">
        <v>282</v>
      </c>
    </row>
    <row r="58" spans="1:26" x14ac:dyDescent="0.3">
      <c r="A58" s="301" t="s">
        <v>280</v>
      </c>
      <c r="B58" s="301" t="s">
        <v>253</v>
      </c>
      <c r="C58" s="302" t="s">
        <v>59</v>
      </c>
      <c r="D58" s="303">
        <v>1.25</v>
      </c>
      <c r="E58" s="303">
        <v>0</v>
      </c>
      <c r="F58" s="303">
        <v>0</v>
      </c>
      <c r="G58" s="312">
        <f t="shared" si="0"/>
        <v>1.25</v>
      </c>
      <c r="H58" s="305">
        <v>6.75</v>
      </c>
      <c r="I58" s="305">
        <v>0</v>
      </c>
      <c r="J58" s="305">
        <v>1</v>
      </c>
      <c r="K58" s="306">
        <f t="shared" si="1"/>
        <v>5.75</v>
      </c>
      <c r="L58" s="303">
        <v>1</v>
      </c>
      <c r="M58" s="303">
        <v>0</v>
      </c>
      <c r="N58" s="303">
        <v>0</v>
      </c>
      <c r="O58" s="307">
        <f t="shared" si="2"/>
        <v>1</v>
      </c>
      <c r="P58" s="305">
        <v>1</v>
      </c>
      <c r="Q58" s="305">
        <v>0</v>
      </c>
      <c r="R58" s="305">
        <v>0</v>
      </c>
      <c r="S58" s="306">
        <f t="shared" si="6"/>
        <v>1</v>
      </c>
      <c r="T58" s="308">
        <f t="shared" si="3"/>
        <v>10</v>
      </c>
      <c r="U58" s="308">
        <f t="shared" si="4"/>
        <v>0</v>
      </c>
      <c r="V58" s="308">
        <f t="shared" si="4"/>
        <v>1</v>
      </c>
      <c r="W58" s="307">
        <f t="shared" si="5"/>
        <v>9</v>
      </c>
      <c r="X58" s="309">
        <f t="shared" si="7"/>
        <v>9</v>
      </c>
      <c r="Y58" s="310">
        <v>0</v>
      </c>
      <c r="Z58" s="311"/>
    </row>
    <row r="59" spans="1:26" x14ac:dyDescent="0.3">
      <c r="A59" s="301" t="s">
        <v>280</v>
      </c>
      <c r="B59" s="301" t="s">
        <v>164</v>
      </c>
      <c r="C59" s="302" t="s">
        <v>60</v>
      </c>
      <c r="D59" s="303">
        <v>3</v>
      </c>
      <c r="E59" s="303">
        <v>0</v>
      </c>
      <c r="F59" s="303">
        <v>0</v>
      </c>
      <c r="G59" s="312">
        <f t="shared" si="0"/>
        <v>3</v>
      </c>
      <c r="H59" s="305">
        <v>13</v>
      </c>
      <c r="I59" s="305">
        <v>0</v>
      </c>
      <c r="J59" s="305">
        <v>0</v>
      </c>
      <c r="K59" s="306">
        <f t="shared" si="1"/>
        <v>13</v>
      </c>
      <c r="L59" s="303">
        <v>2</v>
      </c>
      <c r="M59" s="303">
        <v>0</v>
      </c>
      <c r="N59" s="303">
        <v>0</v>
      </c>
      <c r="O59" s="307">
        <f t="shared" si="2"/>
        <v>2</v>
      </c>
      <c r="P59" s="305">
        <v>1</v>
      </c>
      <c r="Q59" s="305">
        <v>0</v>
      </c>
      <c r="R59" s="305">
        <v>0</v>
      </c>
      <c r="S59" s="306">
        <f t="shared" si="6"/>
        <v>1</v>
      </c>
      <c r="T59" s="308">
        <f t="shared" si="3"/>
        <v>19</v>
      </c>
      <c r="U59" s="308">
        <f t="shared" si="4"/>
        <v>0</v>
      </c>
      <c r="V59" s="308">
        <f t="shared" si="4"/>
        <v>0</v>
      </c>
      <c r="W59" s="307">
        <f t="shared" si="5"/>
        <v>19</v>
      </c>
      <c r="X59" s="309">
        <f t="shared" si="7"/>
        <v>19</v>
      </c>
      <c r="Y59" s="310">
        <v>1</v>
      </c>
      <c r="Z59" s="311" t="s">
        <v>282</v>
      </c>
    </row>
    <row r="60" spans="1:26" x14ac:dyDescent="0.3">
      <c r="A60" s="301" t="s">
        <v>280</v>
      </c>
      <c r="B60" s="301" t="s">
        <v>254</v>
      </c>
      <c r="C60" s="302" t="s">
        <v>61</v>
      </c>
      <c r="D60" s="303">
        <v>1</v>
      </c>
      <c r="E60" s="303">
        <v>0</v>
      </c>
      <c r="F60" s="303">
        <v>0</v>
      </c>
      <c r="G60" s="312">
        <f t="shared" si="0"/>
        <v>1</v>
      </c>
      <c r="H60" s="305">
        <v>8</v>
      </c>
      <c r="I60" s="305">
        <v>0</v>
      </c>
      <c r="J60" s="305">
        <v>0</v>
      </c>
      <c r="K60" s="306">
        <f t="shared" si="1"/>
        <v>8</v>
      </c>
      <c r="L60" s="303">
        <v>1</v>
      </c>
      <c r="M60" s="303">
        <v>0</v>
      </c>
      <c r="N60" s="303">
        <v>0</v>
      </c>
      <c r="O60" s="307">
        <f t="shared" si="2"/>
        <v>1</v>
      </c>
      <c r="P60" s="305">
        <v>1</v>
      </c>
      <c r="Q60" s="305">
        <v>0</v>
      </c>
      <c r="R60" s="305">
        <v>0</v>
      </c>
      <c r="S60" s="306">
        <f t="shared" si="6"/>
        <v>1</v>
      </c>
      <c r="T60" s="308">
        <f t="shared" si="3"/>
        <v>11</v>
      </c>
      <c r="U60" s="308">
        <f t="shared" si="4"/>
        <v>0</v>
      </c>
      <c r="V60" s="308">
        <f t="shared" si="4"/>
        <v>0</v>
      </c>
      <c r="W60" s="307">
        <f t="shared" si="5"/>
        <v>11</v>
      </c>
      <c r="X60" s="309">
        <f t="shared" si="7"/>
        <v>11</v>
      </c>
      <c r="Y60" s="310">
        <v>0</v>
      </c>
      <c r="Z60" s="311"/>
    </row>
    <row r="61" spans="1:26" x14ac:dyDescent="0.3">
      <c r="A61" s="301" t="s">
        <v>280</v>
      </c>
      <c r="B61" s="301" t="s">
        <v>232</v>
      </c>
      <c r="C61" s="302" t="s">
        <v>62</v>
      </c>
      <c r="D61" s="303">
        <v>0.25</v>
      </c>
      <c r="E61" s="303">
        <v>0</v>
      </c>
      <c r="F61" s="303">
        <v>0</v>
      </c>
      <c r="G61" s="312">
        <f t="shared" si="0"/>
        <v>0.25</v>
      </c>
      <c r="H61" s="305">
        <v>3</v>
      </c>
      <c r="I61" s="305">
        <v>0</v>
      </c>
      <c r="J61" s="305">
        <v>0</v>
      </c>
      <c r="K61" s="306">
        <f t="shared" si="1"/>
        <v>3</v>
      </c>
      <c r="L61" s="303">
        <v>0</v>
      </c>
      <c r="M61" s="303">
        <v>0</v>
      </c>
      <c r="N61" s="303">
        <v>0</v>
      </c>
      <c r="O61" s="307">
        <f t="shared" si="2"/>
        <v>0</v>
      </c>
      <c r="P61" s="305">
        <v>0</v>
      </c>
      <c r="Q61" s="305">
        <v>0</v>
      </c>
      <c r="R61" s="305">
        <v>0</v>
      </c>
      <c r="S61" s="306">
        <f t="shared" si="6"/>
        <v>0</v>
      </c>
      <c r="T61" s="308">
        <f t="shared" si="3"/>
        <v>3.25</v>
      </c>
      <c r="U61" s="308">
        <f t="shared" si="4"/>
        <v>0</v>
      </c>
      <c r="V61" s="308">
        <f t="shared" si="4"/>
        <v>0</v>
      </c>
      <c r="W61" s="307">
        <f t="shared" si="5"/>
        <v>3.25</v>
      </c>
      <c r="X61" s="309">
        <f t="shared" si="7"/>
        <v>3.25</v>
      </c>
      <c r="Y61" s="310">
        <v>0.1</v>
      </c>
      <c r="Z61" s="311" t="s">
        <v>300</v>
      </c>
    </row>
    <row r="62" spans="1:26" x14ac:dyDescent="0.3">
      <c r="A62" s="301" t="s">
        <v>238</v>
      </c>
      <c r="B62" s="301" t="s">
        <v>232</v>
      </c>
      <c r="C62" s="302" t="s">
        <v>63</v>
      </c>
      <c r="D62" s="303">
        <v>0.25</v>
      </c>
      <c r="E62" s="303">
        <v>0</v>
      </c>
      <c r="F62" s="303">
        <v>0</v>
      </c>
      <c r="G62" s="312">
        <f t="shared" si="0"/>
        <v>0.25</v>
      </c>
      <c r="H62" s="305">
        <v>0.75</v>
      </c>
      <c r="I62" s="305">
        <v>0</v>
      </c>
      <c r="J62" s="305">
        <v>0</v>
      </c>
      <c r="K62" s="306">
        <f t="shared" si="1"/>
        <v>0.75</v>
      </c>
      <c r="L62" s="303">
        <v>0.25</v>
      </c>
      <c r="M62" s="303">
        <v>0</v>
      </c>
      <c r="N62" s="303">
        <v>0</v>
      </c>
      <c r="O62" s="307">
        <f t="shared" si="2"/>
        <v>0.25</v>
      </c>
      <c r="P62" s="305">
        <v>0.1</v>
      </c>
      <c r="Q62" s="305">
        <v>0</v>
      </c>
      <c r="R62" s="305">
        <v>0</v>
      </c>
      <c r="S62" s="306">
        <f t="shared" si="6"/>
        <v>0.1</v>
      </c>
      <c r="T62" s="308">
        <f t="shared" si="3"/>
        <v>1.35</v>
      </c>
      <c r="U62" s="308">
        <f t="shared" si="4"/>
        <v>0</v>
      </c>
      <c r="V62" s="308">
        <f t="shared" si="4"/>
        <v>0</v>
      </c>
      <c r="W62" s="307">
        <f t="shared" si="5"/>
        <v>1.35</v>
      </c>
      <c r="X62" s="309">
        <f t="shared" si="7"/>
        <v>1.35</v>
      </c>
      <c r="Y62" s="310">
        <v>0</v>
      </c>
      <c r="Z62" s="311" t="s">
        <v>301</v>
      </c>
    </row>
    <row r="63" spans="1:26" x14ac:dyDescent="0.3">
      <c r="A63" s="301" t="s">
        <v>237</v>
      </c>
      <c r="B63" s="301" t="s">
        <v>248</v>
      </c>
      <c r="C63" s="302" t="s">
        <v>64</v>
      </c>
      <c r="D63" s="303">
        <v>1</v>
      </c>
      <c r="E63" s="303">
        <v>0</v>
      </c>
      <c r="F63" s="303">
        <v>1</v>
      </c>
      <c r="G63" s="312">
        <f t="shared" si="0"/>
        <v>0</v>
      </c>
      <c r="H63" s="305">
        <v>4</v>
      </c>
      <c r="I63" s="305">
        <v>0</v>
      </c>
      <c r="J63" s="305">
        <v>0</v>
      </c>
      <c r="K63" s="306">
        <f t="shared" si="1"/>
        <v>4</v>
      </c>
      <c r="L63" s="303">
        <v>0</v>
      </c>
      <c r="M63" s="303">
        <v>0</v>
      </c>
      <c r="N63" s="303">
        <v>0</v>
      </c>
      <c r="O63" s="307">
        <f t="shared" si="2"/>
        <v>0</v>
      </c>
      <c r="P63" s="305">
        <v>0</v>
      </c>
      <c r="Q63" s="305">
        <v>0</v>
      </c>
      <c r="R63" s="305">
        <v>0</v>
      </c>
      <c r="S63" s="306">
        <f t="shared" si="6"/>
        <v>0</v>
      </c>
      <c r="T63" s="308">
        <f t="shared" si="3"/>
        <v>5</v>
      </c>
      <c r="U63" s="308">
        <f t="shared" si="4"/>
        <v>0</v>
      </c>
      <c r="V63" s="308">
        <f t="shared" si="4"/>
        <v>1</v>
      </c>
      <c r="W63" s="307">
        <f t="shared" si="5"/>
        <v>4</v>
      </c>
      <c r="X63" s="309">
        <f t="shared" si="7"/>
        <v>4</v>
      </c>
      <c r="Y63" s="310">
        <v>0.1</v>
      </c>
      <c r="Z63" s="311" t="s">
        <v>217</v>
      </c>
    </row>
    <row r="64" spans="1:26" x14ac:dyDescent="0.3">
      <c r="A64" s="301" t="s">
        <v>280</v>
      </c>
      <c r="B64" s="301" t="s">
        <v>254</v>
      </c>
      <c r="C64" s="302" t="s">
        <v>65</v>
      </c>
      <c r="D64" s="303">
        <v>1</v>
      </c>
      <c r="E64" s="303">
        <v>0</v>
      </c>
      <c r="F64" s="303">
        <v>0</v>
      </c>
      <c r="G64" s="312">
        <f t="shared" si="0"/>
        <v>1</v>
      </c>
      <c r="H64" s="305">
        <v>4</v>
      </c>
      <c r="I64" s="305">
        <v>0</v>
      </c>
      <c r="J64" s="305">
        <v>0</v>
      </c>
      <c r="K64" s="306">
        <f t="shared" si="1"/>
        <v>4</v>
      </c>
      <c r="L64" s="303">
        <v>1</v>
      </c>
      <c r="M64" s="303">
        <v>0</v>
      </c>
      <c r="N64" s="303">
        <v>0</v>
      </c>
      <c r="O64" s="307">
        <f t="shared" si="2"/>
        <v>1</v>
      </c>
      <c r="P64" s="305">
        <v>0.5</v>
      </c>
      <c r="Q64" s="305">
        <v>0</v>
      </c>
      <c r="R64" s="305">
        <v>0</v>
      </c>
      <c r="S64" s="306">
        <f t="shared" si="6"/>
        <v>0.5</v>
      </c>
      <c r="T64" s="308">
        <f t="shared" si="3"/>
        <v>6.5</v>
      </c>
      <c r="U64" s="308">
        <f t="shared" si="4"/>
        <v>0</v>
      </c>
      <c r="V64" s="308">
        <f t="shared" si="4"/>
        <v>0</v>
      </c>
      <c r="W64" s="307">
        <f t="shared" si="5"/>
        <v>6.5</v>
      </c>
      <c r="X64" s="309">
        <f t="shared" si="7"/>
        <v>6.5</v>
      </c>
      <c r="Y64" s="310">
        <v>0</v>
      </c>
      <c r="Z64" s="311"/>
    </row>
    <row r="65" spans="1:26" x14ac:dyDescent="0.3">
      <c r="A65" s="301" t="s">
        <v>238</v>
      </c>
      <c r="B65" s="301" t="s">
        <v>253</v>
      </c>
      <c r="C65" s="302" t="s">
        <v>66</v>
      </c>
      <c r="D65" s="303">
        <v>27</v>
      </c>
      <c r="E65" s="303">
        <v>0</v>
      </c>
      <c r="F65" s="303">
        <v>0</v>
      </c>
      <c r="G65" s="312">
        <f t="shared" si="0"/>
        <v>27</v>
      </c>
      <c r="H65" s="305">
        <v>80</v>
      </c>
      <c r="I65" s="305">
        <v>0</v>
      </c>
      <c r="J65" s="305">
        <v>3</v>
      </c>
      <c r="K65" s="306">
        <f t="shared" si="1"/>
        <v>77</v>
      </c>
      <c r="L65" s="303">
        <v>16</v>
      </c>
      <c r="M65" s="303">
        <v>0</v>
      </c>
      <c r="N65" s="303">
        <v>0</v>
      </c>
      <c r="O65" s="307">
        <f t="shared" si="2"/>
        <v>16</v>
      </c>
      <c r="P65" s="305">
        <v>9</v>
      </c>
      <c r="Q65" s="305">
        <v>0</v>
      </c>
      <c r="R65" s="305">
        <v>1</v>
      </c>
      <c r="S65" s="306">
        <f t="shared" si="6"/>
        <v>8</v>
      </c>
      <c r="T65" s="308">
        <f t="shared" si="3"/>
        <v>132</v>
      </c>
      <c r="U65" s="308">
        <f t="shared" si="4"/>
        <v>0</v>
      </c>
      <c r="V65" s="308">
        <f t="shared" si="4"/>
        <v>4</v>
      </c>
      <c r="W65" s="307">
        <f t="shared" si="5"/>
        <v>128</v>
      </c>
      <c r="X65" s="309">
        <f t="shared" si="7"/>
        <v>128</v>
      </c>
      <c r="Y65" s="310">
        <v>6</v>
      </c>
      <c r="Z65" s="311" t="s">
        <v>244</v>
      </c>
    </row>
    <row r="66" spans="1:26" x14ac:dyDescent="0.3">
      <c r="A66" s="301" t="s">
        <v>280</v>
      </c>
      <c r="B66" s="301" t="s">
        <v>232</v>
      </c>
      <c r="C66" s="302" t="s">
        <v>67</v>
      </c>
      <c r="D66" s="303">
        <v>0</v>
      </c>
      <c r="E66" s="303">
        <v>0</v>
      </c>
      <c r="F66" s="303">
        <v>0</v>
      </c>
      <c r="G66" s="312">
        <f t="shared" si="0"/>
        <v>0</v>
      </c>
      <c r="H66" s="305">
        <v>1</v>
      </c>
      <c r="I66" s="305">
        <v>0</v>
      </c>
      <c r="J66" s="305">
        <v>0</v>
      </c>
      <c r="K66" s="306">
        <f t="shared" si="1"/>
        <v>1</v>
      </c>
      <c r="L66" s="303">
        <v>0</v>
      </c>
      <c r="M66" s="303">
        <v>0</v>
      </c>
      <c r="N66" s="303">
        <v>0</v>
      </c>
      <c r="O66" s="307">
        <f t="shared" si="2"/>
        <v>0</v>
      </c>
      <c r="P66" s="305">
        <v>0</v>
      </c>
      <c r="Q66" s="305">
        <v>0</v>
      </c>
      <c r="R66" s="305">
        <v>0</v>
      </c>
      <c r="S66" s="306">
        <f t="shared" si="6"/>
        <v>0</v>
      </c>
      <c r="T66" s="308">
        <f t="shared" si="3"/>
        <v>1</v>
      </c>
      <c r="U66" s="308">
        <f t="shared" si="4"/>
        <v>0</v>
      </c>
      <c r="V66" s="308">
        <f t="shared" si="4"/>
        <v>0</v>
      </c>
      <c r="W66" s="307">
        <f t="shared" si="5"/>
        <v>1</v>
      </c>
      <c r="X66" s="309">
        <f t="shared" si="7"/>
        <v>1</v>
      </c>
      <c r="Y66" s="310">
        <v>0.05</v>
      </c>
      <c r="Z66" s="311" t="s">
        <v>302</v>
      </c>
    </row>
    <row r="67" spans="1:26" x14ac:dyDescent="0.3">
      <c r="A67" s="301" t="s">
        <v>280</v>
      </c>
      <c r="B67" s="301" t="s">
        <v>253</v>
      </c>
      <c r="C67" s="302" t="s">
        <v>68</v>
      </c>
      <c r="D67" s="303">
        <v>1</v>
      </c>
      <c r="E67" s="303">
        <v>0</v>
      </c>
      <c r="F67" s="303">
        <v>0</v>
      </c>
      <c r="G67" s="312">
        <f t="shared" si="0"/>
        <v>1</v>
      </c>
      <c r="H67" s="305">
        <v>4</v>
      </c>
      <c r="I67" s="305">
        <v>0</v>
      </c>
      <c r="J67" s="305">
        <v>0</v>
      </c>
      <c r="K67" s="306">
        <f t="shared" si="1"/>
        <v>4</v>
      </c>
      <c r="L67" s="303">
        <v>1</v>
      </c>
      <c r="M67" s="303">
        <v>0</v>
      </c>
      <c r="N67" s="303">
        <v>0</v>
      </c>
      <c r="O67" s="307">
        <f t="shared" si="2"/>
        <v>1</v>
      </c>
      <c r="P67" s="305">
        <v>0</v>
      </c>
      <c r="Q67" s="305">
        <v>0</v>
      </c>
      <c r="R67" s="305">
        <v>0</v>
      </c>
      <c r="S67" s="306">
        <f t="shared" si="6"/>
        <v>0</v>
      </c>
      <c r="T67" s="308">
        <f t="shared" si="3"/>
        <v>6</v>
      </c>
      <c r="U67" s="308">
        <f t="shared" si="4"/>
        <v>0</v>
      </c>
      <c r="V67" s="308">
        <f t="shared" si="4"/>
        <v>0</v>
      </c>
      <c r="W67" s="307">
        <f t="shared" si="5"/>
        <v>6</v>
      </c>
      <c r="X67" s="309">
        <f t="shared" si="7"/>
        <v>6</v>
      </c>
      <c r="Y67" s="310">
        <v>0.5</v>
      </c>
      <c r="Z67" s="311" t="s">
        <v>303</v>
      </c>
    </row>
    <row r="68" spans="1:26" x14ac:dyDescent="0.3">
      <c r="A68" s="301" t="s">
        <v>238</v>
      </c>
      <c r="B68" s="301" t="s">
        <v>253</v>
      </c>
      <c r="C68" s="302" t="s">
        <v>69</v>
      </c>
      <c r="D68" s="303">
        <v>2</v>
      </c>
      <c r="E68" s="303">
        <v>0</v>
      </c>
      <c r="F68" s="303">
        <v>0</v>
      </c>
      <c r="G68" s="312">
        <f t="shared" si="0"/>
        <v>2</v>
      </c>
      <c r="H68" s="305">
        <v>7</v>
      </c>
      <c r="I68" s="305">
        <v>0</v>
      </c>
      <c r="J68" s="305">
        <v>0</v>
      </c>
      <c r="K68" s="306">
        <f t="shared" si="1"/>
        <v>7</v>
      </c>
      <c r="L68" s="303">
        <v>2</v>
      </c>
      <c r="M68" s="303">
        <v>0</v>
      </c>
      <c r="N68" s="303">
        <v>0</v>
      </c>
      <c r="O68" s="307">
        <f t="shared" si="2"/>
        <v>2</v>
      </c>
      <c r="P68" s="305">
        <v>1</v>
      </c>
      <c r="Q68" s="305">
        <v>0</v>
      </c>
      <c r="R68" s="305">
        <v>0</v>
      </c>
      <c r="S68" s="306">
        <f t="shared" si="6"/>
        <v>1</v>
      </c>
      <c r="T68" s="308">
        <f t="shared" si="3"/>
        <v>12</v>
      </c>
      <c r="U68" s="308">
        <f t="shared" si="4"/>
        <v>0</v>
      </c>
      <c r="V68" s="308">
        <f t="shared" si="4"/>
        <v>0</v>
      </c>
      <c r="W68" s="307">
        <f t="shared" si="5"/>
        <v>12</v>
      </c>
      <c r="X68" s="309">
        <f t="shared" si="7"/>
        <v>12</v>
      </c>
      <c r="Y68" s="310">
        <v>0</v>
      </c>
      <c r="Z68" s="311"/>
    </row>
    <row r="69" spans="1:26" x14ac:dyDescent="0.3">
      <c r="A69" s="301" t="s">
        <v>280</v>
      </c>
      <c r="B69" s="301" t="s">
        <v>220</v>
      </c>
      <c r="C69" s="302" t="s">
        <v>70</v>
      </c>
      <c r="D69" s="303">
        <v>2</v>
      </c>
      <c r="E69" s="303">
        <v>0</v>
      </c>
      <c r="F69" s="303">
        <v>1</v>
      </c>
      <c r="G69" s="312">
        <f t="shared" ref="G69:G105" si="8">D69-E69-F69</f>
        <v>1</v>
      </c>
      <c r="H69" s="305">
        <v>14</v>
      </c>
      <c r="I69" s="305">
        <v>0</v>
      </c>
      <c r="J69" s="305">
        <v>1</v>
      </c>
      <c r="K69" s="306">
        <f t="shared" ref="K69:K105" si="9">H69-I69-J69</f>
        <v>13</v>
      </c>
      <c r="L69" s="303">
        <v>2</v>
      </c>
      <c r="M69" s="303">
        <v>0</v>
      </c>
      <c r="N69" s="303">
        <v>0</v>
      </c>
      <c r="O69" s="307">
        <f t="shared" ref="O69:O105" si="10">L69-M69-N69</f>
        <v>2</v>
      </c>
      <c r="P69" s="305">
        <v>2</v>
      </c>
      <c r="Q69" s="305">
        <v>0</v>
      </c>
      <c r="R69" s="305">
        <v>0</v>
      </c>
      <c r="S69" s="306">
        <f t="shared" si="6"/>
        <v>2</v>
      </c>
      <c r="T69" s="308">
        <f t="shared" ref="T69:T105" si="11">SUM(D69,H69,L69,P69)</f>
        <v>20</v>
      </c>
      <c r="U69" s="308">
        <f t="shared" ref="U69:V105" si="12">SUM(E69,I69,M69,Q69,)</f>
        <v>0</v>
      </c>
      <c r="V69" s="308">
        <f t="shared" si="12"/>
        <v>2</v>
      </c>
      <c r="W69" s="307">
        <f t="shared" ref="W69:W105" si="13">T69-U69-V69</f>
        <v>18</v>
      </c>
      <c r="X69" s="309">
        <f t="shared" si="7"/>
        <v>18</v>
      </c>
      <c r="Y69" s="310">
        <v>0</v>
      </c>
      <c r="Z69" s="311"/>
    </row>
    <row r="70" spans="1:26" x14ac:dyDescent="0.3">
      <c r="A70" s="301" t="s">
        <v>237</v>
      </c>
      <c r="B70" s="301" t="s">
        <v>164</v>
      </c>
      <c r="C70" s="302" t="s">
        <v>71</v>
      </c>
      <c r="D70" s="303">
        <v>2</v>
      </c>
      <c r="E70" s="303">
        <v>0</v>
      </c>
      <c r="F70" s="303">
        <v>0</v>
      </c>
      <c r="G70" s="312">
        <f t="shared" si="8"/>
        <v>2</v>
      </c>
      <c r="H70" s="305">
        <v>9</v>
      </c>
      <c r="I70" s="305">
        <v>0</v>
      </c>
      <c r="J70" s="305">
        <v>1</v>
      </c>
      <c r="K70" s="306">
        <f t="shared" si="9"/>
        <v>8</v>
      </c>
      <c r="L70" s="303">
        <v>4</v>
      </c>
      <c r="M70" s="303">
        <v>0</v>
      </c>
      <c r="N70" s="303">
        <v>0</v>
      </c>
      <c r="O70" s="307">
        <f t="shared" si="10"/>
        <v>4</v>
      </c>
      <c r="P70" s="305">
        <v>0</v>
      </c>
      <c r="Q70" s="305">
        <v>0</v>
      </c>
      <c r="R70" s="305">
        <v>0</v>
      </c>
      <c r="S70" s="306">
        <f t="shared" ref="S70:S105" si="14">P70-Q70-R70</f>
        <v>0</v>
      </c>
      <c r="T70" s="308">
        <f t="shared" si="11"/>
        <v>15</v>
      </c>
      <c r="U70" s="308">
        <f t="shared" si="12"/>
        <v>0</v>
      </c>
      <c r="V70" s="308">
        <f t="shared" si="12"/>
        <v>1</v>
      </c>
      <c r="W70" s="307">
        <f t="shared" si="13"/>
        <v>14</v>
      </c>
      <c r="X70" s="309">
        <f t="shared" ref="X70:X105" si="15">W70</f>
        <v>14</v>
      </c>
      <c r="Y70" s="310">
        <v>1</v>
      </c>
      <c r="Z70" s="311" t="s">
        <v>217</v>
      </c>
    </row>
    <row r="71" spans="1:26" x14ac:dyDescent="0.3">
      <c r="A71" s="301" t="s">
        <v>280</v>
      </c>
      <c r="B71" s="301" t="s">
        <v>220</v>
      </c>
      <c r="C71" s="302" t="s">
        <v>72</v>
      </c>
      <c r="D71" s="303">
        <v>1</v>
      </c>
      <c r="E71" s="303">
        <v>0</v>
      </c>
      <c r="F71" s="303">
        <v>0</v>
      </c>
      <c r="G71" s="312">
        <f t="shared" si="8"/>
        <v>1</v>
      </c>
      <c r="H71" s="305">
        <v>6</v>
      </c>
      <c r="I71" s="305">
        <v>0</v>
      </c>
      <c r="J71" s="305">
        <v>0</v>
      </c>
      <c r="K71" s="306">
        <f t="shared" si="9"/>
        <v>6</v>
      </c>
      <c r="L71" s="303">
        <v>1</v>
      </c>
      <c r="M71" s="303">
        <v>0</v>
      </c>
      <c r="N71" s="303">
        <v>0</v>
      </c>
      <c r="O71" s="307">
        <f t="shared" si="10"/>
        <v>1</v>
      </c>
      <c r="P71" s="305">
        <v>0</v>
      </c>
      <c r="Q71" s="305">
        <v>0</v>
      </c>
      <c r="R71" s="305">
        <v>0</v>
      </c>
      <c r="S71" s="306">
        <f t="shared" si="14"/>
        <v>0</v>
      </c>
      <c r="T71" s="308">
        <f t="shared" si="11"/>
        <v>8</v>
      </c>
      <c r="U71" s="308">
        <f t="shared" si="12"/>
        <v>0</v>
      </c>
      <c r="V71" s="308">
        <f t="shared" si="12"/>
        <v>0</v>
      </c>
      <c r="W71" s="307">
        <f t="shared" si="13"/>
        <v>8</v>
      </c>
      <c r="X71" s="309">
        <f t="shared" si="15"/>
        <v>8</v>
      </c>
      <c r="Y71" s="310">
        <v>0.75</v>
      </c>
      <c r="Z71" s="311" t="s">
        <v>304</v>
      </c>
    </row>
    <row r="72" spans="1:26" x14ac:dyDescent="0.3">
      <c r="A72" s="301" t="s">
        <v>237</v>
      </c>
      <c r="B72" s="301" t="s">
        <v>164</v>
      </c>
      <c r="C72" s="302" t="s">
        <v>74</v>
      </c>
      <c r="D72" s="303">
        <v>3</v>
      </c>
      <c r="E72" s="303">
        <v>0</v>
      </c>
      <c r="F72" s="303">
        <v>0</v>
      </c>
      <c r="G72" s="312">
        <f t="shared" si="8"/>
        <v>3</v>
      </c>
      <c r="H72" s="305">
        <v>15</v>
      </c>
      <c r="I72" s="305">
        <v>0</v>
      </c>
      <c r="J72" s="305">
        <v>1</v>
      </c>
      <c r="K72" s="306">
        <f t="shared" si="9"/>
        <v>14</v>
      </c>
      <c r="L72" s="303">
        <v>1</v>
      </c>
      <c r="M72" s="303">
        <v>0</v>
      </c>
      <c r="N72" s="303">
        <v>0</v>
      </c>
      <c r="O72" s="307">
        <f t="shared" si="10"/>
        <v>1</v>
      </c>
      <c r="P72" s="305">
        <v>0</v>
      </c>
      <c r="Q72" s="305">
        <v>0</v>
      </c>
      <c r="R72" s="305">
        <v>0</v>
      </c>
      <c r="S72" s="306">
        <f t="shared" si="14"/>
        <v>0</v>
      </c>
      <c r="T72" s="308">
        <f t="shared" si="11"/>
        <v>19</v>
      </c>
      <c r="U72" s="308">
        <f t="shared" si="12"/>
        <v>0</v>
      </c>
      <c r="V72" s="308">
        <f t="shared" si="12"/>
        <v>1</v>
      </c>
      <c r="W72" s="307">
        <f t="shared" si="13"/>
        <v>18</v>
      </c>
      <c r="X72" s="309">
        <f t="shared" si="15"/>
        <v>18</v>
      </c>
      <c r="Y72" s="310">
        <v>1</v>
      </c>
      <c r="Z72" s="311" t="s">
        <v>217</v>
      </c>
    </row>
    <row r="73" spans="1:26" x14ac:dyDescent="0.3">
      <c r="A73" s="301" t="s">
        <v>238</v>
      </c>
      <c r="B73" s="301" t="s">
        <v>142</v>
      </c>
      <c r="C73" s="302" t="s">
        <v>75</v>
      </c>
      <c r="D73" s="303">
        <v>3</v>
      </c>
      <c r="E73" s="303">
        <v>0</v>
      </c>
      <c r="F73" s="303">
        <v>0</v>
      </c>
      <c r="G73" s="312">
        <f t="shared" si="8"/>
        <v>3</v>
      </c>
      <c r="H73" s="305">
        <v>8</v>
      </c>
      <c r="I73" s="305">
        <v>0</v>
      </c>
      <c r="J73" s="305">
        <v>3</v>
      </c>
      <c r="K73" s="306">
        <f t="shared" si="9"/>
        <v>5</v>
      </c>
      <c r="L73" s="303">
        <v>2</v>
      </c>
      <c r="M73" s="303">
        <v>0</v>
      </c>
      <c r="N73" s="303">
        <v>0</v>
      </c>
      <c r="O73" s="307">
        <f t="shared" si="10"/>
        <v>2</v>
      </c>
      <c r="P73" s="305">
        <v>0</v>
      </c>
      <c r="Q73" s="305">
        <v>0</v>
      </c>
      <c r="R73" s="305">
        <v>0</v>
      </c>
      <c r="S73" s="306">
        <f t="shared" si="14"/>
        <v>0</v>
      </c>
      <c r="T73" s="308">
        <f t="shared" si="11"/>
        <v>13</v>
      </c>
      <c r="U73" s="308">
        <f t="shared" si="12"/>
        <v>0</v>
      </c>
      <c r="V73" s="308">
        <f t="shared" si="12"/>
        <v>3</v>
      </c>
      <c r="W73" s="307">
        <f t="shared" si="13"/>
        <v>10</v>
      </c>
      <c r="X73" s="309">
        <f t="shared" si="15"/>
        <v>10</v>
      </c>
      <c r="Y73" s="310">
        <v>0.2</v>
      </c>
      <c r="Z73" s="311" t="s">
        <v>305</v>
      </c>
    </row>
    <row r="74" spans="1:26" x14ac:dyDescent="0.3">
      <c r="A74" s="301" t="s">
        <v>280</v>
      </c>
      <c r="B74" s="301" t="s">
        <v>164</v>
      </c>
      <c r="C74" s="302" t="s">
        <v>76</v>
      </c>
      <c r="D74" s="303">
        <v>0.33</v>
      </c>
      <c r="E74" s="303">
        <v>0</v>
      </c>
      <c r="F74" s="303">
        <v>0</v>
      </c>
      <c r="G74" s="312">
        <f t="shared" si="8"/>
        <v>0.33</v>
      </c>
      <c r="H74" s="305">
        <v>1</v>
      </c>
      <c r="I74" s="305">
        <v>0</v>
      </c>
      <c r="J74" s="305">
        <v>0</v>
      </c>
      <c r="K74" s="306">
        <f t="shared" si="9"/>
        <v>1</v>
      </c>
      <c r="L74" s="303">
        <v>0</v>
      </c>
      <c r="M74" s="303">
        <v>0</v>
      </c>
      <c r="N74" s="303">
        <v>0</v>
      </c>
      <c r="O74" s="307">
        <f t="shared" si="10"/>
        <v>0</v>
      </c>
      <c r="P74" s="305">
        <v>0</v>
      </c>
      <c r="Q74" s="305">
        <v>0</v>
      </c>
      <c r="R74" s="305">
        <v>0</v>
      </c>
      <c r="S74" s="306">
        <f t="shared" si="14"/>
        <v>0</v>
      </c>
      <c r="T74" s="308">
        <f t="shared" si="11"/>
        <v>1.33</v>
      </c>
      <c r="U74" s="308">
        <f t="shared" si="12"/>
        <v>0</v>
      </c>
      <c r="V74" s="308">
        <f t="shared" si="12"/>
        <v>0</v>
      </c>
      <c r="W74" s="307">
        <f t="shared" si="13"/>
        <v>1.33</v>
      </c>
      <c r="X74" s="309">
        <f t="shared" si="15"/>
        <v>1.33</v>
      </c>
      <c r="Y74" s="310">
        <v>0.25</v>
      </c>
      <c r="Z74" s="311" t="s">
        <v>282</v>
      </c>
    </row>
    <row r="75" spans="1:26" x14ac:dyDescent="0.3">
      <c r="A75" s="301" t="s">
        <v>237</v>
      </c>
      <c r="B75" s="301" t="s">
        <v>248</v>
      </c>
      <c r="C75" s="302" t="s">
        <v>77</v>
      </c>
      <c r="D75" s="303">
        <v>0.5</v>
      </c>
      <c r="E75" s="303">
        <v>0</v>
      </c>
      <c r="F75" s="303">
        <v>0</v>
      </c>
      <c r="G75" s="312">
        <f t="shared" si="8"/>
        <v>0.5</v>
      </c>
      <c r="H75" s="305">
        <v>5</v>
      </c>
      <c r="I75" s="305">
        <v>0</v>
      </c>
      <c r="J75" s="305">
        <v>3</v>
      </c>
      <c r="K75" s="306">
        <f t="shared" si="9"/>
        <v>2</v>
      </c>
      <c r="L75" s="303">
        <v>0.5</v>
      </c>
      <c r="M75" s="303">
        <v>0</v>
      </c>
      <c r="N75" s="303">
        <v>0</v>
      </c>
      <c r="O75" s="307">
        <f t="shared" si="10"/>
        <v>0.5</v>
      </c>
      <c r="P75" s="305">
        <v>0</v>
      </c>
      <c r="Q75" s="305">
        <v>0</v>
      </c>
      <c r="R75" s="305">
        <v>0</v>
      </c>
      <c r="S75" s="306">
        <f t="shared" si="14"/>
        <v>0</v>
      </c>
      <c r="T75" s="308">
        <f t="shared" si="11"/>
        <v>6</v>
      </c>
      <c r="U75" s="308">
        <f t="shared" si="12"/>
        <v>0</v>
      </c>
      <c r="V75" s="308">
        <f t="shared" si="12"/>
        <v>3</v>
      </c>
      <c r="W75" s="307">
        <f t="shared" si="13"/>
        <v>3</v>
      </c>
      <c r="X75" s="309">
        <f t="shared" si="15"/>
        <v>3</v>
      </c>
      <c r="Y75" s="310">
        <v>0.1</v>
      </c>
      <c r="Z75" s="311" t="s">
        <v>217</v>
      </c>
    </row>
    <row r="76" spans="1:26" x14ac:dyDescent="0.3">
      <c r="A76" s="301" t="s">
        <v>280</v>
      </c>
      <c r="B76" s="301" t="s">
        <v>164</v>
      </c>
      <c r="C76" s="302" t="s">
        <v>78</v>
      </c>
      <c r="D76" s="303">
        <v>1</v>
      </c>
      <c r="E76" s="303">
        <v>0</v>
      </c>
      <c r="F76" s="303">
        <v>0</v>
      </c>
      <c r="G76" s="312">
        <f t="shared" si="8"/>
        <v>1</v>
      </c>
      <c r="H76" s="305">
        <v>3</v>
      </c>
      <c r="I76" s="305">
        <v>0</v>
      </c>
      <c r="J76" s="305">
        <v>0</v>
      </c>
      <c r="K76" s="306">
        <f t="shared" si="9"/>
        <v>3</v>
      </c>
      <c r="L76" s="303">
        <v>1</v>
      </c>
      <c r="M76" s="303">
        <v>0</v>
      </c>
      <c r="N76" s="303">
        <v>0</v>
      </c>
      <c r="O76" s="307">
        <f t="shared" si="10"/>
        <v>1</v>
      </c>
      <c r="P76" s="305">
        <v>0.75</v>
      </c>
      <c r="Q76" s="305">
        <v>0</v>
      </c>
      <c r="R76" s="305">
        <v>0</v>
      </c>
      <c r="S76" s="306">
        <f t="shared" si="14"/>
        <v>0.75</v>
      </c>
      <c r="T76" s="308">
        <f t="shared" si="11"/>
        <v>5.75</v>
      </c>
      <c r="U76" s="308">
        <f t="shared" si="12"/>
        <v>0</v>
      </c>
      <c r="V76" s="308">
        <f t="shared" si="12"/>
        <v>0</v>
      </c>
      <c r="W76" s="307">
        <f t="shared" si="13"/>
        <v>5.75</v>
      </c>
      <c r="X76" s="309">
        <f t="shared" si="15"/>
        <v>5.75</v>
      </c>
      <c r="Y76" s="310">
        <v>0</v>
      </c>
      <c r="Z76" s="311"/>
    </row>
    <row r="77" spans="1:26" x14ac:dyDescent="0.3">
      <c r="A77" s="301" t="s">
        <v>237</v>
      </c>
      <c r="B77" s="301" t="s">
        <v>248</v>
      </c>
      <c r="C77" s="302" t="s">
        <v>79</v>
      </c>
      <c r="D77" s="303">
        <v>0.5</v>
      </c>
      <c r="E77" s="303">
        <v>0</v>
      </c>
      <c r="F77" s="303">
        <v>0</v>
      </c>
      <c r="G77" s="312">
        <f t="shared" si="8"/>
        <v>0.5</v>
      </c>
      <c r="H77" s="305">
        <v>0.5</v>
      </c>
      <c r="I77" s="305">
        <v>0</v>
      </c>
      <c r="J77" s="305">
        <v>0</v>
      </c>
      <c r="K77" s="306">
        <f t="shared" si="9"/>
        <v>0.5</v>
      </c>
      <c r="L77" s="303">
        <v>0.5</v>
      </c>
      <c r="M77" s="303">
        <v>0</v>
      </c>
      <c r="N77" s="303">
        <v>0</v>
      </c>
      <c r="O77" s="307">
        <f t="shared" si="10"/>
        <v>0.5</v>
      </c>
      <c r="P77" s="305">
        <v>0</v>
      </c>
      <c r="Q77" s="305">
        <v>0</v>
      </c>
      <c r="R77" s="305">
        <v>0</v>
      </c>
      <c r="S77" s="306">
        <f t="shared" si="14"/>
        <v>0</v>
      </c>
      <c r="T77" s="308">
        <f t="shared" si="11"/>
        <v>1.5</v>
      </c>
      <c r="U77" s="308">
        <f t="shared" si="12"/>
        <v>0</v>
      </c>
      <c r="V77" s="308">
        <f t="shared" si="12"/>
        <v>0</v>
      </c>
      <c r="W77" s="307">
        <f t="shared" si="13"/>
        <v>1.5</v>
      </c>
      <c r="X77" s="309">
        <f t="shared" si="15"/>
        <v>1.5</v>
      </c>
      <c r="Y77" s="310">
        <v>0.1</v>
      </c>
      <c r="Z77" s="311" t="s">
        <v>217</v>
      </c>
    </row>
    <row r="78" spans="1:26" x14ac:dyDescent="0.3">
      <c r="A78" s="301" t="s">
        <v>280</v>
      </c>
      <c r="B78" s="301" t="s">
        <v>142</v>
      </c>
      <c r="C78" s="302" t="s">
        <v>80</v>
      </c>
      <c r="D78" s="303">
        <v>1</v>
      </c>
      <c r="E78" s="303">
        <v>0</v>
      </c>
      <c r="F78" s="303">
        <v>0</v>
      </c>
      <c r="G78" s="312">
        <f t="shared" si="8"/>
        <v>1</v>
      </c>
      <c r="H78" s="305">
        <v>7</v>
      </c>
      <c r="I78" s="305">
        <v>0</v>
      </c>
      <c r="J78" s="305">
        <v>1</v>
      </c>
      <c r="K78" s="306">
        <f t="shared" si="9"/>
        <v>6</v>
      </c>
      <c r="L78" s="303">
        <v>1</v>
      </c>
      <c r="M78" s="303">
        <v>0</v>
      </c>
      <c r="N78" s="303">
        <v>0</v>
      </c>
      <c r="O78" s="307">
        <f t="shared" si="10"/>
        <v>1</v>
      </c>
      <c r="P78" s="305">
        <v>1</v>
      </c>
      <c r="Q78" s="305">
        <v>0</v>
      </c>
      <c r="R78" s="305">
        <v>0</v>
      </c>
      <c r="S78" s="306">
        <f t="shared" si="14"/>
        <v>1</v>
      </c>
      <c r="T78" s="308">
        <f t="shared" si="11"/>
        <v>10</v>
      </c>
      <c r="U78" s="308">
        <f t="shared" si="12"/>
        <v>0</v>
      </c>
      <c r="V78" s="308">
        <f t="shared" si="12"/>
        <v>1</v>
      </c>
      <c r="W78" s="307">
        <f t="shared" si="13"/>
        <v>9</v>
      </c>
      <c r="X78" s="309">
        <f t="shared" si="15"/>
        <v>9</v>
      </c>
      <c r="Y78" s="310">
        <v>1</v>
      </c>
      <c r="Z78" s="311" t="s">
        <v>217</v>
      </c>
    </row>
    <row r="79" spans="1:26" x14ac:dyDescent="0.3">
      <c r="A79" s="301" t="s">
        <v>280</v>
      </c>
      <c r="B79" s="301" t="s">
        <v>220</v>
      </c>
      <c r="C79" s="302" t="s">
        <v>81</v>
      </c>
      <c r="D79" s="303">
        <v>3</v>
      </c>
      <c r="E79" s="303">
        <v>0</v>
      </c>
      <c r="F79" s="303">
        <v>0</v>
      </c>
      <c r="G79" s="312">
        <f t="shared" si="8"/>
        <v>3</v>
      </c>
      <c r="H79" s="305">
        <v>22</v>
      </c>
      <c r="I79" s="305">
        <v>0</v>
      </c>
      <c r="J79" s="305">
        <v>0</v>
      </c>
      <c r="K79" s="306">
        <f t="shared" si="9"/>
        <v>22</v>
      </c>
      <c r="L79" s="303">
        <v>3</v>
      </c>
      <c r="M79" s="303">
        <v>0</v>
      </c>
      <c r="N79" s="303">
        <v>0</v>
      </c>
      <c r="O79" s="307">
        <f t="shared" si="10"/>
        <v>3</v>
      </c>
      <c r="P79" s="305">
        <v>3.5</v>
      </c>
      <c r="Q79" s="305">
        <v>0</v>
      </c>
      <c r="R79" s="305">
        <v>0</v>
      </c>
      <c r="S79" s="306">
        <f t="shared" si="14"/>
        <v>3.5</v>
      </c>
      <c r="T79" s="308">
        <f t="shared" si="11"/>
        <v>31.5</v>
      </c>
      <c r="U79" s="308">
        <f t="shared" si="12"/>
        <v>0</v>
      </c>
      <c r="V79" s="308">
        <f t="shared" si="12"/>
        <v>0</v>
      </c>
      <c r="W79" s="307">
        <f t="shared" si="13"/>
        <v>31.5</v>
      </c>
      <c r="X79" s="309">
        <f t="shared" si="15"/>
        <v>31.5</v>
      </c>
      <c r="Y79" s="310">
        <v>0</v>
      </c>
      <c r="Z79" s="311" t="s">
        <v>217</v>
      </c>
    </row>
    <row r="80" spans="1:26" x14ac:dyDescent="0.3">
      <c r="A80" s="301" t="s">
        <v>237</v>
      </c>
      <c r="B80" s="301" t="s">
        <v>232</v>
      </c>
      <c r="C80" s="302" t="s">
        <v>82</v>
      </c>
      <c r="D80" s="303">
        <v>0</v>
      </c>
      <c r="E80" s="303">
        <v>0</v>
      </c>
      <c r="F80" s="303">
        <v>0</v>
      </c>
      <c r="G80" s="312">
        <f t="shared" si="8"/>
        <v>0</v>
      </c>
      <c r="H80" s="305">
        <v>1</v>
      </c>
      <c r="I80" s="305">
        <v>0</v>
      </c>
      <c r="J80" s="305">
        <v>0</v>
      </c>
      <c r="K80" s="306">
        <f t="shared" si="9"/>
        <v>1</v>
      </c>
      <c r="L80" s="303">
        <v>0.1</v>
      </c>
      <c r="M80" s="303">
        <v>0</v>
      </c>
      <c r="N80" s="303">
        <v>0</v>
      </c>
      <c r="O80" s="307">
        <f t="shared" si="10"/>
        <v>0.1</v>
      </c>
      <c r="P80" s="305">
        <v>0</v>
      </c>
      <c r="Q80" s="305">
        <v>0</v>
      </c>
      <c r="R80" s="305">
        <v>0</v>
      </c>
      <c r="S80" s="306">
        <f t="shared" si="14"/>
        <v>0</v>
      </c>
      <c r="T80" s="308">
        <f t="shared" si="11"/>
        <v>1.1000000000000001</v>
      </c>
      <c r="U80" s="308">
        <f t="shared" si="12"/>
        <v>0</v>
      </c>
      <c r="V80" s="308">
        <v>1</v>
      </c>
      <c r="W80" s="307">
        <f t="shared" si="13"/>
        <v>0.10000000000000009</v>
      </c>
      <c r="X80" s="309">
        <f t="shared" si="15"/>
        <v>0.10000000000000009</v>
      </c>
      <c r="Y80" s="310">
        <v>0</v>
      </c>
      <c r="Z80" s="311" t="s">
        <v>306</v>
      </c>
    </row>
    <row r="81" spans="1:26" x14ac:dyDescent="0.3">
      <c r="A81" s="301" t="s">
        <v>238</v>
      </c>
      <c r="B81" s="301" t="s">
        <v>142</v>
      </c>
      <c r="C81" s="302" t="s">
        <v>83</v>
      </c>
      <c r="D81" s="303">
        <v>1</v>
      </c>
      <c r="E81" s="303">
        <v>0</v>
      </c>
      <c r="F81" s="303">
        <v>0</v>
      </c>
      <c r="G81" s="312">
        <f t="shared" si="8"/>
        <v>1</v>
      </c>
      <c r="H81" s="305">
        <v>12</v>
      </c>
      <c r="I81" s="305">
        <v>0</v>
      </c>
      <c r="J81" s="305">
        <v>1</v>
      </c>
      <c r="K81" s="306">
        <f t="shared" si="9"/>
        <v>11</v>
      </c>
      <c r="L81" s="303">
        <v>3.5</v>
      </c>
      <c r="M81" s="303">
        <v>0</v>
      </c>
      <c r="N81" s="303">
        <v>0</v>
      </c>
      <c r="O81" s="307">
        <f t="shared" si="10"/>
        <v>3.5</v>
      </c>
      <c r="P81" s="305">
        <v>0</v>
      </c>
      <c r="Q81" s="305">
        <v>0</v>
      </c>
      <c r="R81" s="305">
        <v>0</v>
      </c>
      <c r="S81" s="306">
        <f t="shared" si="14"/>
        <v>0</v>
      </c>
      <c r="T81" s="308">
        <f t="shared" si="11"/>
        <v>16.5</v>
      </c>
      <c r="U81" s="308">
        <f t="shared" si="12"/>
        <v>0</v>
      </c>
      <c r="V81" s="308">
        <f t="shared" si="12"/>
        <v>1</v>
      </c>
      <c r="W81" s="307">
        <f t="shared" si="13"/>
        <v>15.5</v>
      </c>
      <c r="X81" s="309">
        <f t="shared" si="15"/>
        <v>15.5</v>
      </c>
      <c r="Y81" s="310">
        <v>2</v>
      </c>
      <c r="Z81" s="311" t="s">
        <v>217</v>
      </c>
    </row>
    <row r="82" spans="1:26" x14ac:dyDescent="0.3">
      <c r="A82" s="301" t="s">
        <v>307</v>
      </c>
      <c r="B82" s="301" t="s">
        <v>253</v>
      </c>
      <c r="C82" s="302" t="s">
        <v>84</v>
      </c>
      <c r="D82" s="303">
        <v>1.25</v>
      </c>
      <c r="E82" s="303">
        <v>0</v>
      </c>
      <c r="F82" s="303">
        <v>1</v>
      </c>
      <c r="G82" s="312">
        <f t="shared" si="8"/>
        <v>0.25</v>
      </c>
      <c r="H82" s="305">
        <v>9.75</v>
      </c>
      <c r="I82" s="305">
        <v>0</v>
      </c>
      <c r="J82" s="305">
        <v>3</v>
      </c>
      <c r="K82" s="306">
        <f t="shared" si="9"/>
        <v>6.75</v>
      </c>
      <c r="L82" s="303">
        <v>2</v>
      </c>
      <c r="M82" s="303">
        <v>0</v>
      </c>
      <c r="N82" s="303">
        <v>0</v>
      </c>
      <c r="O82" s="307">
        <f t="shared" si="10"/>
        <v>2</v>
      </c>
      <c r="P82" s="305">
        <v>0</v>
      </c>
      <c r="Q82" s="305">
        <v>0</v>
      </c>
      <c r="R82" s="305">
        <v>0</v>
      </c>
      <c r="S82" s="306">
        <f t="shared" si="14"/>
        <v>0</v>
      </c>
      <c r="T82" s="308">
        <f t="shared" si="11"/>
        <v>13</v>
      </c>
      <c r="U82" s="308">
        <f t="shared" si="12"/>
        <v>0</v>
      </c>
      <c r="V82" s="308">
        <f t="shared" si="12"/>
        <v>4</v>
      </c>
      <c r="W82" s="307">
        <f t="shared" si="13"/>
        <v>9</v>
      </c>
      <c r="X82" s="309">
        <f t="shared" si="15"/>
        <v>9</v>
      </c>
      <c r="Y82" s="310">
        <v>0.4</v>
      </c>
      <c r="Z82" s="311" t="s">
        <v>303</v>
      </c>
    </row>
    <row r="83" spans="1:26" x14ac:dyDescent="0.3">
      <c r="A83" s="301" t="s">
        <v>280</v>
      </c>
      <c r="B83" s="301" t="s">
        <v>253</v>
      </c>
      <c r="C83" s="302" t="s">
        <v>85</v>
      </c>
      <c r="D83" s="303">
        <v>4</v>
      </c>
      <c r="E83" s="303">
        <v>0</v>
      </c>
      <c r="F83" s="303">
        <v>0</v>
      </c>
      <c r="G83" s="312">
        <f t="shared" si="8"/>
        <v>4</v>
      </c>
      <c r="H83" s="305">
        <v>25</v>
      </c>
      <c r="I83" s="305">
        <v>0</v>
      </c>
      <c r="J83" s="305">
        <v>1</v>
      </c>
      <c r="K83" s="306">
        <f t="shared" si="9"/>
        <v>24</v>
      </c>
      <c r="L83" s="303">
        <v>1</v>
      </c>
      <c r="M83" s="303">
        <v>0</v>
      </c>
      <c r="N83" s="303">
        <v>0</v>
      </c>
      <c r="O83" s="307">
        <f t="shared" si="10"/>
        <v>1</v>
      </c>
      <c r="P83" s="305">
        <v>0</v>
      </c>
      <c r="Q83" s="305">
        <v>0</v>
      </c>
      <c r="R83" s="305">
        <v>0</v>
      </c>
      <c r="S83" s="306">
        <f t="shared" si="14"/>
        <v>0</v>
      </c>
      <c r="T83" s="308">
        <f t="shared" si="11"/>
        <v>30</v>
      </c>
      <c r="U83" s="308">
        <f t="shared" si="12"/>
        <v>0</v>
      </c>
      <c r="V83" s="308">
        <f t="shared" si="12"/>
        <v>1</v>
      </c>
      <c r="W83" s="307">
        <f t="shared" si="13"/>
        <v>29</v>
      </c>
      <c r="X83" s="309">
        <f t="shared" si="15"/>
        <v>29</v>
      </c>
      <c r="Y83" s="310">
        <v>6</v>
      </c>
      <c r="Z83" s="311" t="s">
        <v>308</v>
      </c>
    </row>
    <row r="84" spans="1:26" x14ac:dyDescent="0.3">
      <c r="A84" s="301" t="s">
        <v>280</v>
      </c>
      <c r="B84" s="301" t="s">
        <v>142</v>
      </c>
      <c r="C84" s="302" t="s">
        <v>86</v>
      </c>
      <c r="D84" s="303">
        <v>1</v>
      </c>
      <c r="E84" s="303">
        <v>0</v>
      </c>
      <c r="F84" s="303">
        <v>0</v>
      </c>
      <c r="G84" s="312">
        <f t="shared" si="8"/>
        <v>1</v>
      </c>
      <c r="H84" s="305">
        <v>8</v>
      </c>
      <c r="I84" s="305">
        <v>0</v>
      </c>
      <c r="J84" s="305">
        <v>0</v>
      </c>
      <c r="K84" s="306">
        <f t="shared" si="9"/>
        <v>8</v>
      </c>
      <c r="L84" s="303">
        <v>2</v>
      </c>
      <c r="M84" s="303">
        <v>0</v>
      </c>
      <c r="N84" s="303">
        <v>0</v>
      </c>
      <c r="O84" s="307">
        <f t="shared" si="10"/>
        <v>2</v>
      </c>
      <c r="P84" s="305">
        <v>0</v>
      </c>
      <c r="Q84" s="305">
        <v>0</v>
      </c>
      <c r="R84" s="305">
        <v>0</v>
      </c>
      <c r="S84" s="306">
        <f t="shared" si="14"/>
        <v>0</v>
      </c>
      <c r="T84" s="308">
        <f t="shared" si="11"/>
        <v>11</v>
      </c>
      <c r="U84" s="308">
        <f t="shared" si="12"/>
        <v>0</v>
      </c>
      <c r="V84" s="308">
        <f t="shared" si="12"/>
        <v>0</v>
      </c>
      <c r="W84" s="307">
        <f t="shared" si="13"/>
        <v>11</v>
      </c>
      <c r="X84" s="309">
        <f t="shared" si="15"/>
        <v>11</v>
      </c>
      <c r="Y84" s="310">
        <v>1</v>
      </c>
      <c r="Z84" s="311" t="s">
        <v>217</v>
      </c>
    </row>
    <row r="85" spans="1:26" x14ac:dyDescent="0.3">
      <c r="A85" s="301" t="s">
        <v>280</v>
      </c>
      <c r="B85" s="301" t="s">
        <v>253</v>
      </c>
      <c r="C85" s="302" t="s">
        <v>87</v>
      </c>
      <c r="D85" s="303">
        <v>2.25</v>
      </c>
      <c r="E85" s="303">
        <v>0</v>
      </c>
      <c r="F85" s="303">
        <v>0</v>
      </c>
      <c r="G85" s="312">
        <f t="shared" si="8"/>
        <v>2.25</v>
      </c>
      <c r="H85" s="305">
        <v>13.75</v>
      </c>
      <c r="I85" s="305">
        <v>0</v>
      </c>
      <c r="J85" s="305">
        <v>0</v>
      </c>
      <c r="K85" s="306">
        <f t="shared" si="9"/>
        <v>13.75</v>
      </c>
      <c r="L85" s="303">
        <v>2</v>
      </c>
      <c r="M85" s="303">
        <v>0</v>
      </c>
      <c r="N85" s="303">
        <v>0</v>
      </c>
      <c r="O85" s="307">
        <f t="shared" si="10"/>
        <v>2</v>
      </c>
      <c r="P85" s="305">
        <v>1</v>
      </c>
      <c r="Q85" s="305">
        <v>0</v>
      </c>
      <c r="R85" s="305">
        <v>1</v>
      </c>
      <c r="S85" s="306">
        <f t="shared" si="14"/>
        <v>0</v>
      </c>
      <c r="T85" s="308">
        <f t="shared" si="11"/>
        <v>19</v>
      </c>
      <c r="U85" s="308">
        <f t="shared" si="12"/>
        <v>0</v>
      </c>
      <c r="V85" s="308">
        <f t="shared" si="12"/>
        <v>1</v>
      </c>
      <c r="W85" s="307">
        <f t="shared" si="13"/>
        <v>18</v>
      </c>
      <c r="X85" s="309">
        <f t="shared" si="15"/>
        <v>18</v>
      </c>
      <c r="Y85" s="310">
        <v>1</v>
      </c>
      <c r="Z85" s="311" t="s">
        <v>250</v>
      </c>
    </row>
    <row r="86" spans="1:26" x14ac:dyDescent="0.3">
      <c r="A86" s="301" t="s">
        <v>280</v>
      </c>
      <c r="B86" s="301" t="s">
        <v>254</v>
      </c>
      <c r="C86" s="302" t="s">
        <v>88</v>
      </c>
      <c r="D86" s="303">
        <v>1</v>
      </c>
      <c r="E86" s="303">
        <v>0</v>
      </c>
      <c r="F86" s="303">
        <v>0</v>
      </c>
      <c r="G86" s="312">
        <f t="shared" si="8"/>
        <v>1</v>
      </c>
      <c r="H86" s="305">
        <v>10</v>
      </c>
      <c r="I86" s="305">
        <v>0</v>
      </c>
      <c r="J86" s="305">
        <v>2</v>
      </c>
      <c r="K86" s="306">
        <f t="shared" si="9"/>
        <v>8</v>
      </c>
      <c r="L86" s="303">
        <v>0</v>
      </c>
      <c r="M86" s="303">
        <v>0</v>
      </c>
      <c r="N86" s="303">
        <v>0</v>
      </c>
      <c r="O86" s="307">
        <f t="shared" si="10"/>
        <v>0</v>
      </c>
      <c r="P86" s="305">
        <v>1</v>
      </c>
      <c r="Q86" s="305">
        <v>0</v>
      </c>
      <c r="R86" s="305">
        <v>0</v>
      </c>
      <c r="S86" s="306">
        <f t="shared" si="14"/>
        <v>1</v>
      </c>
      <c r="T86" s="308">
        <f t="shared" si="11"/>
        <v>12</v>
      </c>
      <c r="U86" s="308">
        <f t="shared" si="12"/>
        <v>0</v>
      </c>
      <c r="V86" s="308">
        <f t="shared" si="12"/>
        <v>2</v>
      </c>
      <c r="W86" s="307">
        <f t="shared" si="13"/>
        <v>10</v>
      </c>
      <c r="X86" s="309">
        <f t="shared" si="15"/>
        <v>10</v>
      </c>
      <c r="Y86" s="310">
        <v>0</v>
      </c>
      <c r="Z86" s="311"/>
    </row>
    <row r="87" spans="1:26" x14ac:dyDescent="0.3">
      <c r="A87" s="301" t="s">
        <v>280</v>
      </c>
      <c r="B87" s="301" t="s">
        <v>164</v>
      </c>
      <c r="C87" s="302" t="s">
        <v>89</v>
      </c>
      <c r="D87" s="303">
        <v>2</v>
      </c>
      <c r="E87" s="303">
        <v>0</v>
      </c>
      <c r="F87" s="303">
        <v>0</v>
      </c>
      <c r="G87" s="312">
        <f t="shared" si="8"/>
        <v>2</v>
      </c>
      <c r="H87" s="305">
        <v>9</v>
      </c>
      <c r="I87" s="305">
        <v>0</v>
      </c>
      <c r="J87" s="305">
        <v>0</v>
      </c>
      <c r="K87" s="306">
        <f t="shared" si="9"/>
        <v>9</v>
      </c>
      <c r="L87" s="303">
        <v>1</v>
      </c>
      <c r="M87" s="303">
        <v>0</v>
      </c>
      <c r="N87" s="303">
        <v>0</v>
      </c>
      <c r="O87" s="307">
        <f t="shared" si="10"/>
        <v>1</v>
      </c>
      <c r="P87" s="305">
        <v>0</v>
      </c>
      <c r="Q87" s="305">
        <v>0</v>
      </c>
      <c r="R87" s="305">
        <v>0</v>
      </c>
      <c r="S87" s="306">
        <f t="shared" si="14"/>
        <v>0</v>
      </c>
      <c r="T87" s="308">
        <f t="shared" si="11"/>
        <v>12</v>
      </c>
      <c r="U87" s="308">
        <f t="shared" si="12"/>
        <v>0</v>
      </c>
      <c r="V87" s="308">
        <f t="shared" si="12"/>
        <v>0</v>
      </c>
      <c r="W87" s="307">
        <f t="shared" si="13"/>
        <v>12</v>
      </c>
      <c r="X87" s="309">
        <f t="shared" si="15"/>
        <v>12</v>
      </c>
      <c r="Y87" s="310">
        <v>2.4</v>
      </c>
      <c r="Z87" s="311" t="s">
        <v>309</v>
      </c>
    </row>
    <row r="88" spans="1:26" x14ac:dyDescent="0.3">
      <c r="A88" s="301" t="s">
        <v>280</v>
      </c>
      <c r="B88" s="301" t="s">
        <v>253</v>
      </c>
      <c r="C88" s="302" t="s">
        <v>90</v>
      </c>
      <c r="D88" s="303">
        <v>1</v>
      </c>
      <c r="E88" s="303">
        <v>0</v>
      </c>
      <c r="F88" s="303">
        <v>0</v>
      </c>
      <c r="G88" s="312">
        <f t="shared" si="8"/>
        <v>1</v>
      </c>
      <c r="H88" s="305">
        <v>12</v>
      </c>
      <c r="I88" s="305">
        <v>1</v>
      </c>
      <c r="J88" s="305">
        <v>0</v>
      </c>
      <c r="K88" s="306">
        <f t="shared" si="9"/>
        <v>11</v>
      </c>
      <c r="L88" s="303">
        <v>0</v>
      </c>
      <c r="M88" s="303">
        <v>0</v>
      </c>
      <c r="N88" s="303">
        <v>0</v>
      </c>
      <c r="O88" s="307">
        <f t="shared" si="10"/>
        <v>0</v>
      </c>
      <c r="P88" s="305">
        <v>0</v>
      </c>
      <c r="Q88" s="305">
        <v>0</v>
      </c>
      <c r="R88" s="305">
        <v>0</v>
      </c>
      <c r="S88" s="306">
        <f t="shared" si="14"/>
        <v>0</v>
      </c>
      <c r="T88" s="308">
        <f t="shared" si="11"/>
        <v>13</v>
      </c>
      <c r="U88" s="308">
        <f t="shared" si="12"/>
        <v>1</v>
      </c>
      <c r="V88" s="308">
        <f t="shared" si="12"/>
        <v>0</v>
      </c>
      <c r="W88" s="307">
        <f t="shared" si="13"/>
        <v>12</v>
      </c>
      <c r="X88" s="309">
        <f t="shared" si="15"/>
        <v>12</v>
      </c>
      <c r="Y88" s="310">
        <v>0.4</v>
      </c>
      <c r="Z88" s="311" t="s">
        <v>310</v>
      </c>
    </row>
    <row r="89" spans="1:26" x14ac:dyDescent="0.3">
      <c r="A89" s="301" t="s">
        <v>280</v>
      </c>
      <c r="B89" s="301" t="s">
        <v>253</v>
      </c>
      <c r="C89" s="302" t="s">
        <v>91</v>
      </c>
      <c r="D89" s="303">
        <v>1</v>
      </c>
      <c r="E89" s="303">
        <v>0</v>
      </c>
      <c r="F89" s="303">
        <v>0</v>
      </c>
      <c r="G89" s="312">
        <f t="shared" si="8"/>
        <v>1</v>
      </c>
      <c r="H89" s="305">
        <v>6.63</v>
      </c>
      <c r="I89" s="305">
        <v>0</v>
      </c>
      <c r="J89" s="305">
        <v>0</v>
      </c>
      <c r="K89" s="306">
        <f t="shared" si="9"/>
        <v>6.63</v>
      </c>
      <c r="L89" s="303">
        <v>2</v>
      </c>
      <c r="M89" s="303">
        <v>0</v>
      </c>
      <c r="N89" s="303">
        <v>0</v>
      </c>
      <c r="O89" s="307">
        <f t="shared" si="10"/>
        <v>2</v>
      </c>
      <c r="P89" s="305">
        <v>1</v>
      </c>
      <c r="Q89" s="305">
        <v>0</v>
      </c>
      <c r="R89" s="305">
        <v>0</v>
      </c>
      <c r="S89" s="306">
        <f t="shared" si="14"/>
        <v>1</v>
      </c>
      <c r="T89" s="308">
        <f t="shared" si="11"/>
        <v>10.629999999999999</v>
      </c>
      <c r="U89" s="308">
        <f t="shared" si="12"/>
        <v>0</v>
      </c>
      <c r="V89" s="308">
        <f t="shared" si="12"/>
        <v>0</v>
      </c>
      <c r="W89" s="307">
        <f t="shared" si="13"/>
        <v>10.629999999999999</v>
      </c>
      <c r="X89" s="309">
        <f t="shared" si="15"/>
        <v>10.629999999999999</v>
      </c>
      <c r="Y89" s="310">
        <v>0</v>
      </c>
      <c r="Z89" s="311"/>
    </row>
    <row r="90" spans="1:26" x14ac:dyDescent="0.3">
      <c r="A90" s="301" t="s">
        <v>280</v>
      </c>
      <c r="B90" s="301" t="s">
        <v>142</v>
      </c>
      <c r="C90" s="302" t="s">
        <v>92</v>
      </c>
      <c r="D90" s="303">
        <v>1</v>
      </c>
      <c r="E90" s="303">
        <v>0</v>
      </c>
      <c r="F90" s="303">
        <v>0</v>
      </c>
      <c r="G90" s="312">
        <f t="shared" si="8"/>
        <v>1</v>
      </c>
      <c r="H90" s="305">
        <v>4</v>
      </c>
      <c r="I90" s="305">
        <v>0</v>
      </c>
      <c r="J90" s="305">
        <v>1</v>
      </c>
      <c r="K90" s="306">
        <f t="shared" si="9"/>
        <v>3</v>
      </c>
      <c r="L90" s="303">
        <v>1</v>
      </c>
      <c r="M90" s="303">
        <v>0</v>
      </c>
      <c r="N90" s="303">
        <v>0</v>
      </c>
      <c r="O90" s="307">
        <f t="shared" si="10"/>
        <v>1</v>
      </c>
      <c r="P90" s="305">
        <v>0</v>
      </c>
      <c r="Q90" s="305">
        <v>0</v>
      </c>
      <c r="R90" s="305">
        <v>0</v>
      </c>
      <c r="S90" s="306">
        <f t="shared" si="14"/>
        <v>0</v>
      </c>
      <c r="T90" s="308">
        <f t="shared" si="11"/>
        <v>6</v>
      </c>
      <c r="U90" s="308">
        <f t="shared" si="12"/>
        <v>0</v>
      </c>
      <c r="V90" s="308">
        <f t="shared" si="12"/>
        <v>1</v>
      </c>
      <c r="W90" s="307">
        <f t="shared" si="13"/>
        <v>5</v>
      </c>
      <c r="X90" s="309">
        <f t="shared" si="15"/>
        <v>5</v>
      </c>
      <c r="Y90" s="310">
        <v>3</v>
      </c>
      <c r="Z90" s="311" t="s">
        <v>311</v>
      </c>
    </row>
    <row r="91" spans="1:26" x14ac:dyDescent="0.3">
      <c r="A91" s="301" t="s">
        <v>280</v>
      </c>
      <c r="B91" s="301" t="s">
        <v>142</v>
      </c>
      <c r="C91" s="302" t="s">
        <v>93</v>
      </c>
      <c r="D91" s="303">
        <v>1</v>
      </c>
      <c r="E91" s="303">
        <v>0</v>
      </c>
      <c r="F91" s="303">
        <v>0</v>
      </c>
      <c r="G91" s="312">
        <f t="shared" si="8"/>
        <v>1</v>
      </c>
      <c r="H91" s="305">
        <v>7</v>
      </c>
      <c r="I91" s="305">
        <v>0</v>
      </c>
      <c r="J91" s="305">
        <v>1</v>
      </c>
      <c r="K91" s="306">
        <f t="shared" si="9"/>
        <v>6</v>
      </c>
      <c r="L91" s="303">
        <v>2</v>
      </c>
      <c r="M91" s="303">
        <v>0</v>
      </c>
      <c r="N91" s="303">
        <v>0</v>
      </c>
      <c r="O91" s="307">
        <f t="shared" si="10"/>
        <v>2</v>
      </c>
      <c r="P91" s="305">
        <v>0</v>
      </c>
      <c r="Q91" s="305">
        <v>0</v>
      </c>
      <c r="R91" s="305">
        <v>0</v>
      </c>
      <c r="S91" s="306">
        <f t="shared" si="14"/>
        <v>0</v>
      </c>
      <c r="T91" s="308">
        <f t="shared" si="11"/>
        <v>10</v>
      </c>
      <c r="U91" s="308">
        <f t="shared" si="12"/>
        <v>0</v>
      </c>
      <c r="V91" s="308">
        <f t="shared" si="12"/>
        <v>1</v>
      </c>
      <c r="W91" s="307">
        <f t="shared" si="13"/>
        <v>9</v>
      </c>
      <c r="X91" s="309">
        <f t="shared" si="15"/>
        <v>9</v>
      </c>
      <c r="Y91" s="310">
        <v>0</v>
      </c>
      <c r="Z91" s="311"/>
    </row>
    <row r="92" spans="1:26" x14ac:dyDescent="0.3">
      <c r="A92" s="301" t="s">
        <v>280</v>
      </c>
      <c r="B92" s="301" t="s">
        <v>232</v>
      </c>
      <c r="C92" s="302" t="s">
        <v>94</v>
      </c>
      <c r="D92" s="303">
        <v>0.25</v>
      </c>
      <c r="E92" s="303">
        <v>0</v>
      </c>
      <c r="F92" s="303">
        <v>0</v>
      </c>
      <c r="G92" s="312">
        <f t="shared" si="8"/>
        <v>0.25</v>
      </c>
      <c r="H92" s="305">
        <v>2</v>
      </c>
      <c r="I92" s="305">
        <v>1</v>
      </c>
      <c r="J92" s="305">
        <v>0</v>
      </c>
      <c r="K92" s="306">
        <f t="shared" si="9"/>
        <v>1</v>
      </c>
      <c r="L92" s="303">
        <v>0</v>
      </c>
      <c r="M92" s="303">
        <v>0</v>
      </c>
      <c r="N92" s="303">
        <v>0</v>
      </c>
      <c r="O92" s="307">
        <f t="shared" si="10"/>
        <v>0</v>
      </c>
      <c r="P92" s="305">
        <v>0</v>
      </c>
      <c r="Q92" s="305">
        <v>0</v>
      </c>
      <c r="R92" s="305">
        <v>0</v>
      </c>
      <c r="S92" s="306">
        <f t="shared" si="14"/>
        <v>0</v>
      </c>
      <c r="T92" s="308">
        <f t="shared" si="11"/>
        <v>2.25</v>
      </c>
      <c r="U92" s="308">
        <f t="shared" si="12"/>
        <v>1</v>
      </c>
      <c r="V92" s="308">
        <f t="shared" si="12"/>
        <v>0</v>
      </c>
      <c r="W92" s="307">
        <f t="shared" si="13"/>
        <v>1.25</v>
      </c>
      <c r="X92" s="309">
        <f t="shared" si="15"/>
        <v>1.25</v>
      </c>
      <c r="Y92" s="310">
        <v>0.1</v>
      </c>
      <c r="Z92" s="311" t="s">
        <v>312</v>
      </c>
    </row>
    <row r="93" spans="1:26" x14ac:dyDescent="0.3">
      <c r="A93" s="301" t="s">
        <v>237</v>
      </c>
      <c r="B93" s="301" t="s">
        <v>232</v>
      </c>
      <c r="C93" s="302" t="s">
        <v>95</v>
      </c>
      <c r="D93" s="303">
        <v>0</v>
      </c>
      <c r="E93" s="303">
        <v>0</v>
      </c>
      <c r="F93" s="303">
        <v>0</v>
      </c>
      <c r="G93" s="312">
        <f t="shared" si="8"/>
        <v>0</v>
      </c>
      <c r="H93" s="305">
        <v>2</v>
      </c>
      <c r="I93" s="305">
        <v>0</v>
      </c>
      <c r="J93" s="305">
        <v>0</v>
      </c>
      <c r="K93" s="306">
        <f t="shared" si="9"/>
        <v>2</v>
      </c>
      <c r="L93" s="303">
        <v>0</v>
      </c>
      <c r="M93" s="303">
        <v>0</v>
      </c>
      <c r="N93" s="303">
        <v>0</v>
      </c>
      <c r="O93" s="307">
        <f t="shared" si="10"/>
        <v>0</v>
      </c>
      <c r="P93" s="305">
        <v>0.1</v>
      </c>
      <c r="Q93" s="305">
        <v>0</v>
      </c>
      <c r="R93" s="305">
        <v>0</v>
      </c>
      <c r="S93" s="306">
        <f t="shared" si="14"/>
        <v>0.1</v>
      </c>
      <c r="T93" s="308">
        <f t="shared" si="11"/>
        <v>2.1</v>
      </c>
      <c r="U93" s="308">
        <f t="shared" si="12"/>
        <v>0</v>
      </c>
      <c r="V93" s="308">
        <f t="shared" si="12"/>
        <v>0</v>
      </c>
      <c r="W93" s="307">
        <f t="shared" si="13"/>
        <v>2.1</v>
      </c>
      <c r="X93" s="309">
        <f t="shared" si="15"/>
        <v>2.1</v>
      </c>
      <c r="Y93" s="310">
        <v>0</v>
      </c>
      <c r="Z93" s="311" t="s">
        <v>313</v>
      </c>
    </row>
    <row r="94" spans="1:26" x14ac:dyDescent="0.3">
      <c r="A94" s="301" t="s">
        <v>237</v>
      </c>
      <c r="B94" s="301" t="s">
        <v>248</v>
      </c>
      <c r="C94" s="302" t="s">
        <v>97</v>
      </c>
      <c r="D94" s="303">
        <v>0.5</v>
      </c>
      <c r="E94" s="303">
        <v>0</v>
      </c>
      <c r="F94" s="303">
        <v>0</v>
      </c>
      <c r="G94" s="312">
        <f t="shared" si="8"/>
        <v>0.5</v>
      </c>
      <c r="H94" s="305">
        <v>0.5</v>
      </c>
      <c r="I94" s="305">
        <v>0</v>
      </c>
      <c r="J94" s="305">
        <v>0</v>
      </c>
      <c r="K94" s="306">
        <f t="shared" si="9"/>
        <v>0.5</v>
      </c>
      <c r="L94" s="303">
        <v>0</v>
      </c>
      <c r="M94" s="303">
        <v>0</v>
      </c>
      <c r="N94" s="303">
        <v>0</v>
      </c>
      <c r="O94" s="307">
        <f t="shared" si="10"/>
        <v>0</v>
      </c>
      <c r="P94" s="305">
        <v>0</v>
      </c>
      <c r="Q94" s="305">
        <v>0</v>
      </c>
      <c r="R94" s="305">
        <v>0</v>
      </c>
      <c r="S94" s="306">
        <f t="shared" si="14"/>
        <v>0</v>
      </c>
      <c r="T94" s="308">
        <f t="shared" si="11"/>
        <v>1</v>
      </c>
      <c r="U94" s="308">
        <f t="shared" si="12"/>
        <v>0</v>
      </c>
      <c r="V94" s="308">
        <f t="shared" si="12"/>
        <v>0</v>
      </c>
      <c r="W94" s="307">
        <f t="shared" si="13"/>
        <v>1</v>
      </c>
      <c r="X94" s="309">
        <f t="shared" si="15"/>
        <v>1</v>
      </c>
      <c r="Y94" s="310">
        <v>0.1</v>
      </c>
      <c r="Z94" s="311" t="s">
        <v>217</v>
      </c>
    </row>
    <row r="95" spans="1:26" x14ac:dyDescent="0.3">
      <c r="A95" s="301" t="s">
        <v>237</v>
      </c>
      <c r="B95" s="301" t="s">
        <v>253</v>
      </c>
      <c r="C95" s="302" t="s">
        <v>98</v>
      </c>
      <c r="D95" s="303">
        <v>2</v>
      </c>
      <c r="E95" s="303">
        <v>0</v>
      </c>
      <c r="F95" s="303">
        <v>0</v>
      </c>
      <c r="G95" s="312">
        <f t="shared" si="8"/>
        <v>2</v>
      </c>
      <c r="H95" s="305">
        <v>9</v>
      </c>
      <c r="I95" s="305">
        <v>0</v>
      </c>
      <c r="J95" s="305">
        <v>2</v>
      </c>
      <c r="K95" s="306">
        <f t="shared" si="9"/>
        <v>7</v>
      </c>
      <c r="L95" s="303">
        <v>2</v>
      </c>
      <c r="M95" s="303">
        <v>0</v>
      </c>
      <c r="N95" s="303">
        <v>0</v>
      </c>
      <c r="O95" s="307">
        <f t="shared" si="10"/>
        <v>2</v>
      </c>
      <c r="P95" s="305">
        <v>1</v>
      </c>
      <c r="Q95" s="305">
        <v>0</v>
      </c>
      <c r="R95" s="305">
        <v>0</v>
      </c>
      <c r="S95" s="306">
        <f t="shared" si="14"/>
        <v>1</v>
      </c>
      <c r="T95" s="308">
        <f t="shared" si="11"/>
        <v>14</v>
      </c>
      <c r="U95" s="308">
        <f t="shared" si="12"/>
        <v>0</v>
      </c>
      <c r="V95" s="308">
        <f t="shared" si="12"/>
        <v>2</v>
      </c>
      <c r="W95" s="307">
        <f t="shared" si="13"/>
        <v>12</v>
      </c>
      <c r="X95" s="309">
        <f t="shared" si="15"/>
        <v>12</v>
      </c>
      <c r="Y95" s="310">
        <v>0</v>
      </c>
      <c r="Z95" s="311"/>
    </row>
    <row r="96" spans="1:26" x14ac:dyDescent="0.3">
      <c r="A96" s="301" t="s">
        <v>280</v>
      </c>
      <c r="B96" s="301" t="s">
        <v>220</v>
      </c>
      <c r="C96" s="302" t="s">
        <v>99</v>
      </c>
      <c r="D96" s="303">
        <v>1.5</v>
      </c>
      <c r="E96" s="303">
        <v>0</v>
      </c>
      <c r="F96" s="303">
        <v>0</v>
      </c>
      <c r="G96" s="312">
        <f t="shared" si="8"/>
        <v>1.5</v>
      </c>
      <c r="H96" s="305">
        <v>10.5</v>
      </c>
      <c r="I96" s="305">
        <v>0</v>
      </c>
      <c r="J96" s="305">
        <v>0</v>
      </c>
      <c r="K96" s="306">
        <f t="shared" si="9"/>
        <v>10.5</v>
      </c>
      <c r="L96" s="303">
        <v>0</v>
      </c>
      <c r="M96" s="303">
        <v>0</v>
      </c>
      <c r="N96" s="303">
        <v>0</v>
      </c>
      <c r="O96" s="307">
        <f t="shared" si="10"/>
        <v>0</v>
      </c>
      <c r="P96" s="305">
        <v>0</v>
      </c>
      <c r="Q96" s="305">
        <v>0</v>
      </c>
      <c r="R96" s="305">
        <v>0</v>
      </c>
      <c r="S96" s="306">
        <f t="shared" si="14"/>
        <v>0</v>
      </c>
      <c r="T96" s="308">
        <f t="shared" si="11"/>
        <v>12</v>
      </c>
      <c r="U96" s="308">
        <f t="shared" si="12"/>
        <v>0</v>
      </c>
      <c r="V96" s="308">
        <f t="shared" si="12"/>
        <v>0</v>
      </c>
      <c r="W96" s="307">
        <f t="shared" si="13"/>
        <v>12</v>
      </c>
      <c r="X96" s="309">
        <f t="shared" si="15"/>
        <v>12</v>
      </c>
      <c r="Y96" s="310">
        <v>1.23</v>
      </c>
      <c r="Z96" s="311" t="s">
        <v>314</v>
      </c>
    </row>
    <row r="97" spans="1:26" x14ac:dyDescent="0.3">
      <c r="A97" s="301" t="s">
        <v>280</v>
      </c>
      <c r="B97" s="301" t="s">
        <v>220</v>
      </c>
      <c r="C97" s="302" t="s">
        <v>100</v>
      </c>
      <c r="D97" s="303">
        <v>11</v>
      </c>
      <c r="E97" s="303">
        <v>0</v>
      </c>
      <c r="F97" s="303">
        <v>0</v>
      </c>
      <c r="G97" s="312">
        <f t="shared" si="8"/>
        <v>11</v>
      </c>
      <c r="H97" s="305">
        <v>45</v>
      </c>
      <c r="I97" s="305">
        <v>0</v>
      </c>
      <c r="J97" s="305">
        <v>3</v>
      </c>
      <c r="K97" s="306">
        <f t="shared" si="9"/>
        <v>42</v>
      </c>
      <c r="L97" s="303">
        <v>12</v>
      </c>
      <c r="M97" s="303">
        <v>0</v>
      </c>
      <c r="N97" s="303">
        <v>1</v>
      </c>
      <c r="O97" s="307">
        <f t="shared" si="10"/>
        <v>11</v>
      </c>
      <c r="P97" s="305">
        <v>10</v>
      </c>
      <c r="Q97" s="305">
        <v>0</v>
      </c>
      <c r="R97" s="305">
        <v>0</v>
      </c>
      <c r="S97" s="306">
        <f t="shared" si="14"/>
        <v>10</v>
      </c>
      <c r="T97" s="308">
        <f t="shared" si="11"/>
        <v>78</v>
      </c>
      <c r="U97" s="308">
        <f t="shared" si="12"/>
        <v>0</v>
      </c>
      <c r="V97" s="308">
        <f t="shared" si="12"/>
        <v>4</v>
      </c>
      <c r="W97" s="307">
        <f t="shared" si="13"/>
        <v>74</v>
      </c>
      <c r="X97" s="309">
        <f t="shared" si="15"/>
        <v>74</v>
      </c>
      <c r="Y97" s="310">
        <v>2.8</v>
      </c>
      <c r="Z97" s="311" t="s">
        <v>315</v>
      </c>
    </row>
    <row r="98" spans="1:26" x14ac:dyDescent="0.3">
      <c r="A98" s="301" t="s">
        <v>280</v>
      </c>
      <c r="B98" s="301" t="s">
        <v>220</v>
      </c>
      <c r="C98" s="302" t="s">
        <v>101</v>
      </c>
      <c r="D98" s="303">
        <v>1</v>
      </c>
      <c r="E98" s="303">
        <v>0</v>
      </c>
      <c r="F98" s="303">
        <v>0</v>
      </c>
      <c r="G98" s="312">
        <f t="shared" si="8"/>
        <v>1</v>
      </c>
      <c r="H98" s="305">
        <v>4</v>
      </c>
      <c r="I98" s="305">
        <v>0</v>
      </c>
      <c r="J98" s="305">
        <v>1</v>
      </c>
      <c r="K98" s="306">
        <f t="shared" si="9"/>
        <v>3</v>
      </c>
      <c r="L98" s="303">
        <v>1</v>
      </c>
      <c r="M98" s="303">
        <v>0</v>
      </c>
      <c r="N98" s="303">
        <v>0</v>
      </c>
      <c r="O98" s="307">
        <f t="shared" si="10"/>
        <v>1</v>
      </c>
      <c r="P98" s="305">
        <v>0</v>
      </c>
      <c r="Q98" s="305">
        <v>0</v>
      </c>
      <c r="R98" s="305">
        <v>0</v>
      </c>
      <c r="S98" s="306">
        <f t="shared" si="14"/>
        <v>0</v>
      </c>
      <c r="T98" s="308">
        <f t="shared" si="11"/>
        <v>6</v>
      </c>
      <c r="U98" s="308">
        <f t="shared" si="12"/>
        <v>0</v>
      </c>
      <c r="V98" s="308">
        <f t="shared" si="12"/>
        <v>1</v>
      </c>
      <c r="W98" s="307">
        <f t="shared" si="13"/>
        <v>5</v>
      </c>
      <c r="X98" s="309">
        <f t="shared" si="15"/>
        <v>5</v>
      </c>
      <c r="Y98" s="310">
        <v>1.25</v>
      </c>
      <c r="Z98" s="311" t="s">
        <v>245</v>
      </c>
    </row>
    <row r="99" spans="1:26" x14ac:dyDescent="0.3">
      <c r="A99" s="301" t="s">
        <v>237</v>
      </c>
      <c r="B99" s="301" t="s">
        <v>248</v>
      </c>
      <c r="C99" s="302" t="s">
        <v>102</v>
      </c>
      <c r="D99" s="303">
        <v>0.25</v>
      </c>
      <c r="E99" s="303">
        <v>0</v>
      </c>
      <c r="F99" s="303">
        <v>0</v>
      </c>
      <c r="G99" s="312">
        <f t="shared" si="8"/>
        <v>0.25</v>
      </c>
      <c r="H99" s="305">
        <v>1</v>
      </c>
      <c r="I99" s="305">
        <v>0</v>
      </c>
      <c r="J99" s="305">
        <v>0</v>
      </c>
      <c r="K99" s="306">
        <f t="shared" si="9"/>
        <v>1</v>
      </c>
      <c r="L99" s="303">
        <v>0</v>
      </c>
      <c r="M99" s="303">
        <v>0</v>
      </c>
      <c r="N99" s="303">
        <v>0</v>
      </c>
      <c r="O99" s="307">
        <f t="shared" si="10"/>
        <v>0</v>
      </c>
      <c r="P99" s="305">
        <v>0</v>
      </c>
      <c r="Q99" s="305">
        <v>0</v>
      </c>
      <c r="R99" s="305">
        <v>0</v>
      </c>
      <c r="S99" s="306">
        <f t="shared" si="14"/>
        <v>0</v>
      </c>
      <c r="T99" s="308">
        <f t="shared" si="11"/>
        <v>1.25</v>
      </c>
      <c r="U99" s="308">
        <f t="shared" si="12"/>
        <v>0</v>
      </c>
      <c r="V99" s="308">
        <f t="shared" si="12"/>
        <v>0</v>
      </c>
      <c r="W99" s="307">
        <f t="shared" si="13"/>
        <v>1.25</v>
      </c>
      <c r="X99" s="309">
        <f t="shared" si="15"/>
        <v>1.25</v>
      </c>
      <c r="Y99" s="310">
        <v>0.1</v>
      </c>
      <c r="Z99" s="311" t="s">
        <v>217</v>
      </c>
    </row>
    <row r="100" spans="1:26" x14ac:dyDescent="0.3">
      <c r="A100" s="301" t="s">
        <v>280</v>
      </c>
      <c r="B100" s="301" t="s">
        <v>254</v>
      </c>
      <c r="C100" s="302" t="s">
        <v>103</v>
      </c>
      <c r="D100" s="303">
        <v>1</v>
      </c>
      <c r="E100" s="303">
        <v>0</v>
      </c>
      <c r="F100" s="303">
        <v>0</v>
      </c>
      <c r="G100" s="312">
        <f t="shared" si="8"/>
        <v>1</v>
      </c>
      <c r="H100" s="305">
        <v>1</v>
      </c>
      <c r="I100" s="305">
        <v>0</v>
      </c>
      <c r="J100" s="305">
        <v>0</v>
      </c>
      <c r="K100" s="306">
        <f t="shared" si="9"/>
        <v>1</v>
      </c>
      <c r="L100" s="303">
        <v>0</v>
      </c>
      <c r="M100" s="303">
        <v>0</v>
      </c>
      <c r="N100" s="303">
        <v>0</v>
      </c>
      <c r="O100" s="307">
        <f t="shared" si="10"/>
        <v>0</v>
      </c>
      <c r="P100" s="305">
        <v>0</v>
      </c>
      <c r="Q100" s="305">
        <v>0</v>
      </c>
      <c r="R100" s="305">
        <v>0</v>
      </c>
      <c r="S100" s="306">
        <f t="shared" si="14"/>
        <v>0</v>
      </c>
      <c r="T100" s="308">
        <f t="shared" si="11"/>
        <v>2</v>
      </c>
      <c r="U100" s="308">
        <f t="shared" si="12"/>
        <v>0</v>
      </c>
      <c r="V100" s="308">
        <f t="shared" si="12"/>
        <v>0</v>
      </c>
      <c r="W100" s="307">
        <f t="shared" si="13"/>
        <v>2</v>
      </c>
      <c r="X100" s="309">
        <f t="shared" si="15"/>
        <v>2</v>
      </c>
      <c r="Y100" s="310">
        <v>0</v>
      </c>
      <c r="Z100" s="311"/>
    </row>
    <row r="101" spans="1:26" x14ac:dyDescent="0.3">
      <c r="A101" s="301" t="s">
        <v>237</v>
      </c>
      <c r="B101" s="301" t="s">
        <v>220</v>
      </c>
      <c r="C101" s="302" t="s">
        <v>104</v>
      </c>
      <c r="D101" s="303">
        <v>3</v>
      </c>
      <c r="E101" s="303">
        <v>0</v>
      </c>
      <c r="F101" s="303">
        <v>0</v>
      </c>
      <c r="G101" s="312">
        <f t="shared" si="8"/>
        <v>3</v>
      </c>
      <c r="H101" s="305">
        <v>10</v>
      </c>
      <c r="I101" s="305">
        <v>0</v>
      </c>
      <c r="J101" s="305">
        <v>2</v>
      </c>
      <c r="K101" s="306">
        <f t="shared" si="9"/>
        <v>8</v>
      </c>
      <c r="L101" s="303">
        <v>3</v>
      </c>
      <c r="M101" s="303">
        <v>0</v>
      </c>
      <c r="N101" s="303">
        <v>1</v>
      </c>
      <c r="O101" s="307">
        <f t="shared" si="10"/>
        <v>2</v>
      </c>
      <c r="P101" s="305">
        <v>1</v>
      </c>
      <c r="Q101" s="305">
        <v>0</v>
      </c>
      <c r="R101" s="305">
        <v>0</v>
      </c>
      <c r="S101" s="306">
        <f t="shared" si="14"/>
        <v>1</v>
      </c>
      <c r="T101" s="308">
        <f t="shared" si="11"/>
        <v>17</v>
      </c>
      <c r="U101" s="308">
        <f t="shared" si="12"/>
        <v>0</v>
      </c>
      <c r="V101" s="308">
        <f t="shared" si="12"/>
        <v>3</v>
      </c>
      <c r="W101" s="307">
        <f t="shared" si="13"/>
        <v>14</v>
      </c>
      <c r="X101" s="309">
        <f t="shared" si="15"/>
        <v>14</v>
      </c>
      <c r="Y101" s="310">
        <v>0.4</v>
      </c>
      <c r="Z101" s="311" t="s">
        <v>246</v>
      </c>
    </row>
    <row r="102" spans="1:26" x14ac:dyDescent="0.3">
      <c r="A102" s="301" t="s">
        <v>280</v>
      </c>
      <c r="B102" s="301" t="s">
        <v>254</v>
      </c>
      <c r="C102" s="302" t="s">
        <v>105</v>
      </c>
      <c r="D102" s="303">
        <v>1</v>
      </c>
      <c r="E102" s="303">
        <v>0</v>
      </c>
      <c r="F102" s="303">
        <v>0</v>
      </c>
      <c r="G102" s="312">
        <f t="shared" si="8"/>
        <v>1</v>
      </c>
      <c r="H102" s="305">
        <v>6</v>
      </c>
      <c r="I102" s="305">
        <v>0</v>
      </c>
      <c r="J102" s="305">
        <v>0</v>
      </c>
      <c r="K102" s="306">
        <f t="shared" si="9"/>
        <v>6</v>
      </c>
      <c r="L102" s="303">
        <v>1</v>
      </c>
      <c r="M102" s="303">
        <v>0</v>
      </c>
      <c r="N102" s="303">
        <v>0</v>
      </c>
      <c r="O102" s="307">
        <f t="shared" si="10"/>
        <v>1</v>
      </c>
      <c r="P102" s="305">
        <v>0</v>
      </c>
      <c r="Q102" s="305">
        <v>0</v>
      </c>
      <c r="R102" s="305">
        <v>0</v>
      </c>
      <c r="S102" s="306">
        <f t="shared" si="14"/>
        <v>0</v>
      </c>
      <c r="T102" s="308">
        <f t="shared" si="11"/>
        <v>8</v>
      </c>
      <c r="U102" s="308">
        <f t="shared" si="12"/>
        <v>0</v>
      </c>
      <c r="V102" s="308">
        <f t="shared" si="12"/>
        <v>0</v>
      </c>
      <c r="W102" s="307">
        <f t="shared" si="13"/>
        <v>8</v>
      </c>
      <c r="X102" s="309">
        <f t="shared" si="15"/>
        <v>8</v>
      </c>
      <c r="Y102" s="310">
        <v>0</v>
      </c>
      <c r="Z102" s="311" t="s">
        <v>316</v>
      </c>
    </row>
    <row r="103" spans="1:26" x14ac:dyDescent="0.3">
      <c r="A103" s="301" t="s">
        <v>280</v>
      </c>
      <c r="B103" s="301" t="s">
        <v>220</v>
      </c>
      <c r="C103" s="302" t="s">
        <v>106</v>
      </c>
      <c r="D103" s="303">
        <v>5</v>
      </c>
      <c r="E103" s="303">
        <v>1</v>
      </c>
      <c r="F103" s="303">
        <v>0</v>
      </c>
      <c r="G103" s="312">
        <f t="shared" si="8"/>
        <v>4</v>
      </c>
      <c r="H103" s="305">
        <v>14</v>
      </c>
      <c r="I103" s="305">
        <v>1</v>
      </c>
      <c r="J103" s="305">
        <v>0</v>
      </c>
      <c r="K103" s="306">
        <f t="shared" si="9"/>
        <v>13</v>
      </c>
      <c r="L103" s="303">
        <v>3</v>
      </c>
      <c r="M103" s="303">
        <v>1</v>
      </c>
      <c r="N103" s="303">
        <v>0</v>
      </c>
      <c r="O103" s="307">
        <f t="shared" si="10"/>
        <v>2</v>
      </c>
      <c r="P103" s="305">
        <v>0</v>
      </c>
      <c r="Q103" s="305">
        <v>0</v>
      </c>
      <c r="R103" s="305">
        <v>0</v>
      </c>
      <c r="S103" s="306">
        <f t="shared" si="14"/>
        <v>0</v>
      </c>
      <c r="T103" s="308">
        <f t="shared" si="11"/>
        <v>22</v>
      </c>
      <c r="U103" s="308">
        <f t="shared" si="12"/>
        <v>3</v>
      </c>
      <c r="V103" s="308">
        <f t="shared" si="12"/>
        <v>0</v>
      </c>
      <c r="W103" s="307">
        <f t="shared" si="13"/>
        <v>19</v>
      </c>
      <c r="X103" s="309">
        <f t="shared" si="15"/>
        <v>19</v>
      </c>
      <c r="Y103" s="310">
        <v>1.5</v>
      </c>
      <c r="Z103" s="311" t="s">
        <v>317</v>
      </c>
    </row>
    <row r="104" spans="1:26" x14ac:dyDescent="0.3">
      <c r="A104" s="301" t="s">
        <v>280</v>
      </c>
      <c r="B104" s="301" t="s">
        <v>142</v>
      </c>
      <c r="C104" s="302" t="s">
        <v>107</v>
      </c>
      <c r="D104" s="303">
        <v>0.5</v>
      </c>
      <c r="E104" s="303">
        <v>0</v>
      </c>
      <c r="F104" s="303">
        <v>0</v>
      </c>
      <c r="G104" s="312">
        <f t="shared" si="8"/>
        <v>0.5</v>
      </c>
      <c r="H104" s="305">
        <v>3.5</v>
      </c>
      <c r="I104" s="305">
        <v>0</v>
      </c>
      <c r="J104" s="305">
        <v>0</v>
      </c>
      <c r="K104" s="306">
        <f t="shared" si="9"/>
        <v>3.5</v>
      </c>
      <c r="L104" s="303">
        <v>0</v>
      </c>
      <c r="M104" s="303">
        <v>0</v>
      </c>
      <c r="N104" s="303">
        <v>0</v>
      </c>
      <c r="O104" s="307">
        <f t="shared" si="10"/>
        <v>0</v>
      </c>
      <c r="P104" s="305">
        <v>1</v>
      </c>
      <c r="Q104" s="305">
        <v>0</v>
      </c>
      <c r="R104" s="305">
        <v>0</v>
      </c>
      <c r="S104" s="306">
        <f t="shared" si="14"/>
        <v>1</v>
      </c>
      <c r="T104" s="308">
        <f t="shared" si="11"/>
        <v>5</v>
      </c>
      <c r="U104" s="308">
        <f t="shared" si="12"/>
        <v>0</v>
      </c>
      <c r="V104" s="308">
        <f t="shared" si="12"/>
        <v>0</v>
      </c>
      <c r="W104" s="307">
        <f t="shared" si="13"/>
        <v>5</v>
      </c>
      <c r="X104" s="309">
        <f t="shared" si="15"/>
        <v>5</v>
      </c>
      <c r="Y104" s="310">
        <v>0</v>
      </c>
      <c r="Z104" s="311"/>
    </row>
    <row r="105" spans="1:26" x14ac:dyDescent="0.3">
      <c r="A105" s="301" t="s">
        <v>280</v>
      </c>
      <c r="B105" s="301" t="s">
        <v>232</v>
      </c>
      <c r="C105" s="302" t="s">
        <v>108</v>
      </c>
      <c r="D105" s="303">
        <v>0.25</v>
      </c>
      <c r="E105" s="303">
        <v>0</v>
      </c>
      <c r="F105" s="303">
        <v>0</v>
      </c>
      <c r="G105" s="312">
        <f t="shared" si="8"/>
        <v>0.25</v>
      </c>
      <c r="H105" s="305">
        <v>0.75</v>
      </c>
      <c r="I105" s="305">
        <v>0</v>
      </c>
      <c r="J105" s="305">
        <v>0</v>
      </c>
      <c r="K105" s="306">
        <f t="shared" si="9"/>
        <v>0.75</v>
      </c>
      <c r="L105" s="303">
        <v>0</v>
      </c>
      <c r="M105" s="303">
        <v>0</v>
      </c>
      <c r="N105" s="303">
        <v>0</v>
      </c>
      <c r="O105" s="307">
        <f t="shared" si="10"/>
        <v>0</v>
      </c>
      <c r="P105" s="305">
        <v>0</v>
      </c>
      <c r="Q105" s="305">
        <v>0</v>
      </c>
      <c r="R105" s="305">
        <v>0</v>
      </c>
      <c r="S105" s="306">
        <f t="shared" si="14"/>
        <v>0</v>
      </c>
      <c r="T105" s="308">
        <f t="shared" si="11"/>
        <v>1</v>
      </c>
      <c r="U105" s="308">
        <f t="shared" si="12"/>
        <v>0</v>
      </c>
      <c r="V105" s="308">
        <f t="shared" si="12"/>
        <v>0</v>
      </c>
      <c r="W105" s="307">
        <f t="shared" si="13"/>
        <v>1</v>
      </c>
      <c r="X105" s="309">
        <f t="shared" si="15"/>
        <v>1</v>
      </c>
      <c r="Y105" s="310">
        <v>0.05</v>
      </c>
      <c r="Z105" s="311" t="s">
        <v>318</v>
      </c>
    </row>
    <row r="106" spans="1:26" x14ac:dyDescent="0.3">
      <c r="A106" s="363" t="s">
        <v>147</v>
      </c>
      <c r="B106" s="363"/>
      <c r="C106" s="363"/>
      <c r="D106" s="315">
        <f>SUBTOTAL(9, D4:D105)</f>
        <v>208.01000000000002</v>
      </c>
      <c r="E106" s="315">
        <f t="shared" ref="E106:Y106" si="16">SUBTOTAL(9, E4:E105)</f>
        <v>1</v>
      </c>
      <c r="F106" s="315">
        <f t="shared" si="16"/>
        <v>6.25</v>
      </c>
      <c r="G106" s="315">
        <f t="shared" si="16"/>
        <v>200.76000000000002</v>
      </c>
      <c r="H106" s="315">
        <f t="shared" si="16"/>
        <v>927.38</v>
      </c>
      <c r="I106" s="315">
        <f t="shared" si="16"/>
        <v>6</v>
      </c>
      <c r="J106" s="315">
        <f t="shared" si="16"/>
        <v>53.75</v>
      </c>
      <c r="K106" s="315">
        <f t="shared" si="16"/>
        <v>867.63</v>
      </c>
      <c r="L106" s="315">
        <f t="shared" si="16"/>
        <v>183.35</v>
      </c>
      <c r="M106" s="315">
        <f t="shared" si="16"/>
        <v>1</v>
      </c>
      <c r="N106" s="315">
        <f t="shared" si="16"/>
        <v>15</v>
      </c>
      <c r="O106" s="315">
        <f t="shared" si="16"/>
        <v>167.35</v>
      </c>
      <c r="P106" s="315">
        <f t="shared" si="16"/>
        <v>65.300000000000011</v>
      </c>
      <c r="Q106" s="315">
        <f t="shared" si="16"/>
        <v>0</v>
      </c>
      <c r="R106" s="315">
        <f t="shared" si="16"/>
        <v>2</v>
      </c>
      <c r="S106" s="315">
        <f t="shared" si="16"/>
        <v>63.300000000000004</v>
      </c>
      <c r="T106" s="315">
        <f t="shared" si="16"/>
        <v>1384.04</v>
      </c>
      <c r="U106" s="315">
        <f t="shared" si="16"/>
        <v>8</v>
      </c>
      <c r="V106" s="315">
        <f t="shared" si="16"/>
        <v>78</v>
      </c>
      <c r="W106" s="315">
        <f t="shared" si="16"/>
        <v>1298.04</v>
      </c>
      <c r="X106" s="315">
        <f t="shared" si="16"/>
        <v>1298.04</v>
      </c>
      <c r="Y106" s="315">
        <f t="shared" si="16"/>
        <v>70.960000000000008</v>
      </c>
      <c r="Z106" s="316"/>
    </row>
  </sheetData>
  <sheetProtection algorithmName="SHA-512" hashValue="NZhyqGABju6iNi4/UdAD5IGJOJmQzVchzcwYGXaib0KKKD4QU2/+9srS5HZZ6OxTWBEKLmlTEO35lSGJppnhRA==" saltValue="SzfOxzPMLVN/WZf97AHuug==" spinCount="100000" sheet="1" sort="0" autoFilter="0"/>
  <autoFilter ref="A3:C106" xr:uid="{3A9C00AB-5D73-4297-92DD-7CA0A9CD38B9}"/>
  <mergeCells count="10">
    <mergeCell ref="X1:X3"/>
    <mergeCell ref="Y1:Y3"/>
    <mergeCell ref="Z1:Z3"/>
    <mergeCell ref="A106:C106"/>
    <mergeCell ref="A1:C2"/>
    <mergeCell ref="D1:G2"/>
    <mergeCell ref="H1:K2"/>
    <mergeCell ref="L1:O2"/>
    <mergeCell ref="P1:S2"/>
    <mergeCell ref="T1:W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K113"/>
  <sheetViews>
    <sheetView tabSelected="1" topLeftCell="A93" zoomScale="110" zoomScaleNormal="110" workbookViewId="0">
      <selection activeCell="D115" sqref="D115"/>
    </sheetView>
  </sheetViews>
  <sheetFormatPr defaultColWidth="8.7109375" defaultRowHeight="12.75" x14ac:dyDescent="0.2"/>
  <cols>
    <col min="1" max="1" width="14.7109375" style="2" bestFit="1" customWidth="1"/>
    <col min="2" max="2" width="25.42578125" style="2" customWidth="1"/>
    <col min="3" max="3" width="16" style="2" customWidth="1"/>
    <col min="4" max="4" width="15.7109375" style="2" customWidth="1"/>
    <col min="5" max="11" width="16" style="2" customWidth="1"/>
    <col min="12" max="12" width="4.7109375" style="2" customWidth="1"/>
    <col min="13" max="16384" width="8.7109375" style="2"/>
  </cols>
  <sheetData>
    <row r="1" spans="1:11" s="1" customFormat="1" ht="38.25" customHeight="1" x14ac:dyDescent="0.2">
      <c r="A1" s="376" t="s">
        <v>257</v>
      </c>
      <c r="B1" s="377"/>
      <c r="C1" s="41" t="s">
        <v>221</v>
      </c>
      <c r="D1" s="42" t="s">
        <v>222</v>
      </c>
      <c r="E1" s="42" t="s">
        <v>223</v>
      </c>
      <c r="F1" s="42" t="s">
        <v>224</v>
      </c>
      <c r="G1" s="42" t="s">
        <v>225</v>
      </c>
      <c r="H1" s="42" t="s">
        <v>226</v>
      </c>
      <c r="I1" s="42" t="s">
        <v>159</v>
      </c>
      <c r="J1" s="42" t="s">
        <v>227</v>
      </c>
      <c r="K1" s="42" t="s">
        <v>228</v>
      </c>
    </row>
    <row r="2" spans="1:11" s="1" customFormat="1" ht="38.25" customHeight="1" x14ac:dyDescent="0.2">
      <c r="A2" s="233"/>
      <c r="B2" s="236"/>
      <c r="C2" s="41" t="s">
        <v>229</v>
      </c>
      <c r="D2" s="234" t="s">
        <v>229</v>
      </c>
      <c r="E2" s="234" t="s">
        <v>229</v>
      </c>
      <c r="F2" s="234" t="s">
        <v>229</v>
      </c>
      <c r="G2" s="234" t="s">
        <v>229</v>
      </c>
      <c r="H2" s="234" t="s">
        <v>229</v>
      </c>
      <c r="I2" s="234" t="s">
        <v>229</v>
      </c>
      <c r="J2" s="42" t="s">
        <v>229</v>
      </c>
      <c r="K2" s="235" t="s">
        <v>229</v>
      </c>
    </row>
    <row r="3" spans="1:11" s="1" customFormat="1" ht="15.75" x14ac:dyDescent="0.2">
      <c r="A3" s="206"/>
      <c r="B3" s="207" t="s">
        <v>0</v>
      </c>
      <c r="C3" s="238">
        <v>90</v>
      </c>
      <c r="D3" s="240">
        <v>75</v>
      </c>
      <c r="E3" s="240">
        <v>75</v>
      </c>
      <c r="F3" s="240">
        <v>90</v>
      </c>
      <c r="G3" s="240">
        <v>75</v>
      </c>
      <c r="H3" s="240">
        <v>75</v>
      </c>
      <c r="I3" s="240">
        <v>75</v>
      </c>
      <c r="J3" s="241">
        <v>75</v>
      </c>
      <c r="K3" s="242">
        <v>75</v>
      </c>
    </row>
    <row r="4" spans="1:11" s="1" customFormat="1" ht="17.25" customHeight="1" x14ac:dyDescent="0.2">
      <c r="A4" s="34" t="s">
        <v>160</v>
      </c>
      <c r="B4" s="35" t="s">
        <v>4</v>
      </c>
      <c r="C4" s="36">
        <v>99.030035453876494</v>
      </c>
      <c r="D4" s="36">
        <v>79.421431424627002</v>
      </c>
      <c r="E4" s="36">
        <v>74.529169692568402</v>
      </c>
      <c r="F4" s="36">
        <v>93.831689979362494</v>
      </c>
      <c r="G4" s="36">
        <v>82.100292331909202</v>
      </c>
      <c r="H4" s="36">
        <v>82.4153166421207</v>
      </c>
      <c r="I4" s="36">
        <v>88.392313792022406</v>
      </c>
      <c r="J4" s="36">
        <v>98.937757656996894</v>
      </c>
      <c r="K4" s="36">
        <v>90.734612839179306</v>
      </c>
    </row>
    <row r="5" spans="1:11" s="1" customFormat="1" ht="17.25" customHeight="1" x14ac:dyDescent="0.2">
      <c r="A5" s="37" t="s">
        <v>142</v>
      </c>
      <c r="B5" s="38" t="s">
        <v>5</v>
      </c>
      <c r="C5" s="243">
        <v>98.734177215189902</v>
      </c>
      <c r="D5" s="237">
        <v>73.944387229660194</v>
      </c>
      <c r="E5" s="243">
        <v>66.559485530546596</v>
      </c>
      <c r="F5" s="237">
        <v>88.832487309644705</v>
      </c>
      <c r="G5" s="243">
        <v>85.148514851485203</v>
      </c>
      <c r="H5" s="237">
        <v>67.741935483871003</v>
      </c>
      <c r="I5" s="243">
        <v>89.3510054844607</v>
      </c>
      <c r="J5" s="237">
        <v>96.866485013624001</v>
      </c>
      <c r="K5" s="243">
        <v>68.0555555555556</v>
      </c>
    </row>
    <row r="6" spans="1:11" s="1" customFormat="1" ht="17.25" customHeight="1" x14ac:dyDescent="0.2">
      <c r="A6" s="43" t="s">
        <v>254</v>
      </c>
      <c r="B6" s="44" t="s">
        <v>6</v>
      </c>
      <c r="C6" s="239">
        <v>100</v>
      </c>
      <c r="D6" s="228">
        <v>88.177339901477794</v>
      </c>
      <c r="E6" s="244">
        <v>63.247863247863201</v>
      </c>
      <c r="F6" s="228">
        <v>93.75</v>
      </c>
      <c r="G6" s="244">
        <v>87.5</v>
      </c>
      <c r="H6" s="228">
        <v>91.176470588235304</v>
      </c>
      <c r="I6" s="244">
        <v>85.8369098712446</v>
      </c>
      <c r="J6" s="228">
        <v>96.521739130434796</v>
      </c>
      <c r="K6" s="244">
        <v>85.185185185185205</v>
      </c>
    </row>
    <row r="7" spans="1:11" s="1" customFormat="1" ht="17.25" customHeight="1" x14ac:dyDescent="0.2">
      <c r="A7" s="43" t="s">
        <v>254</v>
      </c>
      <c r="B7" s="44" t="s">
        <v>7</v>
      </c>
      <c r="C7" s="239">
        <v>100</v>
      </c>
      <c r="D7" s="228">
        <v>93.805309734513301</v>
      </c>
      <c r="E7" s="244">
        <v>60.714285714285701</v>
      </c>
      <c r="F7" s="228" t="s">
        <v>153</v>
      </c>
      <c r="G7" s="244" t="s">
        <v>153</v>
      </c>
      <c r="H7" s="228">
        <v>50</v>
      </c>
      <c r="I7" s="244">
        <v>91.071428571428598</v>
      </c>
      <c r="J7" s="228">
        <v>93.939393939393895</v>
      </c>
      <c r="K7" s="244">
        <v>50</v>
      </c>
    </row>
    <row r="8" spans="1:11" s="1" customFormat="1" ht="17.25" customHeight="1" x14ac:dyDescent="0.2">
      <c r="A8" s="43" t="s">
        <v>253</v>
      </c>
      <c r="B8" s="44" t="s">
        <v>8</v>
      </c>
      <c r="C8" s="239">
        <v>98.823529411764696</v>
      </c>
      <c r="D8" s="228">
        <v>79.014989293361893</v>
      </c>
      <c r="E8" s="244">
        <v>54.2056074766355</v>
      </c>
      <c r="F8" s="228">
        <v>83.3333333333333</v>
      </c>
      <c r="G8" s="244">
        <v>55</v>
      </c>
      <c r="H8" s="228">
        <v>50</v>
      </c>
      <c r="I8" s="244">
        <v>84.657534246575295</v>
      </c>
      <c r="J8" s="228">
        <v>96.052631578947398</v>
      </c>
      <c r="K8" s="244">
        <v>62.5</v>
      </c>
    </row>
    <row r="9" spans="1:11" s="1" customFormat="1" ht="17.25" customHeight="1" x14ac:dyDescent="0.2">
      <c r="A9" s="43" t="s">
        <v>254</v>
      </c>
      <c r="B9" s="44" t="s">
        <v>9</v>
      </c>
      <c r="C9" s="239">
        <v>96.551724137931004</v>
      </c>
      <c r="D9" s="228">
        <v>81.923076923076906</v>
      </c>
      <c r="E9" s="244">
        <v>92.2222222222222</v>
      </c>
      <c r="F9" s="228">
        <v>96.153846153846203</v>
      </c>
      <c r="G9" s="244">
        <v>92.592592592592595</v>
      </c>
      <c r="H9" s="228">
        <v>100</v>
      </c>
      <c r="I9" s="244">
        <v>93.518518518518505</v>
      </c>
      <c r="J9" s="228">
        <v>100</v>
      </c>
      <c r="K9" s="244">
        <v>100</v>
      </c>
    </row>
    <row r="10" spans="1:11" s="1" customFormat="1" ht="17.25" customHeight="1" x14ac:dyDescent="0.2">
      <c r="A10" s="43" t="s">
        <v>254</v>
      </c>
      <c r="B10" s="44" t="s">
        <v>10</v>
      </c>
      <c r="C10" s="239">
        <v>100</v>
      </c>
      <c r="D10" s="228">
        <v>66.6666666666667</v>
      </c>
      <c r="E10" s="244">
        <v>74.358974358974393</v>
      </c>
      <c r="F10" s="228">
        <v>100</v>
      </c>
      <c r="G10" s="244">
        <v>88.8888888888889</v>
      </c>
      <c r="H10" s="228">
        <v>75</v>
      </c>
      <c r="I10" s="244">
        <v>78.494623655913998</v>
      </c>
      <c r="J10" s="228">
        <v>91.428571428571402</v>
      </c>
      <c r="K10" s="244">
        <v>25</v>
      </c>
    </row>
    <row r="11" spans="1:11" s="1" customFormat="1" ht="17.25" customHeight="1" x14ac:dyDescent="0.2">
      <c r="A11" s="43" t="s">
        <v>248</v>
      </c>
      <c r="B11" s="44" t="s">
        <v>11</v>
      </c>
      <c r="C11" s="239">
        <v>100</v>
      </c>
      <c r="D11" s="228">
        <v>75.776397515528004</v>
      </c>
      <c r="E11" s="244">
        <v>88.695652173913004</v>
      </c>
      <c r="F11" s="228">
        <v>100</v>
      </c>
      <c r="G11" s="244">
        <v>95.588235294117695</v>
      </c>
      <c r="H11" s="228">
        <v>83.3333333333333</v>
      </c>
      <c r="I11" s="244">
        <v>83.9092872570194</v>
      </c>
      <c r="J11" s="228">
        <v>99.2</v>
      </c>
      <c r="K11" s="244">
        <v>88.235294117647101</v>
      </c>
    </row>
    <row r="12" spans="1:11" s="1" customFormat="1" ht="17.25" customHeight="1" x14ac:dyDescent="0.2">
      <c r="A12" s="43" t="s">
        <v>248</v>
      </c>
      <c r="B12" s="44" t="s">
        <v>12</v>
      </c>
      <c r="C12" s="239">
        <v>100</v>
      </c>
      <c r="D12" s="228">
        <v>75.862068965517196</v>
      </c>
      <c r="E12" s="244">
        <v>71.929824561403507</v>
      </c>
      <c r="F12" s="228">
        <v>100</v>
      </c>
      <c r="G12" s="244">
        <v>100</v>
      </c>
      <c r="H12" s="228">
        <v>83.3333333333333</v>
      </c>
      <c r="I12" s="244">
        <v>86.486486486486498</v>
      </c>
      <c r="J12" s="228">
        <v>96.268656716417894</v>
      </c>
      <c r="K12" s="244">
        <v>61.538461538461497</v>
      </c>
    </row>
    <row r="13" spans="1:11" s="1" customFormat="1" ht="17.25" customHeight="1" x14ac:dyDescent="0.2">
      <c r="A13" s="43" t="s">
        <v>164</v>
      </c>
      <c r="B13" s="44" t="s">
        <v>13</v>
      </c>
      <c r="C13" s="239">
        <v>100</v>
      </c>
      <c r="D13" s="228">
        <v>80.832420591456696</v>
      </c>
      <c r="E13" s="244">
        <v>69.148936170212806</v>
      </c>
      <c r="F13" s="228">
        <v>82.758620689655203</v>
      </c>
      <c r="G13" s="244">
        <v>67.647058823529406</v>
      </c>
      <c r="H13" s="228">
        <v>80.952380952381006</v>
      </c>
      <c r="I13" s="244">
        <v>89.051094890510996</v>
      </c>
      <c r="J13" s="228">
        <v>97.350993377483405</v>
      </c>
      <c r="K13" s="244">
        <v>78.947368421052602</v>
      </c>
    </row>
    <row r="14" spans="1:11" s="1" customFormat="1" ht="17.25" customHeight="1" x14ac:dyDescent="0.2">
      <c r="A14" s="43" t="s">
        <v>164</v>
      </c>
      <c r="B14" s="44" t="s">
        <v>14</v>
      </c>
      <c r="C14" s="239">
        <v>99.170124481327804</v>
      </c>
      <c r="D14" s="228">
        <v>83.067896060352098</v>
      </c>
      <c r="E14" s="244">
        <v>95.443645083932907</v>
      </c>
      <c r="F14" s="228">
        <v>98.387096774193594</v>
      </c>
      <c r="G14" s="244">
        <v>94.214876033057905</v>
      </c>
      <c r="H14" s="228">
        <v>84.337349397590401</v>
      </c>
      <c r="I14" s="244">
        <v>93.402061855670098</v>
      </c>
      <c r="J14" s="228">
        <v>96.448087431694006</v>
      </c>
      <c r="K14" s="244">
        <v>69.047619047619094</v>
      </c>
    </row>
    <row r="15" spans="1:11" s="1" customFormat="1" ht="17.25" customHeight="1" x14ac:dyDescent="0.2">
      <c r="A15" s="43" t="s">
        <v>232</v>
      </c>
      <c r="B15" s="44" t="s">
        <v>15</v>
      </c>
      <c r="C15" s="239">
        <v>99.3333333333333</v>
      </c>
      <c r="D15" s="228">
        <v>84.242957746478893</v>
      </c>
      <c r="E15" s="244">
        <v>98.484848484848499</v>
      </c>
      <c r="F15" s="228">
        <v>97.986577181208105</v>
      </c>
      <c r="G15" s="244">
        <v>95.270270270270302</v>
      </c>
      <c r="H15" s="228">
        <v>78.289473684210506</v>
      </c>
      <c r="I15" s="244">
        <v>93.695271453590195</v>
      </c>
      <c r="J15" s="228">
        <v>99.707174231332402</v>
      </c>
      <c r="K15" s="244">
        <v>97.402597402597394</v>
      </c>
    </row>
    <row r="16" spans="1:11" s="1" customFormat="1" ht="17.25" customHeight="1" x14ac:dyDescent="0.2">
      <c r="A16" s="43" t="s">
        <v>254</v>
      </c>
      <c r="B16" s="44" t="s">
        <v>16</v>
      </c>
      <c r="C16" s="239">
        <v>98.295454545454504</v>
      </c>
      <c r="D16" s="228">
        <v>79.690522243713701</v>
      </c>
      <c r="E16" s="244">
        <v>97.130242825607098</v>
      </c>
      <c r="F16" s="228">
        <v>95.3125</v>
      </c>
      <c r="G16" s="244">
        <v>95.161290322580697</v>
      </c>
      <c r="H16" s="228">
        <v>80.357142857142904</v>
      </c>
      <c r="I16" s="244">
        <v>95.895096921322704</v>
      </c>
      <c r="J16" s="228">
        <v>100</v>
      </c>
      <c r="K16" s="244">
        <v>100</v>
      </c>
    </row>
    <row r="17" spans="1:11" s="1" customFormat="1" ht="17.25" customHeight="1" x14ac:dyDescent="0.2">
      <c r="A17" s="43" t="s">
        <v>253</v>
      </c>
      <c r="B17" s="44" t="s">
        <v>17</v>
      </c>
      <c r="C17" s="239">
        <v>100</v>
      </c>
      <c r="D17" s="228">
        <v>93.295739348370901</v>
      </c>
      <c r="E17" s="244">
        <v>93.370944992947798</v>
      </c>
      <c r="F17" s="228">
        <v>96.995708154506403</v>
      </c>
      <c r="G17" s="244">
        <v>95.708154506437793</v>
      </c>
      <c r="H17" s="228">
        <v>88.8888888888889</v>
      </c>
      <c r="I17" s="244">
        <v>99.760622381807295</v>
      </c>
      <c r="J17" s="228">
        <v>99.849849849849804</v>
      </c>
      <c r="K17" s="244">
        <v>99.224806201550393</v>
      </c>
    </row>
    <row r="18" spans="1:11" s="1" customFormat="1" ht="17.25" customHeight="1" x14ac:dyDescent="0.2">
      <c r="A18" s="43" t="s">
        <v>254</v>
      </c>
      <c r="B18" s="44" t="s">
        <v>18</v>
      </c>
      <c r="C18" s="239">
        <v>99.212598425196902</v>
      </c>
      <c r="D18" s="228">
        <v>87.719298245613999</v>
      </c>
      <c r="E18" s="244">
        <v>97.419354838709694</v>
      </c>
      <c r="F18" s="228">
        <v>98.75</v>
      </c>
      <c r="G18" s="244">
        <v>94.736842105263193</v>
      </c>
      <c r="H18" s="228">
        <v>90.476190476190496</v>
      </c>
      <c r="I18" s="244">
        <v>95.8291956305859</v>
      </c>
      <c r="J18" s="228">
        <v>99.704142011834307</v>
      </c>
      <c r="K18" s="244">
        <v>97.058823529411796</v>
      </c>
    </row>
    <row r="19" spans="1:11" s="1" customFormat="1" ht="17.25" customHeight="1" x14ac:dyDescent="0.2">
      <c r="A19" s="43" t="s">
        <v>248</v>
      </c>
      <c r="B19" s="44" t="s">
        <v>19</v>
      </c>
      <c r="C19" s="239">
        <v>100</v>
      </c>
      <c r="D19" s="228">
        <v>85.057471264367805</v>
      </c>
      <c r="E19" s="244">
        <v>90</v>
      </c>
      <c r="F19" s="228">
        <v>75</v>
      </c>
      <c r="G19" s="244">
        <v>75</v>
      </c>
      <c r="H19" s="228">
        <v>80</v>
      </c>
      <c r="I19" s="244">
        <v>83.636363636363598</v>
      </c>
      <c r="J19" s="228">
        <v>100</v>
      </c>
      <c r="K19" s="244">
        <v>100</v>
      </c>
    </row>
    <row r="20" spans="1:11" s="1" customFormat="1" ht="17.25" customHeight="1" x14ac:dyDescent="0.2">
      <c r="A20" s="43" t="s">
        <v>164</v>
      </c>
      <c r="B20" s="44" t="s">
        <v>20</v>
      </c>
      <c r="C20" s="239">
        <v>100</v>
      </c>
      <c r="D20" s="228">
        <v>49.232736572889998</v>
      </c>
      <c r="E20" s="244">
        <v>19.537275064267401</v>
      </c>
      <c r="F20" s="228">
        <v>85.714285714285694</v>
      </c>
      <c r="G20" s="244">
        <v>78.571428571428598</v>
      </c>
      <c r="H20" s="228">
        <v>76.923076923076906</v>
      </c>
      <c r="I20" s="244">
        <v>67.260579064588001</v>
      </c>
      <c r="J20" s="228">
        <v>99.069767441860506</v>
      </c>
      <c r="K20" s="244">
        <v>81.818181818181799</v>
      </c>
    </row>
    <row r="21" spans="1:11" s="1" customFormat="1" ht="17.25" customHeight="1" x14ac:dyDescent="0.2">
      <c r="A21" s="45" t="s">
        <v>142</v>
      </c>
      <c r="B21" s="44" t="s">
        <v>21</v>
      </c>
      <c r="C21" s="239">
        <v>100</v>
      </c>
      <c r="D21" s="228">
        <v>76.981132075471706</v>
      </c>
      <c r="E21" s="244">
        <v>77.647058823529406</v>
      </c>
      <c r="F21" s="228">
        <v>80</v>
      </c>
      <c r="G21" s="244">
        <v>80</v>
      </c>
      <c r="H21" s="228">
        <v>64.864864864864899</v>
      </c>
      <c r="I21" s="244">
        <v>85.664335664335695</v>
      </c>
      <c r="J21" s="228">
        <v>100</v>
      </c>
      <c r="K21" s="244">
        <v>100</v>
      </c>
    </row>
    <row r="22" spans="1:11" s="1" customFormat="1" ht="17.25" customHeight="1" x14ac:dyDescent="0.2">
      <c r="A22" s="45" t="s">
        <v>254</v>
      </c>
      <c r="B22" s="44" t="s">
        <v>22</v>
      </c>
      <c r="C22" s="239">
        <v>99.7222222222222</v>
      </c>
      <c r="D22" s="228">
        <v>83.954695611137296</v>
      </c>
      <c r="E22" s="244">
        <v>81.882352941176507</v>
      </c>
      <c r="F22" s="228">
        <v>97.674418604651194</v>
      </c>
      <c r="G22" s="244">
        <v>92.215568862275504</v>
      </c>
      <c r="H22" s="228">
        <v>82.178217821782198</v>
      </c>
      <c r="I22" s="244">
        <v>91.933815925542902</v>
      </c>
      <c r="J22" s="228">
        <v>99.847328244274806</v>
      </c>
      <c r="K22" s="244">
        <v>98.305084745762699</v>
      </c>
    </row>
    <row r="23" spans="1:11" s="1" customFormat="1" ht="17.25" customHeight="1" x14ac:dyDescent="0.2">
      <c r="A23" s="43" t="s">
        <v>142</v>
      </c>
      <c r="B23" s="44" t="s">
        <v>23</v>
      </c>
      <c r="C23" s="239">
        <v>97.7777777777778</v>
      </c>
      <c r="D23" s="228">
        <v>76.774193548387103</v>
      </c>
      <c r="E23" s="244">
        <v>80.239520958083801</v>
      </c>
      <c r="F23" s="228">
        <v>92.5</v>
      </c>
      <c r="G23" s="244">
        <v>78.571428571428598</v>
      </c>
      <c r="H23" s="228">
        <v>100</v>
      </c>
      <c r="I23" s="244">
        <v>91.923076923076906</v>
      </c>
      <c r="J23" s="228">
        <v>99.441340782122893</v>
      </c>
      <c r="K23" s="244">
        <v>92.857142857142904</v>
      </c>
    </row>
    <row r="24" spans="1:11" s="1" customFormat="1" ht="17.25" customHeight="1" x14ac:dyDescent="0.2">
      <c r="A24" s="43" t="s">
        <v>232</v>
      </c>
      <c r="B24" s="44" t="s">
        <v>24</v>
      </c>
      <c r="C24" s="239">
        <v>100</v>
      </c>
      <c r="D24" s="228">
        <v>79.908675799086794</v>
      </c>
      <c r="E24" s="244">
        <v>91.860465116279101</v>
      </c>
      <c r="F24" s="228">
        <v>100</v>
      </c>
      <c r="G24" s="244">
        <v>92.592592592592595</v>
      </c>
      <c r="H24" s="228">
        <v>78.3783783783784</v>
      </c>
      <c r="I24" s="244">
        <v>82.142857142857096</v>
      </c>
      <c r="J24" s="228">
        <v>100</v>
      </c>
      <c r="K24" s="244">
        <v>100</v>
      </c>
    </row>
    <row r="25" spans="1:11" s="1" customFormat="1" ht="17.25" customHeight="1" x14ac:dyDescent="0.2">
      <c r="A25" s="43" t="s">
        <v>248</v>
      </c>
      <c r="B25" s="44" t="s">
        <v>25</v>
      </c>
      <c r="C25" s="239">
        <v>93.3333333333333</v>
      </c>
      <c r="D25" s="228">
        <v>69.230769230769198</v>
      </c>
      <c r="E25" s="244">
        <v>67.346938775510196</v>
      </c>
      <c r="F25" s="228">
        <v>100</v>
      </c>
      <c r="G25" s="244">
        <v>100</v>
      </c>
      <c r="H25" s="228">
        <v>84.615384615384599</v>
      </c>
      <c r="I25" s="244">
        <v>76.447876447876496</v>
      </c>
      <c r="J25" s="228">
        <v>100</v>
      </c>
      <c r="K25" s="244">
        <v>100</v>
      </c>
    </row>
    <row r="26" spans="1:11" s="1" customFormat="1" ht="17.25" customHeight="1" x14ac:dyDescent="0.2">
      <c r="A26" s="43" t="s">
        <v>232</v>
      </c>
      <c r="B26" s="44" t="s">
        <v>26</v>
      </c>
      <c r="C26" s="239">
        <v>100</v>
      </c>
      <c r="D26" s="228">
        <v>86.153846153846203</v>
      </c>
      <c r="E26" s="244">
        <v>90</v>
      </c>
      <c r="F26" s="228" t="s">
        <v>153</v>
      </c>
      <c r="G26" s="244" t="s">
        <v>153</v>
      </c>
      <c r="H26" s="228">
        <v>80</v>
      </c>
      <c r="I26" s="244">
        <v>100</v>
      </c>
      <c r="J26" s="228">
        <v>96.296296296296305</v>
      </c>
      <c r="K26" s="244">
        <v>80</v>
      </c>
    </row>
    <row r="27" spans="1:11" s="1" customFormat="1" ht="17.25" customHeight="1" x14ac:dyDescent="0.2">
      <c r="A27" s="43" t="s">
        <v>254</v>
      </c>
      <c r="B27" s="44" t="s">
        <v>27</v>
      </c>
      <c r="C27" s="239">
        <v>98.550724637681199</v>
      </c>
      <c r="D27" s="228">
        <v>70.466786355475804</v>
      </c>
      <c r="E27" s="244">
        <v>86.072423398328695</v>
      </c>
      <c r="F27" s="228">
        <v>98.275862068965495</v>
      </c>
      <c r="G27" s="244">
        <v>94.067796610169495</v>
      </c>
      <c r="H27" s="228">
        <v>78.3783783783784</v>
      </c>
      <c r="I27" s="244">
        <v>76.762820512820497</v>
      </c>
      <c r="J27" s="228">
        <v>98.858075040783007</v>
      </c>
      <c r="K27" s="244">
        <v>79.411764705882405</v>
      </c>
    </row>
    <row r="28" spans="1:11" s="1" customFormat="1" ht="17.25" customHeight="1" x14ac:dyDescent="0.2">
      <c r="A28" s="43" t="s">
        <v>164</v>
      </c>
      <c r="B28" s="44" t="s">
        <v>28</v>
      </c>
      <c r="C28" s="239">
        <v>95.614035087719301</v>
      </c>
      <c r="D28" s="228">
        <v>82.495812395309898</v>
      </c>
      <c r="E28" s="244">
        <v>90.7780979827089</v>
      </c>
      <c r="F28" s="228">
        <v>91.025641025640994</v>
      </c>
      <c r="G28" s="244">
        <v>86.486486486486498</v>
      </c>
      <c r="H28" s="228">
        <v>84.285714285714306</v>
      </c>
      <c r="I28" s="244">
        <v>83.130271790065606</v>
      </c>
      <c r="J28" s="228">
        <v>98.270893371757893</v>
      </c>
      <c r="K28" s="244">
        <v>80.645161290322605</v>
      </c>
    </row>
    <row r="29" spans="1:11" s="1" customFormat="1" ht="17.25" customHeight="1" x14ac:dyDescent="0.2">
      <c r="A29" s="43" t="s">
        <v>164</v>
      </c>
      <c r="B29" s="44" t="s">
        <v>29</v>
      </c>
      <c r="C29" s="239">
        <v>97.560975609756099</v>
      </c>
      <c r="D29" s="228">
        <v>89.542483660130699</v>
      </c>
      <c r="E29" s="244">
        <v>63.503649635036503</v>
      </c>
      <c r="F29" s="228">
        <v>91.139240506329102</v>
      </c>
      <c r="G29" s="244">
        <v>69.879518072289201</v>
      </c>
      <c r="H29" s="228">
        <v>85.393258426966298</v>
      </c>
      <c r="I29" s="244">
        <v>86.555786555786597</v>
      </c>
      <c r="J29" s="228">
        <v>98.778004073319806</v>
      </c>
      <c r="K29" s="244">
        <v>87.5</v>
      </c>
    </row>
    <row r="30" spans="1:11" s="1" customFormat="1" ht="17.25" customHeight="1" x14ac:dyDescent="0.2">
      <c r="A30" s="43" t="s">
        <v>164</v>
      </c>
      <c r="B30" s="44" t="s">
        <v>30</v>
      </c>
      <c r="C30" s="239">
        <v>99.035369774919602</v>
      </c>
      <c r="D30" s="228">
        <v>80.928882438316407</v>
      </c>
      <c r="E30" s="244">
        <v>80.347826086956502</v>
      </c>
      <c r="F30" s="228">
        <v>94.1451990632319</v>
      </c>
      <c r="G30" s="244">
        <v>83.3333333333333</v>
      </c>
      <c r="H30" s="228">
        <v>84.158415841584201</v>
      </c>
      <c r="I30" s="244">
        <v>94.587280108254404</v>
      </c>
      <c r="J30" s="228">
        <v>98.525673614641605</v>
      </c>
      <c r="K30" s="244">
        <v>89.568345323740999</v>
      </c>
    </row>
    <row r="31" spans="1:11" s="1" customFormat="1" ht="17.25" customHeight="1" x14ac:dyDescent="0.2">
      <c r="A31" s="43" t="s">
        <v>248</v>
      </c>
      <c r="B31" s="44" t="s">
        <v>31</v>
      </c>
      <c r="C31" s="239">
        <v>100</v>
      </c>
      <c r="D31" s="228">
        <v>91.703056768558994</v>
      </c>
      <c r="E31" s="244">
        <v>86.2068965517241</v>
      </c>
      <c r="F31" s="228">
        <v>100</v>
      </c>
      <c r="G31" s="244">
        <v>96.774193548387103</v>
      </c>
      <c r="H31" s="228">
        <v>74.074074074074105</v>
      </c>
      <c r="I31" s="244">
        <v>82.786885245901701</v>
      </c>
      <c r="J31" s="228">
        <v>100</v>
      </c>
      <c r="K31" s="244">
        <v>100</v>
      </c>
    </row>
    <row r="32" spans="1:11" s="1" customFormat="1" ht="17.25" customHeight="1" x14ac:dyDescent="0.2">
      <c r="A32" s="43" t="s">
        <v>248</v>
      </c>
      <c r="B32" s="44" t="s">
        <v>32</v>
      </c>
      <c r="C32" s="239">
        <v>100</v>
      </c>
      <c r="D32" s="228">
        <v>88.970588235294102</v>
      </c>
      <c r="E32" s="244">
        <v>93.3333333333333</v>
      </c>
      <c r="F32" s="228">
        <v>90.909090909090907</v>
      </c>
      <c r="G32" s="244">
        <v>81.818181818181799</v>
      </c>
      <c r="H32" s="228">
        <v>87.5</v>
      </c>
      <c r="I32" s="244">
        <v>86.864406779660996</v>
      </c>
      <c r="J32" s="228">
        <v>100</v>
      </c>
      <c r="K32" s="244">
        <v>100</v>
      </c>
    </row>
    <row r="33" spans="1:11" s="1" customFormat="1" ht="17.25" customHeight="1" x14ac:dyDescent="0.2">
      <c r="A33" s="43" t="s">
        <v>142</v>
      </c>
      <c r="B33" s="44" t="s">
        <v>33</v>
      </c>
      <c r="C33" s="239">
        <v>99.270072992700705</v>
      </c>
      <c r="D33" s="228">
        <v>75.676959619952498</v>
      </c>
      <c r="E33" s="244">
        <v>61.978361669242702</v>
      </c>
      <c r="F33" s="228">
        <v>89.759036144578303</v>
      </c>
      <c r="G33" s="244">
        <v>68.715083798882702</v>
      </c>
      <c r="H33" s="228">
        <v>85.714285714285694</v>
      </c>
      <c r="I33" s="244">
        <v>80.361596009975102</v>
      </c>
      <c r="J33" s="228">
        <v>98.9840348330914</v>
      </c>
      <c r="K33" s="244">
        <v>89.393939393939405</v>
      </c>
    </row>
    <row r="34" spans="1:11" s="1" customFormat="1" ht="17.25" customHeight="1" x14ac:dyDescent="0.2">
      <c r="A34" s="43" t="s">
        <v>142</v>
      </c>
      <c r="B34" s="44" t="s">
        <v>34</v>
      </c>
      <c r="C34" s="239">
        <v>100</v>
      </c>
      <c r="D34" s="228">
        <v>81.589958158995799</v>
      </c>
      <c r="E34" s="244">
        <v>68.702290076335899</v>
      </c>
      <c r="F34" s="228">
        <v>92.156862745097996</v>
      </c>
      <c r="G34" s="244">
        <v>92.156862745097996</v>
      </c>
      <c r="H34" s="228">
        <v>89.655172413793096</v>
      </c>
      <c r="I34" s="244">
        <v>87.818696883852695</v>
      </c>
      <c r="J34" s="228">
        <v>100</v>
      </c>
      <c r="K34" s="244">
        <v>100</v>
      </c>
    </row>
    <row r="35" spans="1:11" s="1" customFormat="1" ht="17.25" customHeight="1" x14ac:dyDescent="0.2">
      <c r="A35" s="43" t="s">
        <v>164</v>
      </c>
      <c r="B35" s="44" t="s">
        <v>35</v>
      </c>
      <c r="C35" s="239">
        <v>98.571428571428598</v>
      </c>
      <c r="D35" s="228">
        <v>71.2166172106825</v>
      </c>
      <c r="E35" s="244">
        <v>57.619047619047599</v>
      </c>
      <c r="F35" s="228">
        <v>78.873239436619698</v>
      </c>
      <c r="G35" s="244">
        <v>66.6666666666667</v>
      </c>
      <c r="H35" s="228">
        <v>95.348837209302303</v>
      </c>
      <c r="I35" s="244">
        <v>85.108695652173907</v>
      </c>
      <c r="J35" s="228">
        <v>96.981132075471706</v>
      </c>
      <c r="K35" s="244">
        <v>65.2173913043478</v>
      </c>
    </row>
    <row r="36" spans="1:11" s="1" customFormat="1" ht="17.25" customHeight="1" x14ac:dyDescent="0.2">
      <c r="A36" s="45" t="s">
        <v>142</v>
      </c>
      <c r="B36" s="44" t="s">
        <v>36</v>
      </c>
      <c r="C36" s="239">
        <v>99.168975069252099</v>
      </c>
      <c r="D36" s="228">
        <v>78.377563329312395</v>
      </c>
      <c r="E36" s="244">
        <v>86.6883116883117</v>
      </c>
      <c r="F36" s="228">
        <v>95.783132530120497</v>
      </c>
      <c r="G36" s="244">
        <v>89.696969696969703</v>
      </c>
      <c r="H36" s="228">
        <v>86.6666666666667</v>
      </c>
      <c r="I36" s="244">
        <v>85.510009532888503</v>
      </c>
      <c r="J36" s="228">
        <v>99.672489082969406</v>
      </c>
      <c r="K36" s="244">
        <v>97.560975609756099</v>
      </c>
    </row>
    <row r="37" spans="1:11" s="1" customFormat="1" ht="17.25" customHeight="1" x14ac:dyDescent="0.2">
      <c r="A37" s="43" t="s">
        <v>220</v>
      </c>
      <c r="B37" s="44" t="s">
        <v>37</v>
      </c>
      <c r="C37" s="239">
        <v>100</v>
      </c>
      <c r="D37" s="228">
        <v>67.077681874229299</v>
      </c>
      <c r="E37" s="244">
        <v>50.606060606060602</v>
      </c>
      <c r="F37" s="228">
        <v>56.25</v>
      </c>
      <c r="G37" s="244">
        <v>52.941176470588204</v>
      </c>
      <c r="H37" s="228">
        <v>58.3333333333333</v>
      </c>
      <c r="I37" s="244">
        <v>78.769230769230802</v>
      </c>
      <c r="J37" s="228">
        <v>99.526066350710906</v>
      </c>
      <c r="K37" s="244">
        <v>95.652173913043498</v>
      </c>
    </row>
    <row r="38" spans="1:11" s="1" customFormat="1" ht="17.25" customHeight="1" x14ac:dyDescent="0.2">
      <c r="A38" s="43" t="s">
        <v>220</v>
      </c>
      <c r="B38" s="44" t="s">
        <v>38</v>
      </c>
      <c r="C38" s="239">
        <v>100</v>
      </c>
      <c r="D38" s="228">
        <v>70.742358078602606</v>
      </c>
      <c r="E38" s="244">
        <v>38.565022421524702</v>
      </c>
      <c r="F38" s="228">
        <v>65</v>
      </c>
      <c r="G38" s="244">
        <v>60</v>
      </c>
      <c r="H38" s="228">
        <v>71.428571428571402</v>
      </c>
      <c r="I38" s="244">
        <v>82.075471698113205</v>
      </c>
      <c r="J38" s="228">
        <v>95.544554455445507</v>
      </c>
      <c r="K38" s="244">
        <v>60.869565217391298</v>
      </c>
    </row>
    <row r="39" spans="1:11" s="1" customFormat="1" ht="17.25" customHeight="1" x14ac:dyDescent="0.2">
      <c r="A39" s="43" t="s">
        <v>142</v>
      </c>
      <c r="B39" s="44" t="s">
        <v>39</v>
      </c>
      <c r="C39" s="239">
        <v>97.023809523809504</v>
      </c>
      <c r="D39" s="228">
        <v>79.406575781876498</v>
      </c>
      <c r="E39" s="244">
        <v>78.361531611754202</v>
      </c>
      <c r="F39" s="228">
        <v>98.136645962732899</v>
      </c>
      <c r="G39" s="244">
        <v>94.409937888198797</v>
      </c>
      <c r="H39" s="228">
        <v>76.530612244897995</v>
      </c>
      <c r="I39" s="244">
        <v>97.486152535151305</v>
      </c>
      <c r="J39" s="228">
        <v>99.770510613884099</v>
      </c>
      <c r="K39" s="244">
        <v>97.350993377483405</v>
      </c>
    </row>
    <row r="40" spans="1:11" s="1" customFormat="1" ht="17.25" customHeight="1" x14ac:dyDescent="0.2">
      <c r="A40" s="43" t="s">
        <v>220</v>
      </c>
      <c r="B40" s="44" t="s">
        <v>40</v>
      </c>
      <c r="C40" s="239">
        <v>100</v>
      </c>
      <c r="D40" s="228">
        <v>87.312572087658594</v>
      </c>
      <c r="E40" s="244">
        <v>79.802955665024598</v>
      </c>
      <c r="F40" s="228">
        <v>97.872340425531902</v>
      </c>
      <c r="G40" s="244">
        <v>91.6666666666667</v>
      </c>
      <c r="H40" s="228">
        <v>91.6666666666667</v>
      </c>
      <c r="I40" s="244">
        <v>81.155303030303003</v>
      </c>
      <c r="J40" s="228">
        <v>97.211155378486097</v>
      </c>
      <c r="K40" s="244">
        <v>77.419354838709694</v>
      </c>
    </row>
    <row r="41" spans="1:11" s="1" customFormat="1" ht="17.25" customHeight="1" x14ac:dyDescent="0.2">
      <c r="A41" s="43" t="s">
        <v>254</v>
      </c>
      <c r="B41" s="44" t="s">
        <v>41</v>
      </c>
      <c r="C41" s="239">
        <v>99.280575539568403</v>
      </c>
      <c r="D41" s="228">
        <v>82.022800350774602</v>
      </c>
      <c r="E41" s="244">
        <v>76.542056074766407</v>
      </c>
      <c r="F41" s="228">
        <v>91.735537190082695</v>
      </c>
      <c r="G41" s="244">
        <v>73.809523809523796</v>
      </c>
      <c r="H41" s="228">
        <v>78.703703703703695</v>
      </c>
      <c r="I41" s="244">
        <v>81.602587136183999</v>
      </c>
      <c r="J41" s="228">
        <v>99.376947040498393</v>
      </c>
      <c r="K41" s="244">
        <v>95.2</v>
      </c>
    </row>
    <row r="42" spans="1:11" s="1" customFormat="1" ht="17.25" customHeight="1" x14ac:dyDescent="0.2">
      <c r="A42" s="43" t="s">
        <v>248</v>
      </c>
      <c r="B42" s="44" t="s">
        <v>42</v>
      </c>
      <c r="C42" s="239">
        <v>100</v>
      </c>
      <c r="D42" s="228">
        <v>76.153846153846203</v>
      </c>
      <c r="E42" s="244">
        <v>79.310344827586206</v>
      </c>
      <c r="F42" s="228">
        <v>100</v>
      </c>
      <c r="G42" s="244">
        <v>100</v>
      </c>
      <c r="H42" s="228">
        <v>90</v>
      </c>
      <c r="I42" s="244">
        <v>73.195876288659804</v>
      </c>
      <c r="J42" s="228">
        <v>96.774193548387103</v>
      </c>
      <c r="K42" s="244">
        <v>80</v>
      </c>
    </row>
    <row r="43" spans="1:11" s="1" customFormat="1" ht="17.25" customHeight="1" x14ac:dyDescent="0.2">
      <c r="A43" s="43" t="s">
        <v>232</v>
      </c>
      <c r="B43" s="44" t="s">
        <v>43</v>
      </c>
      <c r="C43" s="239">
        <v>100</v>
      </c>
      <c r="D43" s="228">
        <v>67.857142857142904</v>
      </c>
      <c r="E43" s="244">
        <v>76.923076923076906</v>
      </c>
      <c r="F43" s="228" t="s">
        <v>153</v>
      </c>
      <c r="G43" s="244" t="s">
        <v>153</v>
      </c>
      <c r="H43" s="228" t="s">
        <v>153</v>
      </c>
      <c r="I43" s="244">
        <v>75.308641975308603</v>
      </c>
      <c r="J43" s="228">
        <v>97.058823529411796</v>
      </c>
      <c r="K43" s="244">
        <v>83.3333333333333</v>
      </c>
    </row>
    <row r="44" spans="1:11" s="1" customFormat="1" ht="17.25" customHeight="1" x14ac:dyDescent="0.2">
      <c r="A44" s="43" t="s">
        <v>220</v>
      </c>
      <c r="B44" s="44" t="s">
        <v>44</v>
      </c>
      <c r="C44" s="239">
        <v>98.203592814371305</v>
      </c>
      <c r="D44" s="228">
        <v>80.691056910569102</v>
      </c>
      <c r="E44" s="244">
        <v>96.078431372549005</v>
      </c>
      <c r="F44" s="228">
        <v>91.428571428571402</v>
      </c>
      <c r="G44" s="244">
        <v>88.571428571428598</v>
      </c>
      <c r="H44" s="228">
        <v>75.862068965517196</v>
      </c>
      <c r="I44" s="244">
        <v>92.840909090909093</v>
      </c>
      <c r="J44" s="228">
        <v>98.048780487804905</v>
      </c>
      <c r="K44" s="244">
        <v>87.5</v>
      </c>
    </row>
    <row r="45" spans="1:11" s="1" customFormat="1" ht="17.25" customHeight="1" x14ac:dyDescent="0.2">
      <c r="A45" s="43" t="s">
        <v>220</v>
      </c>
      <c r="B45" s="44" t="s">
        <v>45</v>
      </c>
      <c r="C45" s="239">
        <v>100</v>
      </c>
      <c r="D45" s="228">
        <v>77.7777777777778</v>
      </c>
      <c r="E45" s="244">
        <v>89.898989898989896</v>
      </c>
      <c r="F45" s="228">
        <v>95.918367346938794</v>
      </c>
      <c r="G45" s="244">
        <v>88</v>
      </c>
      <c r="H45" s="228">
        <v>80</v>
      </c>
      <c r="I45" s="244">
        <v>90.476190476190496</v>
      </c>
      <c r="J45" s="228">
        <v>98.620689655172399</v>
      </c>
      <c r="K45" s="244">
        <v>92</v>
      </c>
    </row>
    <row r="46" spans="1:11" s="1" customFormat="1" ht="17.25" customHeight="1" x14ac:dyDescent="0.2">
      <c r="A46" s="43" t="s">
        <v>142</v>
      </c>
      <c r="B46" s="44" t="s">
        <v>46</v>
      </c>
      <c r="C46" s="239">
        <v>98.635477582845994</v>
      </c>
      <c r="D46" s="228">
        <v>81.724076387649504</v>
      </c>
      <c r="E46" s="244">
        <v>87.164835164835196</v>
      </c>
      <c r="F46" s="228">
        <v>96.398891966758995</v>
      </c>
      <c r="G46" s="244">
        <v>82.833787465940105</v>
      </c>
      <c r="H46" s="228">
        <v>86.824324324324294</v>
      </c>
      <c r="I46" s="244">
        <v>92.976384364820902</v>
      </c>
      <c r="J46" s="228">
        <v>99.705362404242805</v>
      </c>
      <c r="K46" s="244">
        <v>97.2222222222222</v>
      </c>
    </row>
    <row r="47" spans="1:11" s="1" customFormat="1" ht="17.25" customHeight="1" x14ac:dyDescent="0.2">
      <c r="A47" s="43" t="s">
        <v>142</v>
      </c>
      <c r="B47" s="44" t="s">
        <v>47</v>
      </c>
      <c r="C47" s="239">
        <v>98.156682027649794</v>
      </c>
      <c r="D47" s="228">
        <v>79.816513761467903</v>
      </c>
      <c r="E47" s="244">
        <v>82.619047619047606</v>
      </c>
      <c r="F47" s="228">
        <v>97.619047619047606</v>
      </c>
      <c r="G47" s="244">
        <v>87.704918032786907</v>
      </c>
      <c r="H47" s="228">
        <v>82.278481012658204</v>
      </c>
      <c r="I47" s="244">
        <v>94.187102633969104</v>
      </c>
      <c r="J47" s="228">
        <v>100</v>
      </c>
      <c r="K47" s="244">
        <v>100</v>
      </c>
    </row>
    <row r="48" spans="1:11" s="1" customFormat="1" ht="17.25" customHeight="1" x14ac:dyDescent="0.2">
      <c r="A48" s="43" t="s">
        <v>220</v>
      </c>
      <c r="B48" s="44" t="s">
        <v>48</v>
      </c>
      <c r="C48" s="239">
        <v>99.206349206349202</v>
      </c>
      <c r="D48" s="228">
        <v>89.541918755401895</v>
      </c>
      <c r="E48" s="244">
        <v>80.769230769230802</v>
      </c>
      <c r="F48" s="228">
        <v>93.406593406593402</v>
      </c>
      <c r="G48" s="244">
        <v>86.813186813186803</v>
      </c>
      <c r="H48" s="228">
        <v>83.673469387755105</v>
      </c>
      <c r="I48" s="244">
        <v>94.851794071762896</v>
      </c>
      <c r="J48" s="228">
        <v>100</v>
      </c>
      <c r="K48" s="244">
        <v>100</v>
      </c>
    </row>
    <row r="49" spans="1:11" s="1" customFormat="1" ht="17.25" customHeight="1" x14ac:dyDescent="0.2">
      <c r="A49" s="43" t="s">
        <v>253</v>
      </c>
      <c r="B49" s="44" t="s">
        <v>49</v>
      </c>
      <c r="C49" s="239">
        <v>100</v>
      </c>
      <c r="D49" s="228">
        <v>79.026411185914</v>
      </c>
      <c r="E49" s="244">
        <v>76.540284360189602</v>
      </c>
      <c r="F49" s="228">
        <v>92.857142857142904</v>
      </c>
      <c r="G49" s="244">
        <v>82.653061224489804</v>
      </c>
      <c r="H49" s="228">
        <v>92.380952380952394</v>
      </c>
      <c r="I49" s="244">
        <v>81.486146095717899</v>
      </c>
      <c r="J49" s="228">
        <v>98.144712430426694</v>
      </c>
      <c r="K49" s="244">
        <v>79.591836734693899</v>
      </c>
    </row>
    <row r="50" spans="1:11" s="1" customFormat="1" ht="17.25" customHeight="1" x14ac:dyDescent="0.2">
      <c r="A50" s="43" t="s">
        <v>232</v>
      </c>
      <c r="B50" s="44" t="s">
        <v>50</v>
      </c>
      <c r="C50" s="239">
        <v>100</v>
      </c>
      <c r="D50" s="228">
        <v>80.259740259740298</v>
      </c>
      <c r="E50" s="244">
        <v>88.679245283018901</v>
      </c>
      <c r="F50" s="228">
        <v>88.8888888888889</v>
      </c>
      <c r="G50" s="244">
        <v>88.8888888888889</v>
      </c>
      <c r="H50" s="228">
        <v>85.714285714285694</v>
      </c>
      <c r="I50" s="244">
        <v>95.793499043977107</v>
      </c>
      <c r="J50" s="228">
        <v>96.407185628742496</v>
      </c>
      <c r="K50" s="244">
        <v>66.6666666666667</v>
      </c>
    </row>
    <row r="51" spans="1:11" s="1" customFormat="1" ht="17.25" customHeight="1" x14ac:dyDescent="0.2">
      <c r="A51" s="43" t="s">
        <v>232</v>
      </c>
      <c r="B51" s="44" t="s">
        <v>51</v>
      </c>
      <c r="C51" s="239">
        <v>100</v>
      </c>
      <c r="D51" s="228">
        <v>87.182587666263601</v>
      </c>
      <c r="E51" s="244">
        <v>98.039215686274503</v>
      </c>
      <c r="F51" s="228">
        <v>100</v>
      </c>
      <c r="G51" s="244">
        <v>95.454545454545496</v>
      </c>
      <c r="H51" s="228">
        <v>94.117647058823493</v>
      </c>
      <c r="I51" s="244">
        <v>98.556701030927798</v>
      </c>
      <c r="J51" s="228">
        <v>99.530516431924895</v>
      </c>
      <c r="K51" s="244">
        <v>94.736842105263193</v>
      </c>
    </row>
    <row r="52" spans="1:11" s="1" customFormat="1" ht="17.25" customHeight="1" x14ac:dyDescent="0.2">
      <c r="A52" s="43" t="s">
        <v>248</v>
      </c>
      <c r="B52" s="44" t="s">
        <v>52</v>
      </c>
      <c r="C52" s="239">
        <v>100</v>
      </c>
      <c r="D52" s="228">
        <v>69.582772543741598</v>
      </c>
      <c r="E52" s="244">
        <v>78.846153846153797</v>
      </c>
      <c r="F52" s="228">
        <v>100</v>
      </c>
      <c r="G52" s="244">
        <v>93.3333333333333</v>
      </c>
      <c r="H52" s="228">
        <v>80</v>
      </c>
      <c r="I52" s="244">
        <v>82.662538699690401</v>
      </c>
      <c r="J52" s="228">
        <v>95.628415300546393</v>
      </c>
      <c r="K52" s="244">
        <v>65.2173913043478</v>
      </c>
    </row>
    <row r="53" spans="1:11" s="1" customFormat="1" ht="17.25" customHeight="1" x14ac:dyDescent="0.2">
      <c r="A53" s="43" t="s">
        <v>253</v>
      </c>
      <c r="B53" s="44" t="s">
        <v>53</v>
      </c>
      <c r="C53" s="239">
        <v>98.936170212766001</v>
      </c>
      <c r="D53" s="228">
        <v>75.551294343240698</v>
      </c>
      <c r="E53" s="244">
        <v>60.150375939849603</v>
      </c>
      <c r="F53" s="228">
        <v>97.727272727272705</v>
      </c>
      <c r="G53" s="244">
        <v>95.454545454545496</v>
      </c>
      <c r="H53" s="228">
        <v>84.375</v>
      </c>
      <c r="I53" s="244">
        <v>88.954635108481298</v>
      </c>
      <c r="J53" s="228">
        <v>97.058823529411796</v>
      </c>
      <c r="K53" s="244">
        <v>77.7777777777778</v>
      </c>
    </row>
    <row r="54" spans="1:11" s="1" customFormat="1" ht="17.25" customHeight="1" x14ac:dyDescent="0.2">
      <c r="A54" s="43" t="s">
        <v>248</v>
      </c>
      <c r="B54" s="44" t="s">
        <v>54</v>
      </c>
      <c r="C54" s="239">
        <v>83.3333333333333</v>
      </c>
      <c r="D54" s="228">
        <v>74.242424242424306</v>
      </c>
      <c r="E54" s="244">
        <v>90.909090909090907</v>
      </c>
      <c r="F54" s="228">
        <v>100</v>
      </c>
      <c r="G54" s="244">
        <v>100</v>
      </c>
      <c r="H54" s="228">
        <v>50</v>
      </c>
      <c r="I54" s="244">
        <v>86.538461538461604</v>
      </c>
      <c r="J54" s="228">
        <v>100</v>
      </c>
      <c r="K54" s="244">
        <v>100</v>
      </c>
    </row>
    <row r="55" spans="1:11" s="1" customFormat="1" ht="17.25" customHeight="1" x14ac:dyDescent="0.2">
      <c r="A55" s="43" t="s">
        <v>254</v>
      </c>
      <c r="B55" s="44" t="s">
        <v>55</v>
      </c>
      <c r="C55" s="239">
        <v>99.342105263157904</v>
      </c>
      <c r="D55" s="228">
        <v>78.4560143626571</v>
      </c>
      <c r="E55" s="244">
        <v>81.521739130434796</v>
      </c>
      <c r="F55" s="228">
        <v>94.354838709677395</v>
      </c>
      <c r="G55" s="244">
        <v>79.6875</v>
      </c>
      <c r="H55" s="228">
        <v>94.9579831932773</v>
      </c>
      <c r="I55" s="244">
        <v>90.779127948534693</v>
      </c>
      <c r="J55" s="228">
        <v>98.7544483985765</v>
      </c>
      <c r="K55" s="244">
        <v>75.862068965517196</v>
      </c>
    </row>
    <row r="56" spans="1:11" s="1" customFormat="1" ht="17.25" customHeight="1" x14ac:dyDescent="0.2">
      <c r="A56" s="43" t="s">
        <v>232</v>
      </c>
      <c r="B56" s="44" t="s">
        <v>56</v>
      </c>
      <c r="C56" s="239">
        <v>100</v>
      </c>
      <c r="D56" s="228">
        <v>71.712158808932998</v>
      </c>
      <c r="E56" s="244">
        <v>69.473684210526301</v>
      </c>
      <c r="F56" s="228">
        <v>100</v>
      </c>
      <c r="G56" s="244">
        <v>94.117647058823493</v>
      </c>
      <c r="H56" s="228">
        <v>73.684210526315795</v>
      </c>
      <c r="I56" s="244">
        <v>88.690476190476204</v>
      </c>
      <c r="J56" s="228">
        <v>97.761194029850799</v>
      </c>
      <c r="K56" s="244">
        <v>90</v>
      </c>
    </row>
    <row r="57" spans="1:11" s="1" customFormat="1" ht="17.25" customHeight="1" x14ac:dyDescent="0.2">
      <c r="A57" s="43" t="s">
        <v>220</v>
      </c>
      <c r="B57" s="44" t="s">
        <v>57</v>
      </c>
      <c r="C57" s="239">
        <v>99.6666666666667</v>
      </c>
      <c r="D57" s="228">
        <v>92.003807710613998</v>
      </c>
      <c r="E57" s="244">
        <v>90.8333333333333</v>
      </c>
      <c r="F57" s="228">
        <v>98.029556650246306</v>
      </c>
      <c r="G57" s="244">
        <v>89.447236180904497</v>
      </c>
      <c r="H57" s="228">
        <v>89.189189189189193</v>
      </c>
      <c r="I57" s="244">
        <v>94.109126026074406</v>
      </c>
      <c r="J57" s="228">
        <v>98.076923076923094</v>
      </c>
      <c r="K57" s="244">
        <v>85.567010309278402</v>
      </c>
    </row>
    <row r="58" spans="1:11" s="1" customFormat="1" ht="17.25" customHeight="1" x14ac:dyDescent="0.2">
      <c r="A58" s="43" t="s">
        <v>164</v>
      </c>
      <c r="B58" s="44" t="s">
        <v>58</v>
      </c>
      <c r="C58" s="239">
        <v>100</v>
      </c>
      <c r="D58" s="228">
        <v>70.391061452513995</v>
      </c>
      <c r="E58" s="244">
        <v>52.631578947368403</v>
      </c>
      <c r="F58" s="228">
        <v>100</v>
      </c>
      <c r="G58" s="244">
        <v>100</v>
      </c>
      <c r="H58" s="228">
        <v>92.307692307692307</v>
      </c>
      <c r="I58" s="244">
        <v>87.619047619047606</v>
      </c>
      <c r="J58" s="228">
        <v>100</v>
      </c>
      <c r="K58" s="244">
        <v>100</v>
      </c>
    </row>
    <row r="59" spans="1:11" s="1" customFormat="1" ht="17.25" customHeight="1" x14ac:dyDescent="0.2">
      <c r="A59" s="43" t="s">
        <v>253</v>
      </c>
      <c r="B59" s="44" t="s">
        <v>59</v>
      </c>
      <c r="C59" s="239">
        <v>100</v>
      </c>
      <c r="D59" s="228">
        <v>72.028688524590194</v>
      </c>
      <c r="E59" s="244">
        <v>55.4166666666667</v>
      </c>
      <c r="F59" s="228">
        <v>92.5</v>
      </c>
      <c r="G59" s="244">
        <v>92.5</v>
      </c>
      <c r="H59" s="228">
        <v>70.370370370370395</v>
      </c>
      <c r="I59" s="244">
        <v>80.529801324503296</v>
      </c>
      <c r="J59" s="228">
        <v>98.226950354609897</v>
      </c>
      <c r="K59" s="244">
        <v>83.870967741935502</v>
      </c>
    </row>
    <row r="60" spans="1:11" s="1" customFormat="1" ht="17.25" customHeight="1" x14ac:dyDescent="0.2">
      <c r="A60" s="43" t="s">
        <v>164</v>
      </c>
      <c r="B60" s="44" t="s">
        <v>60</v>
      </c>
      <c r="C60" s="239">
        <v>99</v>
      </c>
      <c r="D60" s="228">
        <v>84.854014598540203</v>
      </c>
      <c r="E60" s="244">
        <v>89.142857142857096</v>
      </c>
      <c r="F60" s="228">
        <v>93.75</v>
      </c>
      <c r="G60" s="244">
        <v>93.023255813953497</v>
      </c>
      <c r="H60" s="228">
        <v>75.862068965517196</v>
      </c>
      <c r="I60" s="244">
        <v>96.512327119663297</v>
      </c>
      <c r="J60" s="228">
        <v>99.593495934959293</v>
      </c>
      <c r="K60" s="244">
        <v>91.304347826086996</v>
      </c>
    </row>
    <row r="61" spans="1:11" s="1" customFormat="1" ht="17.25" customHeight="1" x14ac:dyDescent="0.2">
      <c r="A61" s="43" t="s">
        <v>254</v>
      </c>
      <c r="B61" s="44" t="s">
        <v>61</v>
      </c>
      <c r="C61" s="239">
        <v>100</v>
      </c>
      <c r="D61" s="228">
        <v>80.496054114994394</v>
      </c>
      <c r="E61" s="244">
        <v>53.479853479853503</v>
      </c>
      <c r="F61" s="228">
        <v>96.969696969696997</v>
      </c>
      <c r="G61" s="244">
        <v>87.878787878787904</v>
      </c>
      <c r="H61" s="228">
        <v>91.428571428571402</v>
      </c>
      <c r="I61" s="244">
        <v>93.542074363992199</v>
      </c>
      <c r="J61" s="228">
        <v>99.272727272727295</v>
      </c>
      <c r="K61" s="244">
        <v>95</v>
      </c>
    </row>
    <row r="62" spans="1:11" s="1" customFormat="1" ht="17.25" customHeight="1" x14ac:dyDescent="0.2">
      <c r="A62" s="43" t="s">
        <v>232</v>
      </c>
      <c r="B62" s="44" t="s">
        <v>62</v>
      </c>
      <c r="C62" s="239">
        <v>98.591549295774698</v>
      </c>
      <c r="D62" s="228">
        <v>69.014084507042298</v>
      </c>
      <c r="E62" s="244">
        <v>74.5222929936306</v>
      </c>
      <c r="F62" s="228">
        <v>96.153846153846203</v>
      </c>
      <c r="G62" s="244">
        <v>83.018867924528294</v>
      </c>
      <c r="H62" s="228">
        <v>82.758620689655203</v>
      </c>
      <c r="I62" s="244">
        <v>90.536277602523697</v>
      </c>
      <c r="J62" s="228">
        <v>98.6111111111111</v>
      </c>
      <c r="K62" s="244">
        <v>87.5</v>
      </c>
    </row>
    <row r="63" spans="1:11" s="1" customFormat="1" ht="17.25" customHeight="1" x14ac:dyDescent="0.2">
      <c r="A63" s="43" t="s">
        <v>232</v>
      </c>
      <c r="B63" s="44" t="s">
        <v>63</v>
      </c>
      <c r="C63" s="239">
        <v>95.238095238095198</v>
      </c>
      <c r="D63" s="228">
        <v>88.571428571428598</v>
      </c>
      <c r="E63" s="244">
        <v>89.7959183673469</v>
      </c>
      <c r="F63" s="228">
        <v>100</v>
      </c>
      <c r="G63" s="244">
        <v>100</v>
      </c>
      <c r="H63" s="228">
        <v>85.714285714285694</v>
      </c>
      <c r="I63" s="244">
        <v>98.974358974359006</v>
      </c>
      <c r="J63" s="228">
        <v>96.969696969696997</v>
      </c>
      <c r="K63" s="244">
        <v>50</v>
      </c>
    </row>
    <row r="64" spans="1:11" s="1" customFormat="1" ht="17.25" customHeight="1" x14ac:dyDescent="0.2">
      <c r="A64" s="43" t="s">
        <v>248</v>
      </c>
      <c r="B64" s="44" t="s">
        <v>64</v>
      </c>
      <c r="C64" s="239">
        <v>100</v>
      </c>
      <c r="D64" s="228">
        <v>76.452599388379198</v>
      </c>
      <c r="E64" s="244">
        <v>83.1460674157303</v>
      </c>
      <c r="F64" s="228">
        <v>100</v>
      </c>
      <c r="G64" s="244">
        <v>94.736842105263193</v>
      </c>
      <c r="H64" s="228">
        <v>85.714285714285694</v>
      </c>
      <c r="I64" s="244">
        <v>90.493601462522903</v>
      </c>
      <c r="J64" s="228">
        <v>98.265895953757195</v>
      </c>
      <c r="K64" s="244">
        <v>85</v>
      </c>
    </row>
    <row r="65" spans="1:11" s="1" customFormat="1" ht="17.25" customHeight="1" x14ac:dyDescent="0.2">
      <c r="A65" s="43" t="s">
        <v>254</v>
      </c>
      <c r="B65" s="44" t="s">
        <v>65</v>
      </c>
      <c r="C65" s="239">
        <v>98.507462686567195</v>
      </c>
      <c r="D65" s="228">
        <v>69.059011164274295</v>
      </c>
      <c r="E65" s="244">
        <v>96.969696969696997</v>
      </c>
      <c r="F65" s="228">
        <v>85.714285714285694</v>
      </c>
      <c r="G65" s="244">
        <v>71.428571428571402</v>
      </c>
      <c r="H65" s="228">
        <v>75</v>
      </c>
      <c r="I65" s="244">
        <v>78.190255220417697</v>
      </c>
      <c r="J65" s="228">
        <v>97.142857142857096</v>
      </c>
      <c r="K65" s="244">
        <v>72.2222222222222</v>
      </c>
    </row>
    <row r="66" spans="1:11" s="1" customFormat="1" ht="17.25" customHeight="1" x14ac:dyDescent="0.2">
      <c r="A66" s="43" t="s">
        <v>253</v>
      </c>
      <c r="B66" s="44" t="s">
        <v>66</v>
      </c>
      <c r="C66" s="239">
        <v>98.575020955574203</v>
      </c>
      <c r="D66" s="228">
        <v>74.622379198917898</v>
      </c>
      <c r="E66" s="244">
        <v>40.1608040201005</v>
      </c>
      <c r="F66" s="228">
        <v>85.206422018348604</v>
      </c>
      <c r="G66" s="244">
        <v>44.885177453027097</v>
      </c>
      <c r="H66" s="228">
        <v>74.8</v>
      </c>
      <c r="I66" s="244">
        <v>82.300775957630293</v>
      </c>
      <c r="J66" s="228">
        <v>99.967191601049905</v>
      </c>
      <c r="K66" s="244">
        <v>99.757869249394702</v>
      </c>
    </row>
    <row r="67" spans="1:11" s="1" customFormat="1" ht="17.25" customHeight="1" x14ac:dyDescent="0.2">
      <c r="A67" s="43" t="s">
        <v>232</v>
      </c>
      <c r="B67" s="44" t="s">
        <v>67</v>
      </c>
      <c r="C67" s="239">
        <v>100</v>
      </c>
      <c r="D67" s="228">
        <v>92.592592592592595</v>
      </c>
      <c r="E67" s="244">
        <v>94.871794871794904</v>
      </c>
      <c r="F67" s="228">
        <v>100</v>
      </c>
      <c r="G67" s="244">
        <v>80</v>
      </c>
      <c r="H67" s="228">
        <v>100</v>
      </c>
      <c r="I67" s="244">
        <v>88.392857142857096</v>
      </c>
      <c r="J67" s="228">
        <v>100</v>
      </c>
      <c r="K67" s="244">
        <v>100</v>
      </c>
    </row>
    <row r="68" spans="1:11" s="1" customFormat="1" ht="17.25" customHeight="1" x14ac:dyDescent="0.2">
      <c r="A68" s="43" t="s">
        <v>253</v>
      </c>
      <c r="B68" s="44" t="s">
        <v>68</v>
      </c>
      <c r="C68" s="239">
        <v>100</v>
      </c>
      <c r="D68" s="228">
        <v>80.761099365750496</v>
      </c>
      <c r="E68" s="244">
        <v>93.3333333333333</v>
      </c>
      <c r="F68" s="228">
        <v>100</v>
      </c>
      <c r="G68" s="244">
        <v>91.304347826086996</v>
      </c>
      <c r="H68" s="228">
        <v>83.3333333333333</v>
      </c>
      <c r="I68" s="244">
        <v>93.865030674846594</v>
      </c>
      <c r="J68" s="228">
        <v>100</v>
      </c>
      <c r="K68" s="244">
        <v>100</v>
      </c>
    </row>
    <row r="69" spans="1:11" s="1" customFormat="1" ht="17.25" customHeight="1" x14ac:dyDescent="0.2">
      <c r="A69" s="43" t="s">
        <v>253</v>
      </c>
      <c r="B69" s="44" t="s">
        <v>69</v>
      </c>
      <c r="C69" s="239">
        <v>100</v>
      </c>
      <c r="D69" s="228">
        <v>91.019417475728204</v>
      </c>
      <c r="E69" s="244">
        <v>98.615916955017298</v>
      </c>
      <c r="F69" s="228">
        <v>98.717948717948701</v>
      </c>
      <c r="G69" s="244">
        <v>98.717948717948701</v>
      </c>
      <c r="H69" s="228">
        <v>72.972972972972997</v>
      </c>
      <c r="I69" s="244">
        <v>99.259259259259295</v>
      </c>
      <c r="J69" s="228">
        <v>100</v>
      </c>
      <c r="K69" s="244">
        <v>100</v>
      </c>
    </row>
    <row r="70" spans="1:11" s="1" customFormat="1" ht="17.25" customHeight="1" x14ac:dyDescent="0.2">
      <c r="A70" s="43" t="s">
        <v>220</v>
      </c>
      <c r="B70" s="44" t="s">
        <v>70</v>
      </c>
      <c r="C70" s="239">
        <v>98.019801980197997</v>
      </c>
      <c r="D70" s="228">
        <v>75.686470294558205</v>
      </c>
      <c r="E70" s="244">
        <v>85.5555555555556</v>
      </c>
      <c r="F70" s="228">
        <v>93.3333333333333</v>
      </c>
      <c r="G70" s="244">
        <v>89.820359281437106</v>
      </c>
      <c r="H70" s="228">
        <v>92.307692307692307</v>
      </c>
      <c r="I70" s="244">
        <v>82.402055234425205</v>
      </c>
      <c r="J70" s="228">
        <v>99.2</v>
      </c>
      <c r="K70" s="244">
        <v>90.909090909090907</v>
      </c>
    </row>
    <row r="71" spans="1:11" s="1" customFormat="1" ht="17.25" customHeight="1" x14ac:dyDescent="0.2">
      <c r="A71" s="43" t="s">
        <v>164</v>
      </c>
      <c r="B71" s="44" t="s">
        <v>71</v>
      </c>
      <c r="C71" s="239">
        <v>97.991967871485897</v>
      </c>
      <c r="D71" s="228">
        <v>74.752475247524799</v>
      </c>
      <c r="E71" s="244">
        <v>87.562189054726403</v>
      </c>
      <c r="F71" s="228">
        <v>64.705882352941202</v>
      </c>
      <c r="G71" s="244">
        <v>58.823529411764703</v>
      </c>
      <c r="H71" s="228">
        <v>82.8125</v>
      </c>
      <c r="I71" s="244">
        <v>96.385542168674704</v>
      </c>
      <c r="J71" s="228">
        <v>100</v>
      </c>
      <c r="K71" s="244">
        <v>100</v>
      </c>
    </row>
    <row r="72" spans="1:11" s="1" customFormat="1" ht="17.25" customHeight="1" x14ac:dyDescent="0.2">
      <c r="A72" s="43" t="s">
        <v>220</v>
      </c>
      <c r="B72" s="44" t="s">
        <v>72</v>
      </c>
      <c r="C72" s="239">
        <v>90.909090909090907</v>
      </c>
      <c r="D72" s="228">
        <v>70.569105691056905</v>
      </c>
      <c r="E72" s="244">
        <v>74.285714285714306</v>
      </c>
      <c r="F72" s="228">
        <v>90</v>
      </c>
      <c r="G72" s="244">
        <v>87.5</v>
      </c>
      <c r="H72" s="228">
        <v>41.6666666666667</v>
      </c>
      <c r="I72" s="244">
        <v>84.054054054054106</v>
      </c>
      <c r="J72" s="228">
        <v>97.297297297297305</v>
      </c>
      <c r="K72" s="244">
        <v>71.428571428571402</v>
      </c>
    </row>
    <row r="73" spans="1:11" s="1" customFormat="1" ht="17.25" customHeight="1" x14ac:dyDescent="0.2">
      <c r="A73" s="43" t="s">
        <v>153</v>
      </c>
      <c r="B73" s="44" t="s">
        <v>73</v>
      </c>
      <c r="C73" s="239">
        <v>100</v>
      </c>
      <c r="D73" s="228">
        <v>0</v>
      </c>
      <c r="E73" s="244">
        <v>0</v>
      </c>
      <c r="F73" s="228"/>
      <c r="G73" s="244"/>
      <c r="H73" s="228">
        <v>0</v>
      </c>
      <c r="I73" s="244"/>
      <c r="J73" s="228"/>
      <c r="K73" s="244"/>
    </row>
    <row r="74" spans="1:11" s="1" customFormat="1" ht="17.25" customHeight="1" x14ac:dyDescent="0.2">
      <c r="A74" s="43" t="s">
        <v>164</v>
      </c>
      <c r="B74" s="44" t="s">
        <v>74</v>
      </c>
      <c r="C74" s="239">
        <v>97.818181818181799</v>
      </c>
      <c r="D74" s="228">
        <v>81.976744186046503</v>
      </c>
      <c r="E74" s="244">
        <v>58.935879945429697</v>
      </c>
      <c r="F74" s="228">
        <v>81.132075471698101</v>
      </c>
      <c r="G74" s="244">
        <v>58.771929824561397</v>
      </c>
      <c r="H74" s="228">
        <v>84.134615384615401</v>
      </c>
      <c r="I74" s="244">
        <v>79.588214412495603</v>
      </c>
      <c r="J74" s="228">
        <v>97.572254335260098</v>
      </c>
      <c r="K74" s="244">
        <v>70.8333333333333</v>
      </c>
    </row>
    <row r="75" spans="1:11" s="1" customFormat="1" ht="17.25" customHeight="1" x14ac:dyDescent="0.2">
      <c r="A75" s="43" t="s">
        <v>142</v>
      </c>
      <c r="B75" s="44" t="s">
        <v>75</v>
      </c>
      <c r="C75" s="239">
        <v>100</v>
      </c>
      <c r="D75" s="228">
        <v>83.290816326530603</v>
      </c>
      <c r="E75" s="244">
        <v>80.633802816901394</v>
      </c>
      <c r="F75" s="228">
        <v>79.591836734693899</v>
      </c>
      <c r="G75" s="244">
        <v>76.595744680851098</v>
      </c>
      <c r="H75" s="228">
        <v>84.210526315789494</v>
      </c>
      <c r="I75" s="244">
        <v>87.082405345211598</v>
      </c>
      <c r="J75" s="228">
        <v>99.541284403669707</v>
      </c>
      <c r="K75" s="244">
        <v>96.551724137931004</v>
      </c>
    </row>
    <row r="76" spans="1:11" s="1" customFormat="1" ht="17.25" customHeight="1" x14ac:dyDescent="0.2">
      <c r="A76" s="43" t="s">
        <v>164</v>
      </c>
      <c r="B76" s="44" t="s">
        <v>76</v>
      </c>
      <c r="C76" s="239">
        <v>100</v>
      </c>
      <c r="D76" s="228">
        <v>75.480769230769198</v>
      </c>
      <c r="E76" s="244">
        <v>60</v>
      </c>
      <c r="F76" s="228">
        <v>100</v>
      </c>
      <c r="G76" s="244">
        <v>88.8888888888889</v>
      </c>
      <c r="H76" s="228">
        <v>76.470588235294102</v>
      </c>
      <c r="I76" s="244">
        <v>95.480225988700596</v>
      </c>
      <c r="J76" s="228">
        <v>98.113207547169793</v>
      </c>
      <c r="K76" s="244">
        <v>94.4444444444444</v>
      </c>
    </row>
    <row r="77" spans="1:11" s="1" customFormat="1" ht="17.25" customHeight="1" x14ac:dyDescent="0.2">
      <c r="A77" s="43" t="s">
        <v>248</v>
      </c>
      <c r="B77" s="44" t="s">
        <v>77</v>
      </c>
      <c r="C77" s="239">
        <v>100</v>
      </c>
      <c r="D77" s="228">
        <v>79.661016949152497</v>
      </c>
      <c r="E77" s="244">
        <v>69.130434782608702</v>
      </c>
      <c r="F77" s="228">
        <v>96</v>
      </c>
      <c r="G77" s="244">
        <v>81.481481481481495</v>
      </c>
      <c r="H77" s="228">
        <v>78.048780487804905</v>
      </c>
      <c r="I77" s="244">
        <v>87.021276595744695</v>
      </c>
      <c r="J77" s="228">
        <v>98.75</v>
      </c>
      <c r="K77" s="244">
        <v>92.5</v>
      </c>
    </row>
    <row r="78" spans="1:11" s="1" customFormat="1" ht="17.25" customHeight="1" x14ac:dyDescent="0.2">
      <c r="A78" s="43" t="s">
        <v>164</v>
      </c>
      <c r="B78" s="44" t="s">
        <v>78</v>
      </c>
      <c r="C78" s="239">
        <v>100</v>
      </c>
      <c r="D78" s="228">
        <v>77.051460361613394</v>
      </c>
      <c r="E78" s="244">
        <v>94.318181818181799</v>
      </c>
      <c r="F78" s="228">
        <v>93.220338983050794</v>
      </c>
      <c r="G78" s="244">
        <v>89.655172413793096</v>
      </c>
      <c r="H78" s="228">
        <v>93.3333333333333</v>
      </c>
      <c r="I78" s="244">
        <v>99.033816425120804</v>
      </c>
      <c r="J78" s="228">
        <v>98.4293193717278</v>
      </c>
      <c r="K78" s="244">
        <v>86.956521739130395</v>
      </c>
    </row>
    <row r="79" spans="1:11" s="1" customFormat="1" ht="17.25" customHeight="1" x14ac:dyDescent="0.2">
      <c r="A79" s="43" t="s">
        <v>248</v>
      </c>
      <c r="B79" s="44" t="s">
        <v>79</v>
      </c>
      <c r="C79" s="239">
        <v>94.117647058823493</v>
      </c>
      <c r="D79" s="228">
        <v>82.198952879581199</v>
      </c>
      <c r="E79" s="244">
        <v>75</v>
      </c>
      <c r="F79" s="228">
        <v>100</v>
      </c>
      <c r="G79" s="244">
        <v>83.3333333333333</v>
      </c>
      <c r="H79" s="228">
        <v>100</v>
      </c>
      <c r="I79" s="244">
        <v>87.681159420289902</v>
      </c>
      <c r="J79" s="228">
        <v>97.183098591549296</v>
      </c>
      <c r="K79" s="244">
        <v>66.6666666666667</v>
      </c>
    </row>
    <row r="80" spans="1:11" s="1" customFormat="1" ht="17.25" customHeight="1" x14ac:dyDescent="0.2">
      <c r="A80" s="43" t="s">
        <v>142</v>
      </c>
      <c r="B80" s="44" t="s">
        <v>80</v>
      </c>
      <c r="C80" s="239">
        <v>100</v>
      </c>
      <c r="D80" s="228">
        <v>85.732323232323196</v>
      </c>
      <c r="E80" s="244">
        <v>96</v>
      </c>
      <c r="F80" s="228">
        <v>100</v>
      </c>
      <c r="G80" s="244">
        <v>94.594594594594597</v>
      </c>
      <c r="H80" s="228">
        <v>83.870967741935502</v>
      </c>
      <c r="I80" s="244">
        <v>83.108935128518993</v>
      </c>
      <c r="J80" s="228">
        <v>100</v>
      </c>
      <c r="K80" s="244">
        <v>100</v>
      </c>
    </row>
    <row r="81" spans="1:11" s="1" customFormat="1" ht="17.25" customHeight="1" x14ac:dyDescent="0.2">
      <c r="A81" s="43" t="s">
        <v>220</v>
      </c>
      <c r="B81" s="44" t="s">
        <v>81</v>
      </c>
      <c r="C81" s="239">
        <v>93.413173652694596</v>
      </c>
      <c r="D81" s="228">
        <v>80.692599620493397</v>
      </c>
      <c r="E81" s="244">
        <v>78.984771573604107</v>
      </c>
      <c r="F81" s="228">
        <v>95.477386934673405</v>
      </c>
      <c r="G81" s="244">
        <v>81.339712918660297</v>
      </c>
      <c r="H81" s="228">
        <v>98.863636363636402</v>
      </c>
      <c r="I81" s="244">
        <v>94.584837545126405</v>
      </c>
      <c r="J81" s="228">
        <v>100</v>
      </c>
      <c r="K81" s="244">
        <v>100</v>
      </c>
    </row>
    <row r="82" spans="1:11" s="1" customFormat="1" ht="17.25" customHeight="1" x14ac:dyDescent="0.2">
      <c r="A82" s="43" t="s">
        <v>232</v>
      </c>
      <c r="B82" s="44" t="s">
        <v>82</v>
      </c>
      <c r="C82" s="239">
        <v>100</v>
      </c>
      <c r="D82" s="228">
        <v>90.076335877862604</v>
      </c>
      <c r="E82" s="244">
        <v>72.093023255814003</v>
      </c>
      <c r="F82" s="228">
        <v>100</v>
      </c>
      <c r="G82" s="244">
        <v>100</v>
      </c>
      <c r="H82" s="228">
        <v>75</v>
      </c>
      <c r="I82" s="244">
        <v>93.877551020408205</v>
      </c>
      <c r="J82" s="228">
        <v>100</v>
      </c>
      <c r="K82" s="244">
        <v>100</v>
      </c>
    </row>
    <row r="83" spans="1:11" s="1" customFormat="1" ht="17.25" customHeight="1" x14ac:dyDescent="0.2">
      <c r="A83" s="43" t="s">
        <v>142</v>
      </c>
      <c r="B83" s="44" t="s">
        <v>83</v>
      </c>
      <c r="C83" s="239">
        <v>100</v>
      </c>
      <c r="D83" s="228">
        <v>73.634945397815898</v>
      </c>
      <c r="E83" s="244">
        <v>77.011494252873604</v>
      </c>
      <c r="F83" s="228">
        <v>93.965517241379303</v>
      </c>
      <c r="G83" s="244">
        <v>81.512605042016801</v>
      </c>
      <c r="H83" s="228">
        <v>81.3333333333333</v>
      </c>
      <c r="I83" s="244">
        <v>81.696969696969703</v>
      </c>
      <c r="J83" s="228">
        <v>98.171846435100505</v>
      </c>
      <c r="K83" s="244">
        <v>85.507246376811594</v>
      </c>
    </row>
    <row r="84" spans="1:11" s="1" customFormat="1" ht="17.25" customHeight="1" x14ac:dyDescent="0.2">
      <c r="A84" s="43" t="s">
        <v>253</v>
      </c>
      <c r="B84" s="44" t="s">
        <v>84</v>
      </c>
      <c r="C84" s="239">
        <v>100</v>
      </c>
      <c r="D84" s="228">
        <v>88.862370723945901</v>
      </c>
      <c r="E84" s="244">
        <v>93.220338983050794</v>
      </c>
      <c r="F84" s="228">
        <v>92.307692307692307</v>
      </c>
      <c r="G84" s="244">
        <v>77.319587628866003</v>
      </c>
      <c r="H84" s="228">
        <v>96.969696969696997</v>
      </c>
      <c r="I84" s="244">
        <v>92.5736961451247</v>
      </c>
      <c r="J84" s="228">
        <v>99.521531100478498</v>
      </c>
      <c r="K84" s="244">
        <v>96.363636363636402</v>
      </c>
    </row>
    <row r="85" spans="1:11" s="1" customFormat="1" ht="17.25" customHeight="1" x14ac:dyDescent="0.2">
      <c r="A85" s="43" t="s">
        <v>253</v>
      </c>
      <c r="B85" s="44" t="s">
        <v>85</v>
      </c>
      <c r="C85" s="239">
        <v>99.342105263157904</v>
      </c>
      <c r="D85" s="228">
        <v>77.098479841374797</v>
      </c>
      <c r="E85" s="244">
        <v>86.691658856607305</v>
      </c>
      <c r="F85" s="228">
        <v>96.506550218340607</v>
      </c>
      <c r="G85" s="244">
        <v>93.562231759656697</v>
      </c>
      <c r="H85" s="228">
        <v>85.4368932038835</v>
      </c>
      <c r="I85" s="244">
        <v>77.585701728684398</v>
      </c>
      <c r="J85" s="228">
        <v>96.894409937888199</v>
      </c>
      <c r="K85" s="244">
        <v>70.930232558139494</v>
      </c>
    </row>
    <row r="86" spans="1:11" s="1" customFormat="1" ht="17.25" customHeight="1" x14ac:dyDescent="0.2">
      <c r="A86" s="43" t="s">
        <v>142</v>
      </c>
      <c r="B86" s="44" t="s">
        <v>86</v>
      </c>
      <c r="C86" s="239">
        <v>98.373983739837399</v>
      </c>
      <c r="D86" s="228">
        <v>79.709228824273097</v>
      </c>
      <c r="E86" s="244">
        <v>85.943775100401595</v>
      </c>
      <c r="F86" s="228">
        <v>97.860962566844904</v>
      </c>
      <c r="G86" s="244">
        <v>93.75</v>
      </c>
      <c r="H86" s="228">
        <v>81.395348837209298</v>
      </c>
      <c r="I86" s="244">
        <v>96.064652143359098</v>
      </c>
      <c r="J86" s="228">
        <v>99.206349206349202</v>
      </c>
      <c r="K86" s="244">
        <v>94.230769230769198</v>
      </c>
    </row>
    <row r="87" spans="1:11" s="1" customFormat="1" ht="17.25" customHeight="1" x14ac:dyDescent="0.2">
      <c r="A87" s="43" t="s">
        <v>253</v>
      </c>
      <c r="B87" s="44" t="s">
        <v>87</v>
      </c>
      <c r="C87" s="239">
        <v>99.553571428571402</v>
      </c>
      <c r="D87" s="228">
        <v>99.686520376175594</v>
      </c>
      <c r="E87" s="244">
        <v>92.756183745583002</v>
      </c>
      <c r="F87" s="228">
        <v>92.481203007518801</v>
      </c>
      <c r="G87" s="244">
        <v>89.312977099236605</v>
      </c>
      <c r="H87" s="228">
        <v>81.818181818181799</v>
      </c>
      <c r="I87" s="244">
        <v>94.990240728692299</v>
      </c>
      <c r="J87" s="228">
        <v>99.820143884892104</v>
      </c>
      <c r="K87" s="244">
        <v>98.550724637681199</v>
      </c>
    </row>
    <row r="88" spans="1:11" s="1" customFormat="1" ht="17.25" customHeight="1" x14ac:dyDescent="0.2">
      <c r="A88" s="43" t="s">
        <v>254</v>
      </c>
      <c r="B88" s="44" t="s">
        <v>88</v>
      </c>
      <c r="C88" s="239">
        <v>99.523809523809504</v>
      </c>
      <c r="D88" s="228">
        <v>65.424266455194299</v>
      </c>
      <c r="E88" s="244">
        <v>57.858376511226297</v>
      </c>
      <c r="F88" s="228">
        <v>89.1666666666667</v>
      </c>
      <c r="G88" s="244">
        <v>82.786885245901701</v>
      </c>
      <c r="H88" s="228">
        <v>90</v>
      </c>
      <c r="I88" s="244">
        <v>70.159680638722605</v>
      </c>
      <c r="J88" s="228">
        <v>97.859327217125397</v>
      </c>
      <c r="K88" s="244">
        <v>77.419354838709694</v>
      </c>
    </row>
    <row r="89" spans="1:11" s="1" customFormat="1" ht="17.25" customHeight="1" x14ac:dyDescent="0.2">
      <c r="A89" s="43" t="s">
        <v>164</v>
      </c>
      <c r="B89" s="44" t="s">
        <v>89</v>
      </c>
      <c r="C89" s="239">
        <v>97.849462365591407</v>
      </c>
      <c r="D89" s="228">
        <v>80.8671065032988</v>
      </c>
      <c r="E89" s="244">
        <v>80.697050938337796</v>
      </c>
      <c r="F89" s="228">
        <v>95.238095238095198</v>
      </c>
      <c r="G89" s="244">
        <v>90.291262135922295</v>
      </c>
      <c r="H89" s="228">
        <v>80.434782608695699</v>
      </c>
      <c r="I89" s="244">
        <v>90.860624523990893</v>
      </c>
      <c r="J89" s="228">
        <v>99.109792284866501</v>
      </c>
      <c r="K89" s="244">
        <v>93.3333333333333</v>
      </c>
    </row>
    <row r="90" spans="1:11" s="1" customFormat="1" ht="17.25" customHeight="1" x14ac:dyDescent="0.2">
      <c r="A90" s="43" t="s">
        <v>253</v>
      </c>
      <c r="B90" s="44" t="s">
        <v>90</v>
      </c>
      <c r="C90" s="239">
        <v>97.872340425531902</v>
      </c>
      <c r="D90" s="228">
        <v>79.678362573099406</v>
      </c>
      <c r="E90" s="244">
        <v>89.690721649484502</v>
      </c>
      <c r="F90" s="228">
        <v>97.647058823529406</v>
      </c>
      <c r="G90" s="244">
        <v>90.697674418604706</v>
      </c>
      <c r="H90" s="228">
        <v>91.228070175438603</v>
      </c>
      <c r="I90" s="244">
        <v>88.100866824271094</v>
      </c>
      <c r="J90" s="228">
        <v>97.929606625258799</v>
      </c>
      <c r="K90" s="244">
        <v>82.142857142857096</v>
      </c>
    </row>
    <row r="91" spans="1:11" s="1" customFormat="1" ht="17.25" customHeight="1" x14ac:dyDescent="0.2">
      <c r="A91" s="43" t="s">
        <v>253</v>
      </c>
      <c r="B91" s="44" t="s">
        <v>91</v>
      </c>
      <c r="C91" s="239">
        <v>100</v>
      </c>
      <c r="D91" s="228">
        <v>78.282208588957104</v>
      </c>
      <c r="E91" s="244">
        <v>86.184210526315795</v>
      </c>
      <c r="F91" s="228">
        <v>100</v>
      </c>
      <c r="G91" s="244">
        <v>95.348837209302303</v>
      </c>
      <c r="H91" s="228">
        <v>95.652173913043498</v>
      </c>
      <c r="I91" s="244">
        <v>88.095238095238102</v>
      </c>
      <c r="J91" s="228">
        <v>98.347107438016494</v>
      </c>
      <c r="K91" s="244">
        <v>88.8888888888889</v>
      </c>
    </row>
    <row r="92" spans="1:11" s="1" customFormat="1" ht="17.25" customHeight="1" x14ac:dyDescent="0.2">
      <c r="A92" s="43" t="s">
        <v>142</v>
      </c>
      <c r="B92" s="44" t="s">
        <v>92</v>
      </c>
      <c r="C92" s="239">
        <v>100</v>
      </c>
      <c r="D92" s="228">
        <v>77.037037037036995</v>
      </c>
      <c r="E92" s="244">
        <v>87.050359712230204</v>
      </c>
      <c r="F92" s="228">
        <v>100</v>
      </c>
      <c r="G92" s="244">
        <v>89.130434782608702</v>
      </c>
      <c r="H92" s="228">
        <v>100</v>
      </c>
      <c r="I92" s="244">
        <v>90.456431535269701</v>
      </c>
      <c r="J92" s="228">
        <v>97.945205479452099</v>
      </c>
      <c r="K92" s="244">
        <v>87.5</v>
      </c>
    </row>
    <row r="93" spans="1:11" s="1" customFormat="1" ht="17.25" customHeight="1" x14ac:dyDescent="0.2">
      <c r="A93" s="43" t="s">
        <v>142</v>
      </c>
      <c r="B93" s="44" t="s">
        <v>93</v>
      </c>
      <c r="C93" s="239">
        <v>100</v>
      </c>
      <c r="D93" s="228">
        <v>70.495767835550197</v>
      </c>
      <c r="E93" s="244">
        <v>66.237942122186496</v>
      </c>
      <c r="F93" s="228">
        <v>100</v>
      </c>
      <c r="G93" s="244">
        <v>100</v>
      </c>
      <c r="H93" s="228">
        <v>73.913043478260903</v>
      </c>
      <c r="I93" s="244">
        <v>86.690017513134904</v>
      </c>
      <c r="J93" s="228">
        <v>95.2191235059761</v>
      </c>
      <c r="K93" s="244">
        <v>70</v>
      </c>
    </row>
    <row r="94" spans="1:11" s="1" customFormat="1" ht="17.25" customHeight="1" x14ac:dyDescent="0.2">
      <c r="A94" s="43" t="s">
        <v>232</v>
      </c>
      <c r="B94" s="44" t="s">
        <v>94</v>
      </c>
      <c r="C94" s="239">
        <v>100</v>
      </c>
      <c r="D94" s="228">
        <v>67.836257309941502</v>
      </c>
      <c r="E94" s="244">
        <v>63.414634146341498</v>
      </c>
      <c r="F94" s="228">
        <v>95.238095238095198</v>
      </c>
      <c r="G94" s="244">
        <v>95.238095238095198</v>
      </c>
      <c r="H94" s="228">
        <v>63.157894736842103</v>
      </c>
      <c r="I94" s="244">
        <v>90.588235294117695</v>
      </c>
      <c r="J94" s="228">
        <v>100</v>
      </c>
      <c r="K94" s="244">
        <v>100</v>
      </c>
    </row>
    <row r="95" spans="1:11" s="1" customFormat="1" ht="17.25" customHeight="1" x14ac:dyDescent="0.2">
      <c r="A95" s="43" t="s">
        <v>232</v>
      </c>
      <c r="B95" s="44" t="s">
        <v>95</v>
      </c>
      <c r="C95" s="239">
        <v>98.4375</v>
      </c>
      <c r="D95" s="228">
        <v>87.209302325581405</v>
      </c>
      <c r="E95" s="244">
        <v>97.65625</v>
      </c>
      <c r="F95" s="228">
        <v>100</v>
      </c>
      <c r="G95" s="244">
        <v>93.75</v>
      </c>
      <c r="H95" s="228">
        <v>75</v>
      </c>
      <c r="I95" s="244">
        <v>93.2291666666667</v>
      </c>
      <c r="J95" s="228">
        <v>98.924731182795696</v>
      </c>
      <c r="K95" s="244">
        <v>90.909090909090907</v>
      </c>
    </row>
    <row r="96" spans="1:11" s="1" customFormat="1" ht="17.25" customHeight="1" x14ac:dyDescent="0.2">
      <c r="A96" s="43" t="s">
        <v>153</v>
      </c>
      <c r="B96" s="44" t="s">
        <v>96</v>
      </c>
      <c r="C96" s="239"/>
      <c r="D96" s="228"/>
      <c r="E96" s="244"/>
      <c r="F96" s="228"/>
      <c r="G96" s="244"/>
      <c r="H96" s="228"/>
      <c r="I96" s="244"/>
      <c r="J96" s="228"/>
      <c r="K96" s="244"/>
    </row>
    <row r="97" spans="1:11" s="1" customFormat="1" ht="17.25" customHeight="1" x14ac:dyDescent="0.2">
      <c r="A97" s="43" t="s">
        <v>248</v>
      </c>
      <c r="B97" s="44" t="s">
        <v>97</v>
      </c>
      <c r="C97" s="239">
        <v>100</v>
      </c>
      <c r="D97" s="228">
        <v>84.8101265822785</v>
      </c>
      <c r="E97" s="244">
        <v>75</v>
      </c>
      <c r="F97" s="228">
        <v>100</v>
      </c>
      <c r="G97" s="244">
        <v>100</v>
      </c>
      <c r="H97" s="228">
        <v>100</v>
      </c>
      <c r="I97" s="244">
        <v>90</v>
      </c>
      <c r="J97" s="228">
        <v>100</v>
      </c>
      <c r="K97" s="244" t="s">
        <v>153</v>
      </c>
    </row>
    <row r="98" spans="1:11" s="1" customFormat="1" ht="17.25" customHeight="1" x14ac:dyDescent="0.2">
      <c r="A98" s="43" t="s">
        <v>253</v>
      </c>
      <c r="B98" s="44" t="s">
        <v>98</v>
      </c>
      <c r="C98" s="239">
        <v>99.729729729729698</v>
      </c>
      <c r="D98" s="228">
        <v>79.438747976254703</v>
      </c>
      <c r="E98" s="244">
        <v>92.723880597014897</v>
      </c>
      <c r="F98" s="228">
        <v>98.245614035087698</v>
      </c>
      <c r="G98" s="244">
        <v>95.953757225433506</v>
      </c>
      <c r="H98" s="228">
        <v>81.967213114754102</v>
      </c>
      <c r="I98" s="244">
        <v>86.6666666666667</v>
      </c>
      <c r="J98" s="228">
        <v>99.049429657794704</v>
      </c>
      <c r="K98" s="244">
        <v>95.192307692307693</v>
      </c>
    </row>
    <row r="99" spans="1:11" s="1" customFormat="1" ht="17.25" customHeight="1" x14ac:dyDescent="0.2">
      <c r="A99" s="43" t="s">
        <v>220</v>
      </c>
      <c r="B99" s="44" t="s">
        <v>99</v>
      </c>
      <c r="C99" s="239">
        <v>100</v>
      </c>
      <c r="D99" s="228">
        <v>84.576802507837002</v>
      </c>
      <c r="E99" s="244">
        <v>94.470046082949295</v>
      </c>
      <c r="F99" s="228">
        <v>98.9690721649485</v>
      </c>
      <c r="G99" s="244">
        <v>94.7916666666667</v>
      </c>
      <c r="H99" s="228">
        <v>84.375</v>
      </c>
      <c r="I99" s="244">
        <v>95.853658536585399</v>
      </c>
      <c r="J99" s="228">
        <v>100</v>
      </c>
      <c r="K99" s="244">
        <v>100</v>
      </c>
    </row>
    <row r="100" spans="1:11" s="1" customFormat="1" ht="17.25" customHeight="1" x14ac:dyDescent="0.2">
      <c r="A100" s="43" t="s">
        <v>220</v>
      </c>
      <c r="B100" s="44" t="s">
        <v>100</v>
      </c>
      <c r="C100" s="239">
        <v>99.135135135135101</v>
      </c>
      <c r="D100" s="228">
        <v>78.599127484246196</v>
      </c>
      <c r="E100" s="244">
        <v>70.952722063037299</v>
      </c>
      <c r="F100" s="228">
        <v>96.578947368421098</v>
      </c>
      <c r="G100" s="244">
        <v>77.974683544303801</v>
      </c>
      <c r="H100" s="228">
        <v>80.0856531049251</v>
      </c>
      <c r="I100" s="244">
        <v>85.498950581949998</v>
      </c>
      <c r="J100" s="228">
        <v>98.907103825136602</v>
      </c>
      <c r="K100" s="244">
        <v>87.2340425531915</v>
      </c>
    </row>
    <row r="101" spans="1:11" s="1" customFormat="1" ht="17.25" customHeight="1" x14ac:dyDescent="0.2">
      <c r="A101" s="43" t="s">
        <v>220</v>
      </c>
      <c r="B101" s="44" t="s">
        <v>101</v>
      </c>
      <c r="C101" s="239">
        <v>94.117647058823493</v>
      </c>
      <c r="D101" s="228">
        <v>89.523809523809504</v>
      </c>
      <c r="E101" s="244">
        <v>57.692307692307701</v>
      </c>
      <c r="F101" s="228">
        <v>96</v>
      </c>
      <c r="G101" s="244">
        <v>88.461538461538495</v>
      </c>
      <c r="H101" s="228">
        <v>84.615384615384599</v>
      </c>
      <c r="I101" s="244">
        <v>91.208791208791197</v>
      </c>
      <c r="J101" s="228">
        <v>100</v>
      </c>
      <c r="K101" s="244">
        <v>100</v>
      </c>
    </row>
    <row r="102" spans="1:11" s="1" customFormat="1" ht="17.25" customHeight="1" x14ac:dyDescent="0.2">
      <c r="A102" s="43" t="s">
        <v>248</v>
      </c>
      <c r="B102" s="44" t="s">
        <v>102</v>
      </c>
      <c r="C102" s="239">
        <v>100</v>
      </c>
      <c r="D102" s="228">
        <v>76.997578692494002</v>
      </c>
      <c r="E102" s="244">
        <v>73.684210526315795</v>
      </c>
      <c r="F102" s="228">
        <v>100</v>
      </c>
      <c r="G102" s="244">
        <v>100</v>
      </c>
      <c r="H102" s="228">
        <v>100</v>
      </c>
      <c r="I102" s="244">
        <v>86.968838526912194</v>
      </c>
      <c r="J102" s="228">
        <v>96.842105263157904</v>
      </c>
      <c r="K102" s="244">
        <v>62.5</v>
      </c>
    </row>
    <row r="103" spans="1:11" s="1" customFormat="1" ht="17.25" customHeight="1" x14ac:dyDescent="0.2">
      <c r="A103" s="43" t="s">
        <v>254</v>
      </c>
      <c r="B103" s="44" t="s">
        <v>103</v>
      </c>
      <c r="C103" s="239">
        <v>95.238095238095198</v>
      </c>
      <c r="D103" s="228">
        <v>87.425149700598794</v>
      </c>
      <c r="E103" s="244">
        <v>94.4444444444444</v>
      </c>
      <c r="F103" s="228">
        <v>100</v>
      </c>
      <c r="G103" s="244">
        <v>100</v>
      </c>
      <c r="H103" s="228">
        <v>80</v>
      </c>
      <c r="I103" s="244">
        <v>97.560975609756099</v>
      </c>
      <c r="J103" s="228">
        <v>98.630136986301395</v>
      </c>
      <c r="K103" s="244">
        <v>90</v>
      </c>
    </row>
    <row r="104" spans="1:11" s="1" customFormat="1" ht="17.25" customHeight="1" x14ac:dyDescent="0.2">
      <c r="A104" s="43" t="s">
        <v>220</v>
      </c>
      <c r="B104" s="44" t="s">
        <v>104</v>
      </c>
      <c r="C104" s="239">
        <v>96.774193548387103</v>
      </c>
      <c r="D104" s="228">
        <v>75.304244582962298</v>
      </c>
      <c r="E104" s="244">
        <v>68.336673346693402</v>
      </c>
      <c r="F104" s="228">
        <v>91.791044776119406</v>
      </c>
      <c r="G104" s="244">
        <v>86.259541984732806</v>
      </c>
      <c r="H104" s="228">
        <v>90.909090909090907</v>
      </c>
      <c r="I104" s="244">
        <v>92.827504445761704</v>
      </c>
      <c r="J104" s="228">
        <v>100</v>
      </c>
      <c r="K104" s="244">
        <v>100</v>
      </c>
    </row>
    <row r="105" spans="1:11" s="1" customFormat="1" ht="16.899999999999999" customHeight="1" x14ac:dyDescent="0.2">
      <c r="A105" s="43" t="s">
        <v>254</v>
      </c>
      <c r="B105" s="44" t="s">
        <v>105</v>
      </c>
      <c r="C105" s="239">
        <v>100</v>
      </c>
      <c r="D105" s="228">
        <v>95.104895104895107</v>
      </c>
      <c r="E105" s="244">
        <v>75.862068965517196</v>
      </c>
      <c r="F105" s="228">
        <v>87.878787878787904</v>
      </c>
      <c r="G105" s="244">
        <v>82.089552238805993</v>
      </c>
      <c r="H105" s="228">
        <v>80</v>
      </c>
      <c r="I105" s="244">
        <v>99.706744868035202</v>
      </c>
      <c r="J105" s="228">
        <v>100</v>
      </c>
      <c r="K105" s="244">
        <v>100</v>
      </c>
    </row>
    <row r="106" spans="1:11" ht="17.25" customHeight="1" x14ac:dyDescent="0.2">
      <c r="A106" s="43" t="s">
        <v>220</v>
      </c>
      <c r="B106" s="44" t="s">
        <v>106</v>
      </c>
      <c r="C106" s="239">
        <v>97.3333333333333</v>
      </c>
      <c r="D106" s="228">
        <v>83.178484107579493</v>
      </c>
      <c r="E106" s="244">
        <v>94.968553459119505</v>
      </c>
      <c r="F106" s="228">
        <v>99.130434782608702</v>
      </c>
      <c r="G106" s="244">
        <v>98.245614035087698</v>
      </c>
      <c r="H106" s="228">
        <v>88.235294117647101</v>
      </c>
      <c r="I106" s="244">
        <v>96.501457725947503</v>
      </c>
      <c r="J106" s="228">
        <v>99.493243243243299</v>
      </c>
      <c r="K106" s="244">
        <v>92.307692307692307</v>
      </c>
    </row>
    <row r="107" spans="1:11" ht="17.25" customHeight="1" x14ac:dyDescent="0.2">
      <c r="A107" s="43" t="s">
        <v>142</v>
      </c>
      <c r="B107" s="44" t="s">
        <v>107</v>
      </c>
      <c r="C107" s="239">
        <v>100</v>
      </c>
      <c r="D107" s="228">
        <v>75.700934579439306</v>
      </c>
      <c r="E107" s="244">
        <v>77.108433734939794</v>
      </c>
      <c r="F107" s="228">
        <v>100</v>
      </c>
      <c r="G107" s="244">
        <v>91.176470588235304</v>
      </c>
      <c r="H107" s="228">
        <v>57.142857142857103</v>
      </c>
      <c r="I107" s="244">
        <v>89.367088607594894</v>
      </c>
      <c r="J107" s="228">
        <v>100</v>
      </c>
      <c r="K107" s="244">
        <v>100</v>
      </c>
    </row>
    <row r="108" spans="1:11" ht="17.25" customHeight="1" x14ac:dyDescent="0.2">
      <c r="A108" s="43" t="s">
        <v>232</v>
      </c>
      <c r="B108" s="44" t="s">
        <v>108</v>
      </c>
      <c r="C108" s="239">
        <v>100</v>
      </c>
      <c r="D108" s="228">
        <v>69.696969696969703</v>
      </c>
      <c r="E108" s="244">
        <v>57.142857142857103</v>
      </c>
      <c r="F108" s="228">
        <v>100</v>
      </c>
      <c r="G108" s="244">
        <v>100</v>
      </c>
      <c r="H108" s="228">
        <v>100</v>
      </c>
      <c r="I108" s="244">
        <v>80.530973451327398</v>
      </c>
      <c r="J108" s="228">
        <v>94.736842105263193</v>
      </c>
      <c r="K108" s="244">
        <v>60</v>
      </c>
    </row>
    <row r="109" spans="1:11" x14ac:dyDescent="0.2">
      <c r="A109" s="46"/>
      <c r="B109" s="46"/>
      <c r="C109" s="47"/>
      <c r="D109" s="327">
        <v>66.153846153846104</v>
      </c>
      <c r="E109" s="327">
        <v>55.652173913043498</v>
      </c>
      <c r="F109" s="327">
        <v>100</v>
      </c>
      <c r="G109" s="327">
        <v>88.8888888888889</v>
      </c>
      <c r="H109" s="327">
        <v>55.5555555555556</v>
      </c>
      <c r="I109" s="327">
        <v>88.700564971751405</v>
      </c>
      <c r="J109" s="327">
        <v>80.952380952381006</v>
      </c>
      <c r="K109" s="327">
        <v>38.461538461538503</v>
      </c>
    </row>
    <row r="110" spans="1:11" ht="17.25" customHeight="1" x14ac:dyDescent="0.2">
      <c r="A110" s="48" t="s">
        <v>220</v>
      </c>
      <c r="B110" s="227" t="s">
        <v>161</v>
      </c>
      <c r="C110" s="252">
        <v>100</v>
      </c>
      <c r="D110" s="246">
        <v>69.021424435437197</v>
      </c>
      <c r="E110" s="253">
        <v>43.685567010309299</v>
      </c>
      <c r="F110" s="247">
        <v>61.111111111111107</v>
      </c>
      <c r="G110" s="252">
        <v>56.756756756756801</v>
      </c>
      <c r="H110" s="246">
        <v>63.157894736842103</v>
      </c>
      <c r="I110" s="252">
        <v>80.254237288135599</v>
      </c>
      <c r="J110" s="247">
        <v>97.57869249394669</v>
      </c>
      <c r="K110" s="252">
        <v>78.260869565217391</v>
      </c>
    </row>
    <row r="111" spans="1:11" ht="17.25" customHeight="1" x14ac:dyDescent="0.2">
      <c r="A111" s="39" t="s">
        <v>142</v>
      </c>
      <c r="B111" s="48" t="s">
        <v>162</v>
      </c>
      <c r="C111" s="253">
        <v>98.493150684931493</v>
      </c>
      <c r="D111" s="247">
        <v>81.189772581266894</v>
      </c>
      <c r="E111" s="253">
        <v>86.456400742114994</v>
      </c>
      <c r="F111" s="247">
        <v>96.71457905544149</v>
      </c>
      <c r="G111" s="253">
        <v>84.049079754601195</v>
      </c>
      <c r="H111" s="247">
        <v>85.866666666666703</v>
      </c>
      <c r="I111" s="253">
        <v>93.198070846499206</v>
      </c>
      <c r="J111" s="247">
        <v>99.781754692274106</v>
      </c>
      <c r="K111" s="253">
        <v>97.747747747747695</v>
      </c>
    </row>
    <row r="112" spans="1:11" ht="17.25" customHeight="1" x14ac:dyDescent="0.2">
      <c r="A112" s="40"/>
      <c r="B112" s="49"/>
      <c r="C112" s="50"/>
      <c r="D112" s="49"/>
      <c r="E112" s="49"/>
      <c r="F112" s="49"/>
      <c r="G112" s="49"/>
      <c r="H112" s="49"/>
      <c r="I112" s="49"/>
      <c r="J112" s="49"/>
      <c r="K112" s="216"/>
    </row>
    <row r="113" spans="1:1" x14ac:dyDescent="0.2">
      <c r="A113" s="386" t="s">
        <v>319</v>
      </c>
    </row>
  </sheetData>
  <autoFilter ref="A4:B111" xr:uid="{00000000-0001-0000-0900-000000000000}"/>
  <mergeCells count="1">
    <mergeCell ref="A1:B1"/>
  </mergeCells>
  <phoneticPr fontId="3" type="noConversion"/>
  <pageMargins left="0.2" right="0.78431372549019596" top="0.4" bottom="0.98039215686274495" header="0.50980392156862797" footer="0.50980392156862797"/>
  <pageSetup paperSize="9" scale="7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"/>
  <dimension ref="A1:AL123"/>
  <sheetViews>
    <sheetView zoomScaleNormal="100" workbookViewId="0">
      <pane xSplit="2" ySplit="2" topLeftCell="C102" activePane="bottomRight" state="frozen"/>
      <selection pane="topRight" activeCell="C1" sqref="C1"/>
      <selection pane="bottomLeft" activeCell="A3" sqref="A3"/>
      <selection pane="bottomRight" activeCell="AL114" activeCellId="3" sqref="C107:X107 AL107 AL112 AL114"/>
    </sheetView>
  </sheetViews>
  <sheetFormatPr defaultColWidth="9.28515625" defaultRowHeight="12.75" x14ac:dyDescent="0.2"/>
  <cols>
    <col min="1" max="1" width="21.28515625" style="3" customWidth="1"/>
    <col min="2" max="2" width="18.42578125" style="3" customWidth="1"/>
    <col min="3" max="3" width="14.28515625" style="73" bestFit="1" customWidth="1"/>
    <col min="4" max="4" width="15.28515625" style="73" bestFit="1" customWidth="1"/>
    <col min="5" max="5" width="12.7109375" style="6" bestFit="1" customWidth="1"/>
    <col min="6" max="6" width="13.28515625" style="7" bestFit="1" customWidth="1"/>
    <col min="7" max="7" width="10.5703125" style="7" bestFit="1" customWidth="1"/>
    <col min="8" max="8" width="11.5703125" style="6" bestFit="1" customWidth="1"/>
    <col min="9" max="9" width="9" style="6" bestFit="1" customWidth="1"/>
    <col min="10" max="10" width="14.28515625" style="7" bestFit="1" customWidth="1"/>
    <col min="11" max="11" width="8.7109375" style="7" bestFit="1" customWidth="1"/>
    <col min="12" max="12" width="10.28515625" style="6" bestFit="1" customWidth="1"/>
    <col min="13" max="13" width="8.7109375" style="6" bestFit="1" customWidth="1"/>
    <col min="14" max="15" width="12.5703125" style="8" bestFit="1" customWidth="1"/>
    <col min="16" max="16" width="11.7109375" style="6" bestFit="1" customWidth="1"/>
    <col min="17" max="17" width="8.7109375" style="6" bestFit="1" customWidth="1"/>
    <col min="18" max="18" width="15.7109375" style="7" bestFit="1" customWidth="1"/>
    <col min="19" max="19" width="15.42578125" style="7" bestFit="1" customWidth="1"/>
    <col min="20" max="20" width="9.28515625" style="6" bestFit="1" customWidth="1"/>
    <col min="21" max="21" width="9.7109375" style="6" customWidth="1"/>
    <col min="22" max="22" width="10.28515625" style="7" customWidth="1"/>
    <col min="23" max="23" width="13.7109375" style="7" customWidth="1"/>
    <col min="24" max="24" width="8.7109375" style="6" customWidth="1"/>
    <col min="25" max="25" width="17.42578125" style="6" hidden="1" customWidth="1"/>
    <col min="26" max="27" width="9.28515625" style="7" hidden="1" customWidth="1"/>
    <col min="28" max="28" width="10.7109375" style="6" hidden="1" customWidth="1"/>
    <col min="29" max="29" width="8.7109375" style="7" hidden="1" customWidth="1"/>
    <col min="30" max="30" width="9.28515625" style="7" hidden="1" customWidth="1"/>
    <col min="31" max="31" width="9.28515625" style="6" hidden="1" customWidth="1"/>
    <col min="32" max="32" width="13.42578125" style="199" hidden="1" customWidth="1"/>
    <col min="33" max="33" width="12.28515625" style="199" hidden="1" customWidth="1"/>
    <col min="34" max="34" width="10.5703125" style="6" hidden="1" customWidth="1"/>
    <col min="35" max="35" width="9.28515625" style="7" hidden="1" customWidth="1"/>
    <col min="36" max="36" width="11" style="7" hidden="1" customWidth="1"/>
    <col min="37" max="37" width="8.7109375" style="6" hidden="1" customWidth="1"/>
    <col min="38" max="38" width="9.28515625" style="3" customWidth="1"/>
    <col min="39" max="16384" width="9.28515625" style="3"/>
  </cols>
  <sheetData>
    <row r="1" spans="1:38" ht="25.5" x14ac:dyDescent="0.2">
      <c r="A1" s="208" t="s">
        <v>258</v>
      </c>
      <c r="B1" s="51" t="s">
        <v>154</v>
      </c>
      <c r="C1" s="383" t="s">
        <v>230</v>
      </c>
      <c r="D1" s="383"/>
      <c r="E1" s="383"/>
      <c r="F1" s="379" t="s">
        <v>155</v>
      </c>
      <c r="G1" s="379"/>
      <c r="H1" s="379"/>
      <c r="I1" s="379"/>
      <c r="J1" s="378" t="s">
        <v>156</v>
      </c>
      <c r="K1" s="378"/>
      <c r="L1" s="378"/>
      <c r="M1" s="378"/>
      <c r="N1" s="384" t="s">
        <v>157</v>
      </c>
      <c r="O1" s="379"/>
      <c r="P1" s="385"/>
      <c r="Q1" s="379"/>
      <c r="R1" s="378" t="s">
        <v>158</v>
      </c>
      <c r="S1" s="378"/>
      <c r="T1" s="378"/>
      <c r="U1" s="378"/>
      <c r="V1" s="379" t="s">
        <v>159</v>
      </c>
      <c r="W1" s="379"/>
      <c r="X1" s="379"/>
      <c r="Y1" s="190"/>
      <c r="Z1" s="189"/>
      <c r="AA1" s="190"/>
      <c r="AB1" s="191"/>
      <c r="AC1" s="189"/>
      <c r="AD1" s="190"/>
      <c r="AE1" s="191"/>
      <c r="AF1" s="192"/>
      <c r="AG1" s="193"/>
      <c r="AH1" s="191"/>
      <c r="AI1" s="189"/>
      <c r="AJ1" s="190"/>
      <c r="AK1" s="191"/>
      <c r="AL1" s="9"/>
    </row>
    <row r="2" spans="1:38" s="4" customFormat="1" ht="15.75" x14ac:dyDescent="0.25">
      <c r="A2" s="52" t="s">
        <v>109</v>
      </c>
      <c r="B2" s="52" t="s">
        <v>110</v>
      </c>
      <c r="C2" s="266" t="s">
        <v>111</v>
      </c>
      <c r="D2" s="266" t="s">
        <v>112</v>
      </c>
      <c r="E2" s="267" t="s">
        <v>113</v>
      </c>
      <c r="F2" s="52" t="s">
        <v>114</v>
      </c>
      <c r="G2" s="52" t="s">
        <v>115</v>
      </c>
      <c r="H2" s="53" t="s">
        <v>116</v>
      </c>
      <c r="I2" s="53" t="s">
        <v>112</v>
      </c>
      <c r="J2" s="272" t="s">
        <v>117</v>
      </c>
      <c r="K2" s="272" t="s">
        <v>118</v>
      </c>
      <c r="L2" s="269" t="s">
        <v>119</v>
      </c>
      <c r="M2" s="269" t="s">
        <v>112</v>
      </c>
      <c r="N2" s="54" t="s">
        <v>120</v>
      </c>
      <c r="O2" s="54" t="s">
        <v>121</v>
      </c>
      <c r="P2" s="53" t="s">
        <v>122</v>
      </c>
      <c r="Q2" s="53" t="s">
        <v>112</v>
      </c>
      <c r="R2" s="272" t="s">
        <v>123</v>
      </c>
      <c r="S2" s="272" t="s">
        <v>124</v>
      </c>
      <c r="T2" s="269" t="s">
        <v>125</v>
      </c>
      <c r="U2" s="269" t="s">
        <v>112</v>
      </c>
      <c r="V2" s="55" t="s">
        <v>126</v>
      </c>
      <c r="W2" s="55" t="s">
        <v>127</v>
      </c>
      <c r="X2" s="53" t="s">
        <v>128</v>
      </c>
      <c r="Y2" s="200" t="s">
        <v>1</v>
      </c>
      <c r="Z2" s="184" t="s">
        <v>129</v>
      </c>
      <c r="AA2" s="185" t="s">
        <v>130</v>
      </c>
      <c r="AB2" s="186" t="s">
        <v>131</v>
      </c>
      <c r="AC2" s="184" t="s">
        <v>132</v>
      </c>
      <c r="AD2" s="185" t="s">
        <v>133</v>
      </c>
      <c r="AE2" s="186" t="s">
        <v>134</v>
      </c>
      <c r="AF2" s="187" t="s">
        <v>135</v>
      </c>
      <c r="AG2" s="188" t="s">
        <v>136</v>
      </c>
      <c r="AH2" s="186" t="s">
        <v>137</v>
      </c>
      <c r="AI2" s="184" t="s">
        <v>138</v>
      </c>
      <c r="AJ2" s="185" t="s">
        <v>139</v>
      </c>
      <c r="AK2" s="186" t="s">
        <v>140</v>
      </c>
      <c r="AL2" s="10" t="s">
        <v>141</v>
      </c>
    </row>
    <row r="3" spans="1:38" x14ac:dyDescent="0.2">
      <c r="A3" s="56" t="s">
        <v>142</v>
      </c>
      <c r="B3" s="56" t="s">
        <v>5</v>
      </c>
      <c r="C3" s="268">
        <v>7843983.0700000003</v>
      </c>
      <c r="D3" s="268">
        <v>10507571.300000001</v>
      </c>
      <c r="E3" s="269">
        <v>0.74650771772540803</v>
      </c>
      <c r="F3" s="57">
        <v>3967</v>
      </c>
      <c r="G3" s="57">
        <v>3630</v>
      </c>
      <c r="H3" s="58">
        <v>0.91500000000000004</v>
      </c>
      <c r="I3" s="53">
        <v>0.92059999999999997</v>
      </c>
      <c r="J3" s="273">
        <v>5055</v>
      </c>
      <c r="K3" s="273">
        <v>4470</v>
      </c>
      <c r="L3" s="274">
        <v>0.88429999999999997</v>
      </c>
      <c r="M3" s="269">
        <v>0.88839999999999997</v>
      </c>
      <c r="N3" s="59">
        <v>9447588.3499999996</v>
      </c>
      <c r="O3" s="59">
        <v>6073838.5599999996</v>
      </c>
      <c r="P3" s="58">
        <v>0.64290000000000003</v>
      </c>
      <c r="Q3" s="58">
        <v>0.65369999999999995</v>
      </c>
      <c r="R3" s="273">
        <v>3971</v>
      </c>
      <c r="S3" s="273">
        <v>2490</v>
      </c>
      <c r="T3" s="274">
        <v>0.627</v>
      </c>
      <c r="U3" s="274">
        <v>0.64470000000000005</v>
      </c>
      <c r="V3" s="57">
        <v>3020</v>
      </c>
      <c r="W3" s="57">
        <v>2512</v>
      </c>
      <c r="X3" s="58">
        <v>0.83179999999999998</v>
      </c>
      <c r="Y3" s="201"/>
      <c r="Z3" s="189">
        <v>4654</v>
      </c>
      <c r="AA3" s="190">
        <v>4816</v>
      </c>
      <c r="AB3" s="191">
        <v>1.0347999999999999</v>
      </c>
      <c r="AC3" s="189">
        <v>6433</v>
      </c>
      <c r="AD3" s="190">
        <v>5312</v>
      </c>
      <c r="AE3" s="191">
        <v>0.82569999999999999</v>
      </c>
      <c r="AF3" s="192">
        <v>12240226.41</v>
      </c>
      <c r="AG3" s="193">
        <v>8173147.7199999997</v>
      </c>
      <c r="AH3" s="191">
        <v>0.66769999999999996</v>
      </c>
      <c r="AI3" s="189">
        <v>4843</v>
      </c>
      <c r="AJ3" s="190">
        <v>3326</v>
      </c>
      <c r="AK3" s="191">
        <v>0.68679999999999997</v>
      </c>
      <c r="AL3" s="9" t="s">
        <v>163</v>
      </c>
    </row>
    <row r="4" spans="1:38" x14ac:dyDescent="0.2">
      <c r="A4" s="56" t="s">
        <v>254</v>
      </c>
      <c r="B4" s="56" t="s">
        <v>6</v>
      </c>
      <c r="C4" s="268">
        <v>1155546.95</v>
      </c>
      <c r="D4" s="268">
        <v>1551276.86</v>
      </c>
      <c r="E4" s="269">
        <v>0.74490052665389495</v>
      </c>
      <c r="F4" s="57">
        <v>748</v>
      </c>
      <c r="G4" s="57">
        <v>750</v>
      </c>
      <c r="H4" s="58">
        <v>1.0026999999999999</v>
      </c>
      <c r="I4" s="53">
        <v>0.97650000000000003</v>
      </c>
      <c r="J4" s="273">
        <v>912</v>
      </c>
      <c r="K4" s="273">
        <v>832</v>
      </c>
      <c r="L4" s="274">
        <v>0.9123</v>
      </c>
      <c r="M4" s="269">
        <v>0.9</v>
      </c>
      <c r="N4" s="59">
        <v>1357480.24</v>
      </c>
      <c r="O4" s="59">
        <v>888497.43</v>
      </c>
      <c r="P4" s="58">
        <v>0.65449999999999997</v>
      </c>
      <c r="Q4" s="58">
        <v>0.6169</v>
      </c>
      <c r="R4" s="273">
        <v>698</v>
      </c>
      <c r="S4" s="273">
        <v>415</v>
      </c>
      <c r="T4" s="274">
        <v>0.59460000000000002</v>
      </c>
      <c r="U4" s="274">
        <v>0.62749999999999995</v>
      </c>
      <c r="V4" s="57">
        <v>518</v>
      </c>
      <c r="W4" s="57">
        <v>451</v>
      </c>
      <c r="X4" s="58">
        <v>0.87070000000000003</v>
      </c>
      <c r="Y4" s="201"/>
      <c r="Z4" s="189">
        <v>932</v>
      </c>
      <c r="AA4" s="190">
        <v>1055</v>
      </c>
      <c r="AB4" s="191">
        <v>1.1319999999999999</v>
      </c>
      <c r="AC4" s="189">
        <v>1357</v>
      </c>
      <c r="AD4" s="190">
        <v>1212</v>
      </c>
      <c r="AE4" s="191">
        <v>0.8931</v>
      </c>
      <c r="AF4" s="192">
        <v>2330160</v>
      </c>
      <c r="AG4" s="193">
        <v>1640929.57</v>
      </c>
      <c r="AH4" s="191">
        <v>0.70420000000000005</v>
      </c>
      <c r="AI4" s="189">
        <v>1010</v>
      </c>
      <c r="AJ4" s="190">
        <v>671</v>
      </c>
      <c r="AK4" s="191">
        <v>0.66439999999999999</v>
      </c>
      <c r="AL4" s="9" t="s">
        <v>163</v>
      </c>
    </row>
    <row r="5" spans="1:38" x14ac:dyDescent="0.2">
      <c r="A5" s="56" t="s">
        <v>254</v>
      </c>
      <c r="B5" s="56" t="s">
        <v>7</v>
      </c>
      <c r="C5" s="268">
        <v>361245.86</v>
      </c>
      <c r="D5" s="268">
        <v>481497.15</v>
      </c>
      <c r="E5" s="269">
        <v>0.75025544803328503</v>
      </c>
      <c r="F5" s="57">
        <v>198</v>
      </c>
      <c r="G5" s="57">
        <v>194</v>
      </c>
      <c r="H5" s="58">
        <v>0.9798</v>
      </c>
      <c r="I5" s="53">
        <v>0.99519999999999997</v>
      </c>
      <c r="J5" s="273">
        <v>295</v>
      </c>
      <c r="K5" s="273">
        <v>275</v>
      </c>
      <c r="L5" s="274">
        <v>0.93220000000000003</v>
      </c>
      <c r="M5" s="269">
        <v>0.9</v>
      </c>
      <c r="N5" s="59">
        <v>477558.04</v>
      </c>
      <c r="O5" s="59">
        <v>288573.09000000003</v>
      </c>
      <c r="P5" s="58">
        <v>0.60429999999999995</v>
      </c>
      <c r="Q5" s="58">
        <v>0.6704</v>
      </c>
      <c r="R5" s="273">
        <v>246</v>
      </c>
      <c r="S5" s="273">
        <v>140</v>
      </c>
      <c r="T5" s="274">
        <v>0.56910000000000005</v>
      </c>
      <c r="U5" s="274">
        <v>0.64629999999999999</v>
      </c>
      <c r="V5" s="57">
        <v>155</v>
      </c>
      <c r="W5" s="57">
        <v>133</v>
      </c>
      <c r="X5" s="58">
        <v>0.85809999999999997</v>
      </c>
      <c r="Y5" s="201"/>
      <c r="Z5" s="189">
        <v>200</v>
      </c>
      <c r="AA5" s="190">
        <v>216</v>
      </c>
      <c r="AB5" s="191">
        <v>1.08</v>
      </c>
      <c r="AC5" s="189">
        <v>390</v>
      </c>
      <c r="AD5" s="190">
        <v>340</v>
      </c>
      <c r="AE5" s="191">
        <v>0.87180000000000002</v>
      </c>
      <c r="AF5" s="192">
        <v>634979.81999999995</v>
      </c>
      <c r="AG5" s="193">
        <v>397345.08</v>
      </c>
      <c r="AH5" s="191">
        <v>0.62580000000000002</v>
      </c>
      <c r="AI5" s="189">
        <v>315</v>
      </c>
      <c r="AJ5" s="190">
        <v>186</v>
      </c>
      <c r="AK5" s="191">
        <v>0.59050000000000002</v>
      </c>
      <c r="AL5" s="9" t="s">
        <v>163</v>
      </c>
    </row>
    <row r="6" spans="1:38" x14ac:dyDescent="0.2">
      <c r="A6" s="56" t="s">
        <v>253</v>
      </c>
      <c r="B6" s="56" t="s">
        <v>8</v>
      </c>
      <c r="C6" s="268">
        <v>2064900.2</v>
      </c>
      <c r="D6" s="268">
        <v>2939271</v>
      </c>
      <c r="E6" s="269">
        <v>0.702521203386826</v>
      </c>
      <c r="F6" s="57">
        <v>1535</v>
      </c>
      <c r="G6" s="57">
        <v>1415</v>
      </c>
      <c r="H6" s="58">
        <v>0.92179999999999995</v>
      </c>
      <c r="I6" s="53">
        <v>0.97160000000000002</v>
      </c>
      <c r="J6" s="273">
        <v>1813</v>
      </c>
      <c r="K6" s="273">
        <v>1712</v>
      </c>
      <c r="L6" s="274">
        <v>0.94430000000000003</v>
      </c>
      <c r="M6" s="269">
        <v>0.9</v>
      </c>
      <c r="N6" s="59">
        <v>2618782.73</v>
      </c>
      <c r="O6" s="59">
        <v>1566619.83</v>
      </c>
      <c r="P6" s="58">
        <v>0.59819999999999995</v>
      </c>
      <c r="Q6" s="58">
        <v>0.62239999999999995</v>
      </c>
      <c r="R6" s="273">
        <v>1313</v>
      </c>
      <c r="S6" s="273">
        <v>767</v>
      </c>
      <c r="T6" s="274">
        <v>0.58420000000000005</v>
      </c>
      <c r="U6" s="274">
        <v>0.64539999999999997</v>
      </c>
      <c r="V6" s="57">
        <v>1181</v>
      </c>
      <c r="W6" s="57">
        <v>1079</v>
      </c>
      <c r="X6" s="58">
        <v>0.91359999999999997</v>
      </c>
      <c r="Y6" s="201"/>
      <c r="Z6" s="189">
        <v>1772</v>
      </c>
      <c r="AA6" s="190">
        <v>1756</v>
      </c>
      <c r="AB6" s="191">
        <v>0.99099999999999999</v>
      </c>
      <c r="AC6" s="189">
        <v>2085</v>
      </c>
      <c r="AD6" s="190">
        <v>1876</v>
      </c>
      <c r="AE6" s="191">
        <v>0.89980000000000004</v>
      </c>
      <c r="AF6" s="192">
        <v>3482669.87</v>
      </c>
      <c r="AG6" s="193">
        <v>2367007.67</v>
      </c>
      <c r="AH6" s="191">
        <v>0.67969999999999997</v>
      </c>
      <c r="AI6" s="189">
        <v>1604</v>
      </c>
      <c r="AJ6" s="190">
        <v>1173</v>
      </c>
      <c r="AK6" s="191">
        <v>0.73129999999999995</v>
      </c>
      <c r="AL6" s="9" t="s">
        <v>163</v>
      </c>
    </row>
    <row r="7" spans="1:38" x14ac:dyDescent="0.2">
      <c r="A7" s="56" t="s">
        <v>254</v>
      </c>
      <c r="B7" s="56" t="s">
        <v>9</v>
      </c>
      <c r="C7" s="268">
        <v>1045520.79</v>
      </c>
      <c r="D7" s="268">
        <v>1287145.1100000001</v>
      </c>
      <c r="E7" s="269">
        <v>0.81227888128324599</v>
      </c>
      <c r="F7" s="57">
        <v>438</v>
      </c>
      <c r="G7" s="57">
        <v>445</v>
      </c>
      <c r="H7" s="58">
        <v>1.016</v>
      </c>
      <c r="I7" s="53">
        <v>0.9496</v>
      </c>
      <c r="J7" s="273">
        <v>725</v>
      </c>
      <c r="K7" s="273">
        <v>680</v>
      </c>
      <c r="L7" s="274">
        <v>0.93789999999999996</v>
      </c>
      <c r="M7" s="269">
        <v>0.9</v>
      </c>
      <c r="N7" s="59">
        <v>1066291.45</v>
      </c>
      <c r="O7" s="59">
        <v>769416.52</v>
      </c>
      <c r="P7" s="58">
        <v>0.72160000000000002</v>
      </c>
      <c r="Q7" s="58">
        <v>0.7</v>
      </c>
      <c r="R7" s="273">
        <v>539</v>
      </c>
      <c r="S7" s="273">
        <v>373</v>
      </c>
      <c r="T7" s="274">
        <v>0.69199999999999995</v>
      </c>
      <c r="U7" s="274">
        <v>0.7</v>
      </c>
      <c r="V7" s="57">
        <v>471</v>
      </c>
      <c r="W7" s="57">
        <v>413</v>
      </c>
      <c r="X7" s="58">
        <v>0.87690000000000001</v>
      </c>
      <c r="Y7" s="201"/>
      <c r="Z7" s="189">
        <v>569</v>
      </c>
      <c r="AA7" s="190">
        <v>587</v>
      </c>
      <c r="AB7" s="191">
        <v>1.0316000000000001</v>
      </c>
      <c r="AC7" s="189">
        <v>1064</v>
      </c>
      <c r="AD7" s="190">
        <v>977</v>
      </c>
      <c r="AE7" s="191">
        <v>0.91820000000000002</v>
      </c>
      <c r="AF7" s="192">
        <v>1519368.44</v>
      </c>
      <c r="AG7" s="193">
        <v>1012460.17</v>
      </c>
      <c r="AH7" s="191">
        <v>0.66639999999999999</v>
      </c>
      <c r="AI7" s="189">
        <v>802</v>
      </c>
      <c r="AJ7" s="190">
        <v>530</v>
      </c>
      <c r="AK7" s="191">
        <v>0.66080000000000005</v>
      </c>
      <c r="AL7" s="9" t="s">
        <v>163</v>
      </c>
    </row>
    <row r="8" spans="1:38" x14ac:dyDescent="0.2">
      <c r="A8" s="56" t="s">
        <v>254</v>
      </c>
      <c r="B8" s="56" t="s">
        <v>10</v>
      </c>
      <c r="C8" s="268">
        <v>429542.37</v>
      </c>
      <c r="D8" s="268">
        <v>526735.5</v>
      </c>
      <c r="E8" s="269">
        <v>0.81548019831585306</v>
      </c>
      <c r="F8" s="57">
        <v>163</v>
      </c>
      <c r="G8" s="57">
        <v>173</v>
      </c>
      <c r="H8" s="58">
        <v>1.0612999999999999</v>
      </c>
      <c r="I8" s="53">
        <v>1</v>
      </c>
      <c r="J8" s="273">
        <v>250</v>
      </c>
      <c r="K8" s="273">
        <v>213</v>
      </c>
      <c r="L8" s="274">
        <v>0.85199999999999998</v>
      </c>
      <c r="M8" s="269">
        <v>0.85289999999999999</v>
      </c>
      <c r="N8" s="59">
        <v>467204.23</v>
      </c>
      <c r="O8" s="59">
        <v>340808.55</v>
      </c>
      <c r="P8" s="58">
        <v>0.72950000000000004</v>
      </c>
      <c r="Q8" s="58">
        <v>0.7</v>
      </c>
      <c r="R8" s="273">
        <v>176</v>
      </c>
      <c r="S8" s="273">
        <v>105</v>
      </c>
      <c r="T8" s="274">
        <v>0.59660000000000002</v>
      </c>
      <c r="U8" s="274">
        <v>0.66249999999999998</v>
      </c>
      <c r="V8" s="57">
        <v>156</v>
      </c>
      <c r="W8" s="57">
        <v>74</v>
      </c>
      <c r="X8" s="58">
        <v>0.47439999999999999</v>
      </c>
      <c r="Y8" s="201"/>
      <c r="Z8" s="189">
        <v>193</v>
      </c>
      <c r="AA8" s="190">
        <v>202</v>
      </c>
      <c r="AB8" s="191">
        <v>1.0466</v>
      </c>
      <c r="AC8" s="189">
        <v>338</v>
      </c>
      <c r="AD8" s="190">
        <v>289</v>
      </c>
      <c r="AE8" s="191">
        <v>0.85499999999999998</v>
      </c>
      <c r="AF8" s="192">
        <v>664596.23</v>
      </c>
      <c r="AG8" s="193">
        <v>391250.49</v>
      </c>
      <c r="AH8" s="191">
        <v>0.5887</v>
      </c>
      <c r="AI8" s="189">
        <v>259</v>
      </c>
      <c r="AJ8" s="190">
        <v>160</v>
      </c>
      <c r="AK8" s="191">
        <v>0.61780000000000002</v>
      </c>
      <c r="AL8" s="9" t="s">
        <v>163</v>
      </c>
    </row>
    <row r="9" spans="1:38" x14ac:dyDescent="0.2">
      <c r="A9" s="56" t="s">
        <v>248</v>
      </c>
      <c r="B9" s="56" t="s">
        <v>11</v>
      </c>
      <c r="C9" s="268">
        <v>2705703.56</v>
      </c>
      <c r="D9" s="268">
        <v>3735074.38</v>
      </c>
      <c r="E9" s="269">
        <v>0.72440419780877296</v>
      </c>
      <c r="F9" s="57">
        <v>1505</v>
      </c>
      <c r="G9" s="57">
        <v>1453</v>
      </c>
      <c r="H9" s="58">
        <v>0.96540000000000004</v>
      </c>
      <c r="I9" s="53">
        <v>0.96089999999999998</v>
      </c>
      <c r="J9" s="273">
        <v>1834</v>
      </c>
      <c r="K9" s="273">
        <v>1740</v>
      </c>
      <c r="L9" s="274">
        <v>0.94869999999999999</v>
      </c>
      <c r="M9" s="269">
        <v>0.9</v>
      </c>
      <c r="N9" s="59">
        <v>2921157.29</v>
      </c>
      <c r="O9" s="59">
        <v>1995881.2</v>
      </c>
      <c r="P9" s="58">
        <v>0.68330000000000002</v>
      </c>
      <c r="Q9" s="58">
        <v>0.67010000000000003</v>
      </c>
      <c r="R9" s="273">
        <v>1629</v>
      </c>
      <c r="S9" s="273">
        <v>1078</v>
      </c>
      <c r="T9" s="274">
        <v>0.66180000000000005</v>
      </c>
      <c r="U9" s="274">
        <v>0.64139999999999997</v>
      </c>
      <c r="V9" s="57">
        <v>1077</v>
      </c>
      <c r="W9" s="57">
        <v>933</v>
      </c>
      <c r="X9" s="58">
        <v>0.86629999999999996</v>
      </c>
      <c r="Y9" s="201"/>
      <c r="Z9" s="189">
        <v>1985</v>
      </c>
      <c r="AA9" s="190">
        <v>1930</v>
      </c>
      <c r="AB9" s="191">
        <v>0.97230000000000005</v>
      </c>
      <c r="AC9" s="189">
        <v>2647</v>
      </c>
      <c r="AD9" s="190">
        <v>2341</v>
      </c>
      <c r="AE9" s="191">
        <v>0.88439999999999996</v>
      </c>
      <c r="AF9" s="192">
        <v>4867421.97</v>
      </c>
      <c r="AG9" s="193">
        <v>3282523.27</v>
      </c>
      <c r="AH9" s="191">
        <v>0.6744</v>
      </c>
      <c r="AI9" s="189">
        <v>2145</v>
      </c>
      <c r="AJ9" s="190">
        <v>1434</v>
      </c>
      <c r="AK9" s="191">
        <v>0.66849999999999998</v>
      </c>
      <c r="AL9" s="9" t="s">
        <v>163</v>
      </c>
    </row>
    <row r="10" spans="1:38" x14ac:dyDescent="0.2">
      <c r="A10" s="56" t="s">
        <v>248</v>
      </c>
      <c r="B10" s="56" t="s">
        <v>12</v>
      </c>
      <c r="C10" s="268">
        <v>1372611.29</v>
      </c>
      <c r="D10" s="268">
        <v>1917274.05</v>
      </c>
      <c r="E10" s="269">
        <v>0.71591814952067001</v>
      </c>
      <c r="F10" s="57">
        <v>856</v>
      </c>
      <c r="G10" s="57">
        <v>802</v>
      </c>
      <c r="H10" s="58">
        <v>0.93689999999999996</v>
      </c>
      <c r="I10" s="53">
        <v>0.91900000000000004</v>
      </c>
      <c r="J10" s="273">
        <v>1043</v>
      </c>
      <c r="K10" s="273">
        <v>999</v>
      </c>
      <c r="L10" s="274">
        <v>0.95779999999999998</v>
      </c>
      <c r="M10" s="269">
        <v>0.9</v>
      </c>
      <c r="N10" s="59">
        <v>1578192.02</v>
      </c>
      <c r="O10" s="59">
        <v>1034817.65</v>
      </c>
      <c r="P10" s="58">
        <v>0.65569999999999995</v>
      </c>
      <c r="Q10" s="58">
        <v>0.66679999999999995</v>
      </c>
      <c r="R10" s="273">
        <v>789</v>
      </c>
      <c r="S10" s="273">
        <v>514</v>
      </c>
      <c r="T10" s="274">
        <v>0.65149999999999997</v>
      </c>
      <c r="U10" s="274">
        <v>0.7</v>
      </c>
      <c r="V10" s="57">
        <v>655</v>
      </c>
      <c r="W10" s="57">
        <v>575</v>
      </c>
      <c r="X10" s="58">
        <v>0.87790000000000001</v>
      </c>
      <c r="Y10" s="201"/>
      <c r="Z10" s="189">
        <v>1498</v>
      </c>
      <c r="AA10" s="190">
        <v>1473</v>
      </c>
      <c r="AB10" s="191">
        <v>0.98329999999999995</v>
      </c>
      <c r="AC10" s="189">
        <v>1702</v>
      </c>
      <c r="AD10" s="190">
        <v>1560</v>
      </c>
      <c r="AE10" s="191">
        <v>0.91659999999999997</v>
      </c>
      <c r="AF10" s="192">
        <v>2664049</v>
      </c>
      <c r="AG10" s="193">
        <v>1900128.98</v>
      </c>
      <c r="AH10" s="191">
        <v>0.71319999999999995</v>
      </c>
      <c r="AI10" s="189">
        <v>1314</v>
      </c>
      <c r="AJ10" s="190">
        <v>917</v>
      </c>
      <c r="AK10" s="191">
        <v>0.69789999999999996</v>
      </c>
      <c r="AL10" s="9" t="s">
        <v>163</v>
      </c>
    </row>
    <row r="11" spans="1:38" x14ac:dyDescent="0.2">
      <c r="A11" s="56" t="s">
        <v>164</v>
      </c>
      <c r="B11" s="56" t="s">
        <v>13</v>
      </c>
      <c r="C11" s="268">
        <v>2780540.39</v>
      </c>
      <c r="D11" s="268">
        <v>3994519.35</v>
      </c>
      <c r="E11" s="269">
        <v>0.69608885234214701</v>
      </c>
      <c r="F11" s="57">
        <v>1438</v>
      </c>
      <c r="G11" s="57">
        <v>1344</v>
      </c>
      <c r="H11" s="58">
        <v>0.93459999999999999</v>
      </c>
      <c r="I11" s="53">
        <v>0.91900000000000004</v>
      </c>
      <c r="J11" s="273">
        <v>1837</v>
      </c>
      <c r="K11" s="273">
        <v>1664</v>
      </c>
      <c r="L11" s="274">
        <v>0.90580000000000005</v>
      </c>
      <c r="M11" s="269">
        <v>0.9</v>
      </c>
      <c r="N11" s="59">
        <v>3511768.59</v>
      </c>
      <c r="O11" s="59">
        <v>2294365.62</v>
      </c>
      <c r="P11" s="58">
        <v>0.65329999999999999</v>
      </c>
      <c r="Q11" s="58">
        <v>0.68069999999999997</v>
      </c>
      <c r="R11" s="273">
        <v>1495</v>
      </c>
      <c r="S11" s="273">
        <v>862</v>
      </c>
      <c r="T11" s="274">
        <v>0.5766</v>
      </c>
      <c r="U11" s="274">
        <v>0.66810000000000003</v>
      </c>
      <c r="V11" s="57">
        <v>1181</v>
      </c>
      <c r="W11" s="57">
        <v>1058</v>
      </c>
      <c r="X11" s="58">
        <v>0.89590000000000003</v>
      </c>
      <c r="Y11" s="201"/>
      <c r="Z11" s="189">
        <v>1693</v>
      </c>
      <c r="AA11" s="190">
        <v>1758</v>
      </c>
      <c r="AB11" s="191">
        <v>1.0384</v>
      </c>
      <c r="AC11" s="189">
        <v>2131</v>
      </c>
      <c r="AD11" s="190">
        <v>1911</v>
      </c>
      <c r="AE11" s="191">
        <v>0.89680000000000004</v>
      </c>
      <c r="AF11" s="192">
        <v>3939368.3</v>
      </c>
      <c r="AG11" s="193">
        <v>2658573.13</v>
      </c>
      <c r="AH11" s="191">
        <v>0.67490000000000006</v>
      </c>
      <c r="AI11" s="189">
        <v>1813</v>
      </c>
      <c r="AJ11" s="190">
        <v>1314</v>
      </c>
      <c r="AK11" s="191">
        <v>0.7248</v>
      </c>
      <c r="AL11" s="9" t="s">
        <v>163</v>
      </c>
    </row>
    <row r="12" spans="1:38" ht="15" customHeight="1" x14ac:dyDescent="0.2">
      <c r="A12" s="56" t="s">
        <v>164</v>
      </c>
      <c r="B12" s="56" t="s">
        <v>14</v>
      </c>
      <c r="C12" s="268">
        <v>4951611.9800000004</v>
      </c>
      <c r="D12" s="268">
        <v>6316195.8200000003</v>
      </c>
      <c r="E12" s="269">
        <v>0.78395479195260298</v>
      </c>
      <c r="F12" s="57">
        <v>2418</v>
      </c>
      <c r="G12" s="57">
        <v>2437</v>
      </c>
      <c r="H12" s="58">
        <v>1.0079</v>
      </c>
      <c r="I12" s="53">
        <v>0.99570000000000003</v>
      </c>
      <c r="J12" s="273">
        <v>2903</v>
      </c>
      <c r="K12" s="273">
        <v>2691</v>
      </c>
      <c r="L12" s="274">
        <v>0.92700000000000005</v>
      </c>
      <c r="M12" s="269">
        <v>0.9</v>
      </c>
      <c r="N12" s="59">
        <v>5599420.9299999997</v>
      </c>
      <c r="O12" s="59">
        <v>4023488.82</v>
      </c>
      <c r="P12" s="58">
        <v>0.71860000000000002</v>
      </c>
      <c r="Q12" s="58">
        <v>0.7</v>
      </c>
      <c r="R12" s="273">
        <v>1993</v>
      </c>
      <c r="S12" s="273">
        <v>1343</v>
      </c>
      <c r="T12" s="274">
        <v>0.67390000000000005</v>
      </c>
      <c r="U12" s="274">
        <v>0.7</v>
      </c>
      <c r="V12" s="57">
        <v>2188</v>
      </c>
      <c r="W12" s="57">
        <v>1901</v>
      </c>
      <c r="X12" s="58">
        <v>0.86880000000000002</v>
      </c>
      <c r="Y12" s="201"/>
      <c r="Z12" s="189">
        <v>2364</v>
      </c>
      <c r="AA12" s="190">
        <v>2494</v>
      </c>
      <c r="AB12" s="191">
        <v>1.0549999999999999</v>
      </c>
      <c r="AC12" s="189">
        <v>3418</v>
      </c>
      <c r="AD12" s="190">
        <v>2866</v>
      </c>
      <c r="AE12" s="191">
        <v>0.83850000000000002</v>
      </c>
      <c r="AF12" s="192">
        <v>7201929.4199999999</v>
      </c>
      <c r="AG12" s="193">
        <v>4997438.4000000004</v>
      </c>
      <c r="AH12" s="191">
        <v>0.69389999999999996</v>
      </c>
      <c r="AI12" s="189">
        <v>2384</v>
      </c>
      <c r="AJ12" s="190">
        <v>1714</v>
      </c>
      <c r="AK12" s="191">
        <v>0.71899999999999997</v>
      </c>
      <c r="AL12" s="9" t="s">
        <v>163</v>
      </c>
    </row>
    <row r="13" spans="1:38" x14ac:dyDescent="0.2">
      <c r="A13" s="56" t="s">
        <v>232</v>
      </c>
      <c r="B13" s="56" t="s">
        <v>15</v>
      </c>
      <c r="C13" s="268">
        <v>7656498.4500000002</v>
      </c>
      <c r="D13" s="268">
        <v>10378953.16</v>
      </c>
      <c r="E13" s="269">
        <v>0.73769467228234398</v>
      </c>
      <c r="F13" s="57">
        <v>3629</v>
      </c>
      <c r="G13" s="57">
        <v>3626</v>
      </c>
      <c r="H13" s="58">
        <v>0.99919999999999998</v>
      </c>
      <c r="I13" s="53">
        <v>0.98399999999999999</v>
      </c>
      <c r="J13" s="273">
        <v>4863</v>
      </c>
      <c r="K13" s="273">
        <v>4692</v>
      </c>
      <c r="L13" s="274">
        <v>0.96479999999999999</v>
      </c>
      <c r="M13" s="269">
        <v>0.9</v>
      </c>
      <c r="N13" s="59">
        <v>8288517.71</v>
      </c>
      <c r="O13" s="59">
        <v>5802225.79</v>
      </c>
      <c r="P13" s="58">
        <v>0.7</v>
      </c>
      <c r="Q13" s="58">
        <v>0.69359999999999999</v>
      </c>
      <c r="R13" s="273">
        <v>3847</v>
      </c>
      <c r="S13" s="273">
        <v>2531</v>
      </c>
      <c r="T13" s="274">
        <v>0.65790000000000004</v>
      </c>
      <c r="U13" s="274">
        <v>0.68589999999999995</v>
      </c>
      <c r="V13" s="57">
        <v>2765</v>
      </c>
      <c r="W13" s="57">
        <v>2164</v>
      </c>
      <c r="X13" s="58">
        <v>0.78259999999999996</v>
      </c>
      <c r="Y13" s="201"/>
      <c r="Z13" s="189">
        <v>4430</v>
      </c>
      <c r="AA13" s="190">
        <v>4888</v>
      </c>
      <c r="AB13" s="191">
        <v>1.1033999999999999</v>
      </c>
      <c r="AC13" s="189">
        <v>6770</v>
      </c>
      <c r="AD13" s="190">
        <v>6298</v>
      </c>
      <c r="AE13" s="191">
        <v>0.93030000000000002</v>
      </c>
      <c r="AF13" s="192">
        <v>13974667.890000001</v>
      </c>
      <c r="AG13" s="193">
        <v>9780606.1500000004</v>
      </c>
      <c r="AH13" s="191">
        <v>0.69989999999999997</v>
      </c>
      <c r="AI13" s="189">
        <v>5797</v>
      </c>
      <c r="AJ13" s="190">
        <v>4222</v>
      </c>
      <c r="AK13" s="191">
        <v>0.72829999999999995</v>
      </c>
      <c r="AL13" s="9" t="s">
        <v>163</v>
      </c>
    </row>
    <row r="14" spans="1:38" x14ac:dyDescent="0.2">
      <c r="A14" s="56" t="s">
        <v>254</v>
      </c>
      <c r="B14" s="56" t="s">
        <v>16</v>
      </c>
      <c r="C14" s="268">
        <v>2995083.6</v>
      </c>
      <c r="D14" s="268">
        <v>3862616.75</v>
      </c>
      <c r="E14" s="269">
        <v>0.77540273701759299</v>
      </c>
      <c r="F14" s="57">
        <v>1329</v>
      </c>
      <c r="G14" s="57">
        <v>1399</v>
      </c>
      <c r="H14" s="58">
        <v>1.0527</v>
      </c>
      <c r="I14" s="53">
        <v>1</v>
      </c>
      <c r="J14" s="273">
        <v>2199</v>
      </c>
      <c r="K14" s="273">
        <v>1897</v>
      </c>
      <c r="L14" s="274">
        <v>0.86270000000000002</v>
      </c>
      <c r="M14" s="269">
        <v>0.9</v>
      </c>
      <c r="N14" s="59">
        <v>3453101.6</v>
      </c>
      <c r="O14" s="59">
        <v>2264794.96</v>
      </c>
      <c r="P14" s="58">
        <v>0.65590000000000004</v>
      </c>
      <c r="Q14" s="58">
        <v>0.66010000000000002</v>
      </c>
      <c r="R14" s="273">
        <v>1867</v>
      </c>
      <c r="S14" s="273">
        <v>1144</v>
      </c>
      <c r="T14" s="274">
        <v>0.61270000000000002</v>
      </c>
      <c r="U14" s="274">
        <v>0.64839999999999998</v>
      </c>
      <c r="V14" s="57">
        <v>1095</v>
      </c>
      <c r="W14" s="57">
        <v>849</v>
      </c>
      <c r="X14" s="58">
        <v>0.77529999999999999</v>
      </c>
      <c r="Y14" s="201"/>
      <c r="Z14" s="189">
        <v>2411</v>
      </c>
      <c r="AA14" s="190">
        <v>1999</v>
      </c>
      <c r="AB14" s="191">
        <v>0.82909999999999995</v>
      </c>
      <c r="AC14" s="189">
        <v>4001</v>
      </c>
      <c r="AD14" s="190">
        <v>2636</v>
      </c>
      <c r="AE14" s="191">
        <v>0.65880000000000005</v>
      </c>
      <c r="AF14" s="192">
        <v>4565267.5</v>
      </c>
      <c r="AG14" s="193">
        <v>2749578.24</v>
      </c>
      <c r="AH14" s="191">
        <v>0.60229999999999995</v>
      </c>
      <c r="AI14" s="189">
        <v>2426</v>
      </c>
      <c r="AJ14" s="190">
        <v>1390</v>
      </c>
      <c r="AK14" s="191">
        <v>0.57299999999999995</v>
      </c>
      <c r="AL14" s="9" t="s">
        <v>163</v>
      </c>
    </row>
    <row r="15" spans="1:38" x14ac:dyDescent="0.2">
      <c r="A15" s="56" t="s">
        <v>253</v>
      </c>
      <c r="B15" s="56" t="s">
        <v>17</v>
      </c>
      <c r="C15" s="268">
        <v>9861149.0700000003</v>
      </c>
      <c r="D15" s="268">
        <v>12165121.810000001</v>
      </c>
      <c r="E15" s="269">
        <v>0.81060832961770402</v>
      </c>
      <c r="F15" s="57">
        <v>3543</v>
      </c>
      <c r="G15" s="57">
        <v>3760</v>
      </c>
      <c r="H15" s="58">
        <v>1.0611999999999999</v>
      </c>
      <c r="I15" s="53">
        <v>1</v>
      </c>
      <c r="J15" s="273">
        <v>4228</v>
      </c>
      <c r="K15" s="273">
        <v>3791</v>
      </c>
      <c r="L15" s="274">
        <v>0.89659999999999995</v>
      </c>
      <c r="M15" s="269">
        <v>0.9</v>
      </c>
      <c r="N15" s="59">
        <v>10779703.74</v>
      </c>
      <c r="O15" s="59">
        <v>7911274.7000000002</v>
      </c>
      <c r="P15" s="58">
        <v>0.7339</v>
      </c>
      <c r="Q15" s="58">
        <v>0.7</v>
      </c>
      <c r="R15" s="273">
        <v>3274</v>
      </c>
      <c r="S15" s="273">
        <v>2363</v>
      </c>
      <c r="T15" s="274">
        <v>0.72170000000000001</v>
      </c>
      <c r="U15" s="274">
        <v>0.7</v>
      </c>
      <c r="V15" s="57">
        <v>2527</v>
      </c>
      <c r="W15" s="57">
        <v>2098</v>
      </c>
      <c r="X15" s="58">
        <v>0.83020000000000005</v>
      </c>
      <c r="Y15" s="201"/>
      <c r="Z15" s="189">
        <v>3920</v>
      </c>
      <c r="AA15" s="190">
        <v>4485</v>
      </c>
      <c r="AB15" s="191">
        <v>1.1440999999999999</v>
      </c>
      <c r="AC15" s="189">
        <v>5006</v>
      </c>
      <c r="AD15" s="190">
        <v>4513</v>
      </c>
      <c r="AE15" s="191">
        <v>0.90149999999999997</v>
      </c>
      <c r="AF15" s="192">
        <v>12460607.65</v>
      </c>
      <c r="AG15" s="193">
        <v>9289444.0899999999</v>
      </c>
      <c r="AH15" s="191">
        <v>0.74550000000000005</v>
      </c>
      <c r="AI15" s="189">
        <v>4255</v>
      </c>
      <c r="AJ15" s="190">
        <v>3202</v>
      </c>
      <c r="AK15" s="191">
        <v>0.75249999999999995</v>
      </c>
      <c r="AL15" s="9" t="s">
        <v>163</v>
      </c>
    </row>
    <row r="16" spans="1:38" x14ac:dyDescent="0.2">
      <c r="A16" s="56" t="s">
        <v>254</v>
      </c>
      <c r="B16" s="56" t="s">
        <v>18</v>
      </c>
      <c r="C16" s="268">
        <v>3984398.72</v>
      </c>
      <c r="D16" s="268">
        <v>5123954.09</v>
      </c>
      <c r="E16" s="269">
        <v>0.77760234576965204</v>
      </c>
      <c r="F16" s="57">
        <v>1657</v>
      </c>
      <c r="G16" s="57">
        <v>1645</v>
      </c>
      <c r="H16" s="58">
        <v>0.99280000000000002</v>
      </c>
      <c r="I16" s="53">
        <v>0.96360000000000001</v>
      </c>
      <c r="J16" s="273">
        <v>2346</v>
      </c>
      <c r="K16" s="273">
        <v>2219</v>
      </c>
      <c r="L16" s="274">
        <v>0.94589999999999996</v>
      </c>
      <c r="M16" s="269">
        <v>0.9</v>
      </c>
      <c r="N16" s="59">
        <v>4423918.91</v>
      </c>
      <c r="O16" s="59">
        <v>3102605.76</v>
      </c>
      <c r="P16" s="58">
        <v>0.70130000000000003</v>
      </c>
      <c r="Q16" s="58">
        <v>0.7</v>
      </c>
      <c r="R16" s="273">
        <v>1971</v>
      </c>
      <c r="S16" s="273">
        <v>1296</v>
      </c>
      <c r="T16" s="274">
        <v>0.65749999999999997</v>
      </c>
      <c r="U16" s="274">
        <v>0.68110000000000004</v>
      </c>
      <c r="V16" s="57">
        <v>1246</v>
      </c>
      <c r="W16" s="57">
        <v>1082</v>
      </c>
      <c r="X16" s="58">
        <v>0.86839999999999995</v>
      </c>
      <c r="Y16" s="201"/>
      <c r="Z16" s="189">
        <v>2496</v>
      </c>
      <c r="AA16" s="190">
        <v>2585</v>
      </c>
      <c r="AB16" s="191">
        <v>1.0357000000000001</v>
      </c>
      <c r="AC16" s="189">
        <v>3506</v>
      </c>
      <c r="AD16" s="190">
        <v>3141</v>
      </c>
      <c r="AE16" s="191">
        <v>0.89590000000000003</v>
      </c>
      <c r="AF16" s="192">
        <v>6173007.6100000003</v>
      </c>
      <c r="AG16" s="193">
        <v>4235994.26</v>
      </c>
      <c r="AH16" s="191">
        <v>0.68620000000000003</v>
      </c>
      <c r="AI16" s="189">
        <v>2762</v>
      </c>
      <c r="AJ16" s="190">
        <v>1828</v>
      </c>
      <c r="AK16" s="191">
        <v>0.66180000000000005</v>
      </c>
      <c r="AL16" s="9" t="s">
        <v>163</v>
      </c>
    </row>
    <row r="17" spans="1:38" x14ac:dyDescent="0.2">
      <c r="A17" s="56" t="s">
        <v>248</v>
      </c>
      <c r="B17" s="56" t="s">
        <v>19</v>
      </c>
      <c r="C17" s="268">
        <v>635610.35</v>
      </c>
      <c r="D17" s="268">
        <v>899168.35</v>
      </c>
      <c r="E17" s="269">
        <v>0.70688692501243</v>
      </c>
      <c r="F17" s="57">
        <v>163</v>
      </c>
      <c r="G17" s="57">
        <v>170</v>
      </c>
      <c r="H17" s="58">
        <v>1.0428999999999999</v>
      </c>
      <c r="I17" s="53">
        <v>1</v>
      </c>
      <c r="J17" s="273">
        <v>234</v>
      </c>
      <c r="K17" s="273">
        <v>202</v>
      </c>
      <c r="L17" s="274">
        <v>0.86319999999999997</v>
      </c>
      <c r="M17" s="269">
        <v>0.9</v>
      </c>
      <c r="N17" s="59">
        <v>643279.16</v>
      </c>
      <c r="O17" s="59">
        <v>493474.29</v>
      </c>
      <c r="P17" s="58">
        <v>0.7671</v>
      </c>
      <c r="Q17" s="58">
        <v>0.7</v>
      </c>
      <c r="R17" s="273">
        <v>188</v>
      </c>
      <c r="S17" s="273">
        <v>139</v>
      </c>
      <c r="T17" s="274">
        <v>0.73939999999999995</v>
      </c>
      <c r="U17" s="274">
        <v>0.7</v>
      </c>
      <c r="V17" s="57">
        <v>130</v>
      </c>
      <c r="W17" s="57">
        <v>77</v>
      </c>
      <c r="X17" s="58">
        <v>0.59230000000000005</v>
      </c>
      <c r="Y17" s="201"/>
      <c r="Z17" s="189">
        <v>223</v>
      </c>
      <c r="AA17" s="190">
        <v>224</v>
      </c>
      <c r="AB17" s="191">
        <v>1.0044999999999999</v>
      </c>
      <c r="AC17" s="189">
        <v>324</v>
      </c>
      <c r="AD17" s="190">
        <v>295</v>
      </c>
      <c r="AE17" s="191">
        <v>0.91049999999999998</v>
      </c>
      <c r="AF17" s="192">
        <v>1028891.12</v>
      </c>
      <c r="AG17" s="193">
        <v>840387.32</v>
      </c>
      <c r="AH17" s="191">
        <v>0.81679999999999997</v>
      </c>
      <c r="AI17" s="189">
        <v>271</v>
      </c>
      <c r="AJ17" s="190">
        <v>195</v>
      </c>
      <c r="AK17" s="191">
        <v>0.71960000000000002</v>
      </c>
      <c r="AL17" s="9" t="s">
        <v>163</v>
      </c>
    </row>
    <row r="18" spans="1:38" x14ac:dyDescent="0.2">
      <c r="A18" s="56" t="s">
        <v>164</v>
      </c>
      <c r="B18" s="56" t="s">
        <v>20</v>
      </c>
      <c r="C18" s="268">
        <v>2098457.83</v>
      </c>
      <c r="D18" s="268">
        <v>3516338.9</v>
      </c>
      <c r="E18" s="269">
        <v>0.59677348790243201</v>
      </c>
      <c r="F18" s="57">
        <v>1141</v>
      </c>
      <c r="G18" s="57">
        <v>1044</v>
      </c>
      <c r="H18" s="58">
        <v>0.91500000000000004</v>
      </c>
      <c r="I18" s="53">
        <v>0.92649999999999999</v>
      </c>
      <c r="J18" s="273">
        <v>1676</v>
      </c>
      <c r="K18" s="273">
        <v>1313</v>
      </c>
      <c r="L18" s="274">
        <v>0.78339999999999999</v>
      </c>
      <c r="M18" s="269">
        <v>0.81230000000000002</v>
      </c>
      <c r="N18" s="59">
        <v>2704106.03</v>
      </c>
      <c r="O18" s="59">
        <v>1639703.66</v>
      </c>
      <c r="P18" s="58">
        <v>0.60640000000000005</v>
      </c>
      <c r="Q18" s="58">
        <v>0.65100000000000002</v>
      </c>
      <c r="R18" s="273">
        <v>1093</v>
      </c>
      <c r="S18" s="273">
        <v>534</v>
      </c>
      <c r="T18" s="274">
        <v>0.48859999999999998</v>
      </c>
      <c r="U18" s="274">
        <v>0.60599999999999998</v>
      </c>
      <c r="V18" s="57">
        <v>856</v>
      </c>
      <c r="W18" s="57">
        <v>664</v>
      </c>
      <c r="X18" s="58">
        <v>0.77569999999999995</v>
      </c>
      <c r="Y18" s="201"/>
      <c r="Z18" s="189">
        <v>1555</v>
      </c>
      <c r="AA18" s="190">
        <v>1631</v>
      </c>
      <c r="AB18" s="191">
        <v>1.0488999999999999</v>
      </c>
      <c r="AC18" s="189">
        <v>2320</v>
      </c>
      <c r="AD18" s="190">
        <v>2093</v>
      </c>
      <c r="AE18" s="191">
        <v>0.9022</v>
      </c>
      <c r="AF18" s="192">
        <v>5751731.7800000003</v>
      </c>
      <c r="AG18" s="193">
        <v>4131524.66</v>
      </c>
      <c r="AH18" s="191">
        <v>0.71830000000000005</v>
      </c>
      <c r="AI18" s="189">
        <v>1752</v>
      </c>
      <c r="AJ18" s="190">
        <v>1230</v>
      </c>
      <c r="AK18" s="191">
        <v>0.70209999999999995</v>
      </c>
      <c r="AL18" s="9" t="s">
        <v>163</v>
      </c>
    </row>
    <row r="19" spans="1:38" x14ac:dyDescent="0.2">
      <c r="A19" s="56" t="s">
        <v>142</v>
      </c>
      <c r="B19" s="56" t="s">
        <v>21</v>
      </c>
      <c r="C19" s="268">
        <v>965116.61</v>
      </c>
      <c r="D19" s="268">
        <v>1254283.3999999999</v>
      </c>
      <c r="E19" s="269">
        <v>0.76945657576270199</v>
      </c>
      <c r="F19" s="57">
        <v>563</v>
      </c>
      <c r="G19" s="57">
        <v>566</v>
      </c>
      <c r="H19" s="58">
        <v>1.0053000000000001</v>
      </c>
      <c r="I19" s="53">
        <v>0.96989999999999998</v>
      </c>
      <c r="J19" s="273">
        <v>786</v>
      </c>
      <c r="K19" s="273">
        <v>700</v>
      </c>
      <c r="L19" s="274">
        <v>0.89059999999999995</v>
      </c>
      <c r="M19" s="269">
        <v>0.9</v>
      </c>
      <c r="N19" s="59">
        <v>1007147.68</v>
      </c>
      <c r="O19" s="59">
        <v>695522.22</v>
      </c>
      <c r="P19" s="58">
        <v>0.69059999999999999</v>
      </c>
      <c r="Q19" s="58">
        <v>0.7</v>
      </c>
      <c r="R19" s="273">
        <v>531</v>
      </c>
      <c r="S19" s="273">
        <v>326</v>
      </c>
      <c r="T19" s="274">
        <v>0.6139</v>
      </c>
      <c r="U19" s="274">
        <v>0.69410000000000005</v>
      </c>
      <c r="V19" s="57">
        <v>424</v>
      </c>
      <c r="W19" s="57">
        <v>351</v>
      </c>
      <c r="X19" s="58">
        <v>0.82779999999999998</v>
      </c>
      <c r="Y19" s="201"/>
      <c r="Z19" s="189">
        <v>835</v>
      </c>
      <c r="AA19" s="190">
        <v>848</v>
      </c>
      <c r="AB19" s="191">
        <v>1.0156000000000001</v>
      </c>
      <c r="AC19" s="189">
        <v>1118</v>
      </c>
      <c r="AD19" s="190">
        <v>1014</v>
      </c>
      <c r="AE19" s="191">
        <v>0.90700000000000003</v>
      </c>
      <c r="AF19" s="192">
        <v>1582565.37</v>
      </c>
      <c r="AG19" s="193">
        <v>1083718.03</v>
      </c>
      <c r="AH19" s="191">
        <v>0.68479999999999996</v>
      </c>
      <c r="AI19" s="189">
        <v>860</v>
      </c>
      <c r="AJ19" s="190">
        <v>554</v>
      </c>
      <c r="AK19" s="191">
        <v>0.64419999999999999</v>
      </c>
      <c r="AL19" s="9" t="s">
        <v>163</v>
      </c>
    </row>
    <row r="20" spans="1:38" x14ac:dyDescent="0.2">
      <c r="A20" s="56" t="s">
        <v>254</v>
      </c>
      <c r="B20" s="56" t="s">
        <v>22</v>
      </c>
      <c r="C20" s="268">
        <v>7481637.4000000004</v>
      </c>
      <c r="D20" s="268">
        <v>10327925.98</v>
      </c>
      <c r="E20" s="269">
        <v>0.724408503167836</v>
      </c>
      <c r="F20" s="57">
        <v>3182</v>
      </c>
      <c r="G20" s="57">
        <v>3166</v>
      </c>
      <c r="H20" s="58">
        <v>0.995</v>
      </c>
      <c r="I20" s="53">
        <v>0.97740000000000005</v>
      </c>
      <c r="J20" s="273">
        <v>4219</v>
      </c>
      <c r="K20" s="273">
        <v>3968</v>
      </c>
      <c r="L20" s="274">
        <v>0.9405</v>
      </c>
      <c r="M20" s="269">
        <v>0.9</v>
      </c>
      <c r="N20" s="59">
        <v>8388329.5099999998</v>
      </c>
      <c r="O20" s="59">
        <v>5770151.2400000002</v>
      </c>
      <c r="P20" s="58">
        <v>0.68789999999999996</v>
      </c>
      <c r="Q20" s="58">
        <v>0.69779999999999998</v>
      </c>
      <c r="R20" s="273">
        <v>3755</v>
      </c>
      <c r="S20" s="273">
        <v>2448</v>
      </c>
      <c r="T20" s="274">
        <v>0.65190000000000003</v>
      </c>
      <c r="U20" s="274">
        <v>0.69769999999999999</v>
      </c>
      <c r="V20" s="57">
        <v>2391</v>
      </c>
      <c r="W20" s="57">
        <v>2010</v>
      </c>
      <c r="X20" s="58">
        <v>0.8407</v>
      </c>
      <c r="Y20" s="201"/>
      <c r="Z20" s="189">
        <v>4467</v>
      </c>
      <c r="AA20" s="190">
        <v>4636</v>
      </c>
      <c r="AB20" s="191">
        <v>1.0378000000000001</v>
      </c>
      <c r="AC20" s="189">
        <v>6499</v>
      </c>
      <c r="AD20" s="190">
        <v>5826</v>
      </c>
      <c r="AE20" s="191">
        <v>0.89639999999999997</v>
      </c>
      <c r="AF20" s="192">
        <v>12358019.140000001</v>
      </c>
      <c r="AG20" s="193">
        <v>8601483.5600000005</v>
      </c>
      <c r="AH20" s="191">
        <v>0.69599999999999995</v>
      </c>
      <c r="AI20" s="189">
        <v>5390</v>
      </c>
      <c r="AJ20" s="190">
        <v>3733</v>
      </c>
      <c r="AK20" s="191">
        <v>0.69259999999999999</v>
      </c>
      <c r="AL20" s="9" t="s">
        <v>163</v>
      </c>
    </row>
    <row r="21" spans="1:38" x14ac:dyDescent="0.2">
      <c r="A21" s="56" t="s">
        <v>142</v>
      </c>
      <c r="B21" s="56" t="s">
        <v>23</v>
      </c>
      <c r="C21" s="268">
        <v>1983511.94</v>
      </c>
      <c r="D21" s="268">
        <v>2479601.2799999998</v>
      </c>
      <c r="E21" s="269">
        <v>0.79993181000455005</v>
      </c>
      <c r="F21" s="57">
        <v>945</v>
      </c>
      <c r="G21" s="57">
        <v>945</v>
      </c>
      <c r="H21" s="58">
        <v>1</v>
      </c>
      <c r="I21" s="53">
        <v>0.9778</v>
      </c>
      <c r="J21" s="273">
        <v>1179</v>
      </c>
      <c r="K21" s="273">
        <v>1063</v>
      </c>
      <c r="L21" s="274">
        <v>0.90159999999999996</v>
      </c>
      <c r="M21" s="269">
        <v>0.8931</v>
      </c>
      <c r="N21" s="59">
        <v>2325779.7200000002</v>
      </c>
      <c r="O21" s="59">
        <v>1585520.5</v>
      </c>
      <c r="P21" s="58">
        <v>0.68169999999999997</v>
      </c>
      <c r="Q21" s="58">
        <v>0.7</v>
      </c>
      <c r="R21" s="273">
        <v>873</v>
      </c>
      <c r="S21" s="273">
        <v>546</v>
      </c>
      <c r="T21" s="274">
        <v>0.62539999999999996</v>
      </c>
      <c r="U21" s="274">
        <v>0.68869999999999998</v>
      </c>
      <c r="V21" s="57">
        <v>798</v>
      </c>
      <c r="W21" s="57">
        <v>618</v>
      </c>
      <c r="X21" s="58">
        <v>0.77439999999999998</v>
      </c>
      <c r="Y21" s="201"/>
      <c r="Z21" s="189">
        <v>1131</v>
      </c>
      <c r="AA21" s="190">
        <v>1161</v>
      </c>
      <c r="AB21" s="191">
        <v>1.0265</v>
      </c>
      <c r="AC21" s="189">
        <v>1578</v>
      </c>
      <c r="AD21" s="190">
        <v>1345</v>
      </c>
      <c r="AE21" s="191">
        <v>0.85229999999999995</v>
      </c>
      <c r="AF21" s="192">
        <v>2786907.61</v>
      </c>
      <c r="AG21" s="193">
        <v>1973869.75</v>
      </c>
      <c r="AH21" s="191">
        <v>0.70830000000000004</v>
      </c>
      <c r="AI21" s="189">
        <v>1205</v>
      </c>
      <c r="AJ21" s="190">
        <v>819</v>
      </c>
      <c r="AK21" s="191">
        <v>0.67969999999999997</v>
      </c>
      <c r="AL21" s="9" t="s">
        <v>163</v>
      </c>
    </row>
    <row r="22" spans="1:38" x14ac:dyDescent="0.2">
      <c r="A22" s="56" t="s">
        <v>232</v>
      </c>
      <c r="B22" s="56" t="s">
        <v>24</v>
      </c>
      <c r="C22" s="268">
        <v>835529.59</v>
      </c>
      <c r="D22" s="268">
        <v>995202.37</v>
      </c>
      <c r="E22" s="269">
        <v>0.83955747613422604</v>
      </c>
      <c r="F22" s="57">
        <v>342</v>
      </c>
      <c r="G22" s="57">
        <v>353</v>
      </c>
      <c r="H22" s="58">
        <v>1.0322</v>
      </c>
      <c r="I22" s="53">
        <v>0.97450000000000003</v>
      </c>
      <c r="J22" s="273">
        <v>566</v>
      </c>
      <c r="K22" s="273">
        <v>526</v>
      </c>
      <c r="L22" s="274">
        <v>0.92930000000000001</v>
      </c>
      <c r="M22" s="269">
        <v>0.9</v>
      </c>
      <c r="N22" s="59">
        <v>980055.42</v>
      </c>
      <c r="O22" s="59">
        <v>640722.93000000005</v>
      </c>
      <c r="P22" s="58">
        <v>0.65380000000000005</v>
      </c>
      <c r="Q22" s="58">
        <v>0.65190000000000003</v>
      </c>
      <c r="R22" s="273">
        <v>448</v>
      </c>
      <c r="S22" s="273">
        <v>276</v>
      </c>
      <c r="T22" s="274">
        <v>0.61609999999999998</v>
      </c>
      <c r="U22" s="274">
        <v>0.62470000000000003</v>
      </c>
      <c r="V22" s="57">
        <v>349</v>
      </c>
      <c r="W22" s="57">
        <v>253</v>
      </c>
      <c r="X22" s="58">
        <v>0.72489999999999999</v>
      </c>
      <c r="Y22" s="201"/>
      <c r="Z22" s="189">
        <v>479</v>
      </c>
      <c r="AA22" s="190">
        <v>483</v>
      </c>
      <c r="AB22" s="191">
        <v>1.0084</v>
      </c>
      <c r="AC22" s="189">
        <v>795</v>
      </c>
      <c r="AD22" s="190">
        <v>681</v>
      </c>
      <c r="AE22" s="191">
        <v>0.85660000000000003</v>
      </c>
      <c r="AF22" s="192">
        <v>1467916.46</v>
      </c>
      <c r="AG22" s="193">
        <v>974339.09</v>
      </c>
      <c r="AH22" s="191">
        <v>0.66379999999999995</v>
      </c>
      <c r="AI22" s="189">
        <v>624</v>
      </c>
      <c r="AJ22" s="190">
        <v>430</v>
      </c>
      <c r="AK22" s="191">
        <v>0.68910000000000005</v>
      </c>
      <c r="AL22" s="9" t="s">
        <v>163</v>
      </c>
    </row>
    <row r="23" spans="1:38" x14ac:dyDescent="0.2">
      <c r="A23" s="56" t="s">
        <v>248</v>
      </c>
      <c r="B23" s="56" t="s">
        <v>25</v>
      </c>
      <c r="C23" s="268">
        <v>934732.78</v>
      </c>
      <c r="D23" s="268">
        <v>1379146.5</v>
      </c>
      <c r="E23" s="269">
        <v>0.67776177512686298</v>
      </c>
      <c r="F23" s="57">
        <v>566</v>
      </c>
      <c r="G23" s="57">
        <v>534</v>
      </c>
      <c r="H23" s="58">
        <v>0.94350000000000001</v>
      </c>
      <c r="I23" s="53">
        <v>0.97509999999999997</v>
      </c>
      <c r="J23" s="273">
        <v>718</v>
      </c>
      <c r="K23" s="273">
        <v>682</v>
      </c>
      <c r="L23" s="274">
        <v>0.94989999999999997</v>
      </c>
      <c r="M23" s="269">
        <v>0.9</v>
      </c>
      <c r="N23" s="59">
        <v>1059169.6000000001</v>
      </c>
      <c r="O23" s="59">
        <v>685087.59</v>
      </c>
      <c r="P23" s="58">
        <v>0.64680000000000004</v>
      </c>
      <c r="Q23" s="58">
        <v>0.67069999999999996</v>
      </c>
      <c r="R23" s="273">
        <v>578</v>
      </c>
      <c r="S23" s="273">
        <v>345</v>
      </c>
      <c r="T23" s="274">
        <v>0.59689999999999999</v>
      </c>
      <c r="U23" s="274">
        <v>0.64370000000000005</v>
      </c>
      <c r="V23" s="57">
        <v>432</v>
      </c>
      <c r="W23" s="57">
        <v>352</v>
      </c>
      <c r="X23" s="58">
        <v>0.81479999999999997</v>
      </c>
      <c r="Y23" s="201"/>
      <c r="Z23" s="189">
        <v>899</v>
      </c>
      <c r="AA23" s="190">
        <v>905</v>
      </c>
      <c r="AB23" s="191">
        <v>1.0066999999999999</v>
      </c>
      <c r="AC23" s="189">
        <v>1160</v>
      </c>
      <c r="AD23" s="190">
        <v>1105</v>
      </c>
      <c r="AE23" s="191">
        <v>0.9526</v>
      </c>
      <c r="AF23" s="192">
        <v>2050773.32</v>
      </c>
      <c r="AG23" s="193">
        <v>1346239.29</v>
      </c>
      <c r="AH23" s="191">
        <v>0.65649999999999997</v>
      </c>
      <c r="AI23" s="189">
        <v>1031</v>
      </c>
      <c r="AJ23" s="190">
        <v>713</v>
      </c>
      <c r="AK23" s="191">
        <v>0.69159999999999999</v>
      </c>
      <c r="AL23" s="9" t="s">
        <v>163</v>
      </c>
    </row>
    <row r="24" spans="1:38" x14ac:dyDescent="0.2">
      <c r="A24" s="56" t="s">
        <v>232</v>
      </c>
      <c r="B24" s="56" t="s">
        <v>26</v>
      </c>
      <c r="C24" s="268">
        <v>350032.65</v>
      </c>
      <c r="D24" s="268">
        <v>480961.53</v>
      </c>
      <c r="E24" s="269">
        <v>0.72777681408323802</v>
      </c>
      <c r="F24" s="57">
        <v>134</v>
      </c>
      <c r="G24" s="57">
        <v>131</v>
      </c>
      <c r="H24" s="58">
        <v>0.97760000000000002</v>
      </c>
      <c r="I24" s="53">
        <v>0.9647</v>
      </c>
      <c r="J24" s="273">
        <v>183</v>
      </c>
      <c r="K24" s="273">
        <v>167</v>
      </c>
      <c r="L24" s="274">
        <v>0.91259999999999997</v>
      </c>
      <c r="M24" s="269">
        <v>0.88500000000000001</v>
      </c>
      <c r="N24" s="59">
        <v>375342.71</v>
      </c>
      <c r="O24" s="59">
        <v>263123.98</v>
      </c>
      <c r="P24" s="58">
        <v>0.70099999999999996</v>
      </c>
      <c r="Q24" s="58">
        <v>0.7</v>
      </c>
      <c r="R24" s="273">
        <v>161</v>
      </c>
      <c r="S24" s="273">
        <v>117</v>
      </c>
      <c r="T24" s="274">
        <v>0.72670000000000001</v>
      </c>
      <c r="U24" s="274">
        <v>0.7</v>
      </c>
      <c r="V24" s="57">
        <v>114</v>
      </c>
      <c r="W24" s="57">
        <v>87</v>
      </c>
      <c r="X24" s="58">
        <v>0.76319999999999999</v>
      </c>
      <c r="Y24" s="201"/>
      <c r="Z24" s="189">
        <v>189</v>
      </c>
      <c r="AA24" s="190">
        <v>206</v>
      </c>
      <c r="AB24" s="191">
        <v>1.0899000000000001</v>
      </c>
      <c r="AC24" s="189">
        <v>310</v>
      </c>
      <c r="AD24" s="190">
        <v>269</v>
      </c>
      <c r="AE24" s="191">
        <v>0.86770000000000003</v>
      </c>
      <c r="AF24" s="192">
        <v>560121.86</v>
      </c>
      <c r="AG24" s="193">
        <v>354611.55</v>
      </c>
      <c r="AH24" s="191">
        <v>0.6331</v>
      </c>
      <c r="AI24" s="189">
        <v>254</v>
      </c>
      <c r="AJ24" s="190">
        <v>173</v>
      </c>
      <c r="AK24" s="191">
        <v>0.68110000000000004</v>
      </c>
      <c r="AL24" s="9" t="s">
        <v>163</v>
      </c>
    </row>
    <row r="25" spans="1:38" x14ac:dyDescent="0.2">
      <c r="A25" s="56" t="s">
        <v>254</v>
      </c>
      <c r="B25" s="56" t="s">
        <v>27</v>
      </c>
      <c r="C25" s="268">
        <v>5929706.5199999996</v>
      </c>
      <c r="D25" s="268">
        <v>8293079.6200000001</v>
      </c>
      <c r="E25" s="269">
        <v>0.71501864104857105</v>
      </c>
      <c r="F25" s="57">
        <v>3980</v>
      </c>
      <c r="G25" s="57">
        <v>3897</v>
      </c>
      <c r="H25" s="58">
        <v>0.97909999999999997</v>
      </c>
      <c r="I25" s="53">
        <v>0.98919999999999997</v>
      </c>
      <c r="J25" s="273">
        <v>5173</v>
      </c>
      <c r="K25" s="273">
        <v>4621</v>
      </c>
      <c r="L25" s="274">
        <v>0.89329999999999998</v>
      </c>
      <c r="M25" s="269">
        <v>0.9</v>
      </c>
      <c r="N25" s="59">
        <v>7474974.4400000004</v>
      </c>
      <c r="O25" s="59">
        <v>4543093.2300000004</v>
      </c>
      <c r="P25" s="58">
        <v>0.60780000000000001</v>
      </c>
      <c r="Q25" s="58">
        <v>0.62809999999999999</v>
      </c>
      <c r="R25" s="273">
        <v>3687</v>
      </c>
      <c r="S25" s="273">
        <v>2039</v>
      </c>
      <c r="T25" s="274">
        <v>0.55300000000000005</v>
      </c>
      <c r="U25" s="274">
        <v>0.62939999999999996</v>
      </c>
      <c r="V25" s="57">
        <v>2634</v>
      </c>
      <c r="W25" s="57">
        <v>2228</v>
      </c>
      <c r="X25" s="58">
        <v>0.84589999999999999</v>
      </c>
      <c r="Y25" s="201"/>
      <c r="Z25" s="189">
        <v>5332</v>
      </c>
      <c r="AA25" s="190">
        <v>5240</v>
      </c>
      <c r="AB25" s="191">
        <v>0.98270000000000002</v>
      </c>
      <c r="AC25" s="189">
        <v>7603</v>
      </c>
      <c r="AD25" s="190">
        <v>6484</v>
      </c>
      <c r="AE25" s="191">
        <v>0.8528</v>
      </c>
      <c r="AF25" s="192">
        <v>10788858.869999999</v>
      </c>
      <c r="AG25" s="193">
        <v>6838084.1799999997</v>
      </c>
      <c r="AH25" s="191">
        <v>0.63380000000000003</v>
      </c>
      <c r="AI25" s="189">
        <v>5608</v>
      </c>
      <c r="AJ25" s="190">
        <v>3602</v>
      </c>
      <c r="AK25" s="191">
        <v>0.64229999999999998</v>
      </c>
      <c r="AL25" s="9" t="s">
        <v>163</v>
      </c>
    </row>
    <row r="26" spans="1:38" x14ac:dyDescent="0.2">
      <c r="A26" s="56" t="s">
        <v>164</v>
      </c>
      <c r="B26" s="56" t="s">
        <v>28</v>
      </c>
      <c r="C26" s="268">
        <v>3477051.68</v>
      </c>
      <c r="D26" s="268">
        <v>4593314.3099999996</v>
      </c>
      <c r="E26" s="269">
        <v>0.75698100441987803</v>
      </c>
      <c r="F26" s="57">
        <v>2278</v>
      </c>
      <c r="G26" s="57">
        <v>2176</v>
      </c>
      <c r="H26" s="58">
        <v>0.95520000000000005</v>
      </c>
      <c r="I26" s="53">
        <v>0.9214</v>
      </c>
      <c r="J26" s="273">
        <v>2851</v>
      </c>
      <c r="K26" s="273">
        <v>2636</v>
      </c>
      <c r="L26" s="274">
        <v>0.92459999999999998</v>
      </c>
      <c r="M26" s="269">
        <v>0.9</v>
      </c>
      <c r="N26" s="59">
        <v>4134659.72</v>
      </c>
      <c r="O26" s="59">
        <v>2685057.81</v>
      </c>
      <c r="P26" s="58">
        <v>0.64939999999999998</v>
      </c>
      <c r="Q26" s="58">
        <v>0.66849999999999998</v>
      </c>
      <c r="R26" s="273">
        <v>2240</v>
      </c>
      <c r="S26" s="273">
        <v>1276</v>
      </c>
      <c r="T26" s="274">
        <v>0.5696</v>
      </c>
      <c r="U26" s="274">
        <v>0.63109999999999999</v>
      </c>
      <c r="V26" s="57">
        <v>1786</v>
      </c>
      <c r="W26" s="57">
        <v>1579</v>
      </c>
      <c r="X26" s="58">
        <v>0.8841</v>
      </c>
      <c r="Y26" s="201"/>
      <c r="Z26" s="189">
        <v>3019</v>
      </c>
      <c r="AA26" s="190">
        <v>3097</v>
      </c>
      <c r="AB26" s="191">
        <v>1.0258</v>
      </c>
      <c r="AC26" s="189">
        <v>4017</v>
      </c>
      <c r="AD26" s="190">
        <v>3602</v>
      </c>
      <c r="AE26" s="191">
        <v>0.89670000000000005</v>
      </c>
      <c r="AF26" s="192">
        <v>5783039.7599999998</v>
      </c>
      <c r="AG26" s="193">
        <v>3780966.96</v>
      </c>
      <c r="AH26" s="191">
        <v>0.65380000000000005</v>
      </c>
      <c r="AI26" s="189">
        <v>3064</v>
      </c>
      <c r="AJ26" s="190">
        <v>1927</v>
      </c>
      <c r="AK26" s="191">
        <v>0.62890000000000001</v>
      </c>
      <c r="AL26" s="9" t="s">
        <v>163</v>
      </c>
    </row>
    <row r="27" spans="1:38" x14ac:dyDescent="0.2">
      <c r="A27" s="56" t="s">
        <v>164</v>
      </c>
      <c r="B27" s="56" t="s">
        <v>29</v>
      </c>
      <c r="C27" s="268">
        <v>5701963.8399999999</v>
      </c>
      <c r="D27" s="268">
        <v>7417545.7599999998</v>
      </c>
      <c r="E27" s="269">
        <v>0.76871299813861904</v>
      </c>
      <c r="F27" s="57">
        <v>2570</v>
      </c>
      <c r="G27" s="57">
        <v>2467</v>
      </c>
      <c r="H27" s="58">
        <v>0.95989999999999998</v>
      </c>
      <c r="I27" s="53">
        <v>0.96199999999999997</v>
      </c>
      <c r="J27" s="273">
        <v>3447</v>
      </c>
      <c r="K27" s="273">
        <v>3143</v>
      </c>
      <c r="L27" s="274">
        <v>0.91180000000000005</v>
      </c>
      <c r="M27" s="269">
        <v>0.9</v>
      </c>
      <c r="N27" s="59">
        <v>6335989.1299999999</v>
      </c>
      <c r="O27" s="59">
        <v>4430045.3099999996</v>
      </c>
      <c r="P27" s="58">
        <v>0.69920000000000004</v>
      </c>
      <c r="Q27" s="58">
        <v>0.68020000000000003</v>
      </c>
      <c r="R27" s="273">
        <v>2497</v>
      </c>
      <c r="S27" s="273">
        <v>1556</v>
      </c>
      <c r="T27" s="274">
        <v>0.62309999999999999</v>
      </c>
      <c r="U27" s="274">
        <v>0.67530000000000001</v>
      </c>
      <c r="V27" s="57">
        <v>2122</v>
      </c>
      <c r="W27" s="57">
        <v>1673</v>
      </c>
      <c r="X27" s="58">
        <v>0.78839999999999999</v>
      </c>
      <c r="Y27" s="201"/>
      <c r="Z27" s="189">
        <v>3456</v>
      </c>
      <c r="AA27" s="190">
        <v>3519</v>
      </c>
      <c r="AB27" s="191">
        <v>1.0182</v>
      </c>
      <c r="AC27" s="189">
        <v>4884</v>
      </c>
      <c r="AD27" s="190">
        <v>4140</v>
      </c>
      <c r="AE27" s="191">
        <v>0.84770000000000001</v>
      </c>
      <c r="AF27" s="192">
        <v>10605205.050000001</v>
      </c>
      <c r="AG27" s="193">
        <v>7628507.4400000004</v>
      </c>
      <c r="AH27" s="191">
        <v>0.71930000000000005</v>
      </c>
      <c r="AI27" s="189">
        <v>3632</v>
      </c>
      <c r="AJ27" s="190">
        <v>2521</v>
      </c>
      <c r="AK27" s="191">
        <v>0.69410000000000005</v>
      </c>
      <c r="AL27" s="9" t="s">
        <v>163</v>
      </c>
    </row>
    <row r="28" spans="1:38" x14ac:dyDescent="0.2">
      <c r="A28" s="56" t="s">
        <v>164</v>
      </c>
      <c r="B28" s="56" t="s">
        <v>30</v>
      </c>
      <c r="C28" s="268">
        <v>26915496.91</v>
      </c>
      <c r="D28" s="268">
        <v>36940742.049999997</v>
      </c>
      <c r="E28" s="269">
        <v>0.72861278405207397</v>
      </c>
      <c r="F28" s="57">
        <v>11993</v>
      </c>
      <c r="G28" s="57">
        <v>11292</v>
      </c>
      <c r="H28" s="58">
        <v>0.9415</v>
      </c>
      <c r="I28" s="53">
        <v>0.97160000000000002</v>
      </c>
      <c r="J28" s="273">
        <v>16374</v>
      </c>
      <c r="K28" s="273">
        <v>13433</v>
      </c>
      <c r="L28" s="274">
        <v>0.82040000000000002</v>
      </c>
      <c r="M28" s="269">
        <v>0.84840000000000004</v>
      </c>
      <c r="N28" s="59">
        <v>31061353.190000001</v>
      </c>
      <c r="O28" s="59">
        <v>20829438.359999999</v>
      </c>
      <c r="P28" s="58">
        <v>0.67059999999999997</v>
      </c>
      <c r="Q28" s="58">
        <v>0.67879999999999996</v>
      </c>
      <c r="R28" s="273">
        <v>11761</v>
      </c>
      <c r="S28" s="273">
        <v>7185</v>
      </c>
      <c r="T28" s="274">
        <v>0.6109</v>
      </c>
      <c r="U28" s="274">
        <v>0.64749999999999996</v>
      </c>
      <c r="V28" s="57">
        <v>9031</v>
      </c>
      <c r="W28" s="57">
        <v>6996</v>
      </c>
      <c r="X28" s="58">
        <v>0.77470000000000006</v>
      </c>
      <c r="Y28" s="201"/>
      <c r="Z28" s="189">
        <v>14134</v>
      </c>
      <c r="AA28" s="190">
        <v>14254</v>
      </c>
      <c r="AB28" s="191">
        <v>1.0085</v>
      </c>
      <c r="AC28" s="189">
        <v>19714</v>
      </c>
      <c r="AD28" s="190">
        <v>16480</v>
      </c>
      <c r="AE28" s="191">
        <v>0.83599999999999997</v>
      </c>
      <c r="AF28" s="192">
        <v>46636288.689999998</v>
      </c>
      <c r="AG28" s="193">
        <v>31502301.789999999</v>
      </c>
      <c r="AH28" s="191">
        <v>0.67549999999999999</v>
      </c>
      <c r="AI28" s="189">
        <v>15456</v>
      </c>
      <c r="AJ28" s="190">
        <v>9817</v>
      </c>
      <c r="AK28" s="191">
        <v>0.63519999999999999</v>
      </c>
      <c r="AL28" s="9" t="s">
        <v>163</v>
      </c>
    </row>
    <row r="29" spans="1:38" x14ac:dyDescent="0.2">
      <c r="A29" s="56" t="s">
        <v>248</v>
      </c>
      <c r="B29" s="56" t="s">
        <v>31</v>
      </c>
      <c r="C29" s="268">
        <v>1556504.33</v>
      </c>
      <c r="D29" s="268">
        <v>2037861.16</v>
      </c>
      <c r="E29" s="269">
        <v>0.76379311827111895</v>
      </c>
      <c r="F29" s="57">
        <v>411</v>
      </c>
      <c r="G29" s="57">
        <v>411</v>
      </c>
      <c r="H29" s="58">
        <v>1</v>
      </c>
      <c r="I29" s="53">
        <v>1</v>
      </c>
      <c r="J29" s="273">
        <v>646</v>
      </c>
      <c r="K29" s="273">
        <v>587</v>
      </c>
      <c r="L29" s="274">
        <v>0.90869999999999995</v>
      </c>
      <c r="M29" s="269">
        <v>0.9</v>
      </c>
      <c r="N29" s="59">
        <v>1654733.9</v>
      </c>
      <c r="O29" s="59">
        <v>1198014.21</v>
      </c>
      <c r="P29" s="58">
        <v>0.72399999999999998</v>
      </c>
      <c r="Q29" s="58">
        <v>0.7</v>
      </c>
      <c r="R29" s="273">
        <v>552</v>
      </c>
      <c r="S29" s="273">
        <v>413</v>
      </c>
      <c r="T29" s="274">
        <v>0.74819999999999998</v>
      </c>
      <c r="U29" s="274">
        <v>0.7</v>
      </c>
      <c r="V29" s="57">
        <v>335</v>
      </c>
      <c r="W29" s="57">
        <v>229</v>
      </c>
      <c r="X29" s="58">
        <v>0.68359999999999999</v>
      </c>
      <c r="Y29" s="201"/>
      <c r="Z29" s="189">
        <v>619</v>
      </c>
      <c r="AA29" s="190">
        <v>663</v>
      </c>
      <c r="AB29" s="191">
        <v>1.0710999999999999</v>
      </c>
      <c r="AC29" s="189">
        <v>958</v>
      </c>
      <c r="AD29" s="190">
        <v>897</v>
      </c>
      <c r="AE29" s="191">
        <v>0.93630000000000002</v>
      </c>
      <c r="AF29" s="192">
        <v>2509079.5499999998</v>
      </c>
      <c r="AG29" s="193">
        <v>1647518.68</v>
      </c>
      <c r="AH29" s="191">
        <v>0.65659999999999996</v>
      </c>
      <c r="AI29" s="189">
        <v>855</v>
      </c>
      <c r="AJ29" s="190">
        <v>622</v>
      </c>
      <c r="AK29" s="191">
        <v>0.72750000000000004</v>
      </c>
      <c r="AL29" s="9" t="s">
        <v>163</v>
      </c>
    </row>
    <row r="30" spans="1:38" x14ac:dyDescent="0.2">
      <c r="A30" s="56" t="s">
        <v>248</v>
      </c>
      <c r="B30" s="56" t="s">
        <v>32</v>
      </c>
      <c r="C30" s="268">
        <v>1392234.71</v>
      </c>
      <c r="D30" s="268">
        <v>1878089.95</v>
      </c>
      <c r="E30" s="269">
        <v>0.74130353021696305</v>
      </c>
      <c r="F30" s="57">
        <v>384</v>
      </c>
      <c r="G30" s="57">
        <v>390</v>
      </c>
      <c r="H30" s="58">
        <v>1.0156000000000001</v>
      </c>
      <c r="I30" s="53">
        <v>0.98799999999999999</v>
      </c>
      <c r="J30" s="273">
        <v>610</v>
      </c>
      <c r="K30" s="273">
        <v>570</v>
      </c>
      <c r="L30" s="274">
        <v>0.93440000000000001</v>
      </c>
      <c r="M30" s="269">
        <v>0.9</v>
      </c>
      <c r="N30" s="59">
        <v>1431522.84</v>
      </c>
      <c r="O30" s="59">
        <v>1072001.05</v>
      </c>
      <c r="P30" s="58">
        <v>0.74890000000000001</v>
      </c>
      <c r="Q30" s="58">
        <v>0.7</v>
      </c>
      <c r="R30" s="273">
        <v>493</v>
      </c>
      <c r="S30" s="273">
        <v>380</v>
      </c>
      <c r="T30" s="274">
        <v>0.77080000000000004</v>
      </c>
      <c r="U30" s="274">
        <v>0.7</v>
      </c>
      <c r="V30" s="57">
        <v>346</v>
      </c>
      <c r="W30" s="57">
        <v>254</v>
      </c>
      <c r="X30" s="58">
        <v>0.73409999999999997</v>
      </c>
      <c r="Y30" s="201"/>
      <c r="Z30" s="189">
        <v>716</v>
      </c>
      <c r="AA30" s="190">
        <v>772</v>
      </c>
      <c r="AB30" s="191">
        <v>1.0782</v>
      </c>
      <c r="AC30" s="189">
        <v>1087</v>
      </c>
      <c r="AD30" s="190">
        <v>1014</v>
      </c>
      <c r="AE30" s="191">
        <v>0.93279999999999996</v>
      </c>
      <c r="AF30" s="192">
        <v>3032884.52</v>
      </c>
      <c r="AG30" s="193">
        <v>2196211.0299999998</v>
      </c>
      <c r="AH30" s="191">
        <v>0.72409999999999997</v>
      </c>
      <c r="AI30" s="189">
        <v>959</v>
      </c>
      <c r="AJ30" s="190">
        <v>721</v>
      </c>
      <c r="AK30" s="191">
        <v>0.75180000000000002</v>
      </c>
      <c r="AL30" s="9" t="s">
        <v>163</v>
      </c>
    </row>
    <row r="31" spans="1:38" x14ac:dyDescent="0.2">
      <c r="A31" s="56" t="s">
        <v>142</v>
      </c>
      <c r="B31" s="56" t="s">
        <v>33</v>
      </c>
      <c r="C31" s="268">
        <v>8071059.8399999999</v>
      </c>
      <c r="D31" s="268">
        <v>11301094.380000001</v>
      </c>
      <c r="E31" s="269">
        <v>0.71418391605362397</v>
      </c>
      <c r="F31" s="57">
        <v>3141</v>
      </c>
      <c r="G31" s="57">
        <v>3080</v>
      </c>
      <c r="H31" s="58">
        <v>0.98060000000000003</v>
      </c>
      <c r="I31" s="53">
        <v>0.99339999999999995</v>
      </c>
      <c r="J31" s="273">
        <v>4290</v>
      </c>
      <c r="K31" s="273">
        <v>3774</v>
      </c>
      <c r="L31" s="274">
        <v>0.87970000000000004</v>
      </c>
      <c r="M31" s="269">
        <v>0.89200000000000002</v>
      </c>
      <c r="N31" s="59">
        <v>9695064.1400000006</v>
      </c>
      <c r="O31" s="59">
        <v>6556758.6500000004</v>
      </c>
      <c r="P31" s="58">
        <v>0.67630000000000001</v>
      </c>
      <c r="Q31" s="58">
        <v>0.68140000000000001</v>
      </c>
      <c r="R31" s="273">
        <v>3560</v>
      </c>
      <c r="S31" s="273">
        <v>2183</v>
      </c>
      <c r="T31" s="274">
        <v>0.61319999999999997</v>
      </c>
      <c r="U31" s="274">
        <v>0.66379999999999995</v>
      </c>
      <c r="V31" s="57">
        <v>2284</v>
      </c>
      <c r="W31" s="57">
        <v>1976</v>
      </c>
      <c r="X31" s="58">
        <v>0.86509999999999998</v>
      </c>
      <c r="Y31" s="201"/>
      <c r="Z31" s="189">
        <v>4244</v>
      </c>
      <c r="AA31" s="190">
        <v>4549</v>
      </c>
      <c r="AB31" s="191">
        <v>1.0719000000000001</v>
      </c>
      <c r="AC31" s="189">
        <v>5985</v>
      </c>
      <c r="AD31" s="190">
        <v>5214</v>
      </c>
      <c r="AE31" s="191">
        <v>0.87119999999999997</v>
      </c>
      <c r="AF31" s="192">
        <v>13958043.609999999</v>
      </c>
      <c r="AG31" s="193">
        <v>10104344.050000001</v>
      </c>
      <c r="AH31" s="191">
        <v>0.72389999999999999</v>
      </c>
      <c r="AI31" s="189">
        <v>5160</v>
      </c>
      <c r="AJ31" s="190">
        <v>3716</v>
      </c>
      <c r="AK31" s="191">
        <v>0.72019999999999995</v>
      </c>
      <c r="AL31" s="9" t="s">
        <v>163</v>
      </c>
    </row>
    <row r="32" spans="1:38" x14ac:dyDescent="0.2">
      <c r="A32" s="56" t="s">
        <v>142</v>
      </c>
      <c r="B32" s="56" t="s">
        <v>34</v>
      </c>
      <c r="C32" s="268">
        <v>1730134.91</v>
      </c>
      <c r="D32" s="268">
        <v>2133664.42</v>
      </c>
      <c r="E32" s="269">
        <v>0.81087489381296396</v>
      </c>
      <c r="F32" s="57">
        <v>689</v>
      </c>
      <c r="G32" s="57">
        <v>723</v>
      </c>
      <c r="H32" s="58">
        <v>1.0492999999999999</v>
      </c>
      <c r="I32" s="53">
        <v>1</v>
      </c>
      <c r="J32" s="273">
        <v>909</v>
      </c>
      <c r="K32" s="273">
        <v>826</v>
      </c>
      <c r="L32" s="274">
        <v>0.90869999999999995</v>
      </c>
      <c r="M32" s="269">
        <v>0.9</v>
      </c>
      <c r="N32" s="59">
        <v>1849431.82</v>
      </c>
      <c r="O32" s="59">
        <v>1378599.94</v>
      </c>
      <c r="P32" s="58">
        <v>0.74539999999999995</v>
      </c>
      <c r="Q32" s="58">
        <v>0.7</v>
      </c>
      <c r="R32" s="273">
        <v>704</v>
      </c>
      <c r="S32" s="273">
        <v>513</v>
      </c>
      <c r="T32" s="274">
        <v>0.72870000000000001</v>
      </c>
      <c r="U32" s="274">
        <v>0.7</v>
      </c>
      <c r="V32" s="57">
        <v>619</v>
      </c>
      <c r="W32" s="57">
        <v>511</v>
      </c>
      <c r="X32" s="58">
        <v>0.82550000000000001</v>
      </c>
      <c r="Y32" s="201"/>
      <c r="Z32" s="189">
        <v>834</v>
      </c>
      <c r="AA32" s="190">
        <v>860</v>
      </c>
      <c r="AB32" s="191">
        <v>1.0311999999999999</v>
      </c>
      <c r="AC32" s="189">
        <v>1234</v>
      </c>
      <c r="AD32" s="190">
        <v>1039</v>
      </c>
      <c r="AE32" s="191">
        <v>0.84199999999999997</v>
      </c>
      <c r="AF32" s="192">
        <v>2629292.1800000002</v>
      </c>
      <c r="AG32" s="193">
        <v>1788035.59</v>
      </c>
      <c r="AH32" s="191">
        <v>0.68</v>
      </c>
      <c r="AI32" s="189">
        <v>981</v>
      </c>
      <c r="AJ32" s="190">
        <v>665</v>
      </c>
      <c r="AK32" s="191">
        <v>0.67789999999999995</v>
      </c>
      <c r="AL32" s="9" t="s">
        <v>163</v>
      </c>
    </row>
    <row r="33" spans="1:38" x14ac:dyDescent="0.2">
      <c r="A33" s="56" t="s">
        <v>164</v>
      </c>
      <c r="B33" s="56" t="s">
        <v>35</v>
      </c>
      <c r="C33" s="268">
        <v>3785748.88</v>
      </c>
      <c r="D33" s="268">
        <v>5032879.57</v>
      </c>
      <c r="E33" s="269">
        <v>0.752203351450351</v>
      </c>
      <c r="F33" s="57">
        <v>1642</v>
      </c>
      <c r="G33" s="57">
        <v>1535</v>
      </c>
      <c r="H33" s="58">
        <v>0.93479999999999996</v>
      </c>
      <c r="I33" s="53">
        <v>0.95650000000000002</v>
      </c>
      <c r="J33" s="273">
        <v>2022</v>
      </c>
      <c r="K33" s="273">
        <v>1850</v>
      </c>
      <c r="L33" s="274">
        <v>0.91490000000000005</v>
      </c>
      <c r="M33" s="269">
        <v>0.9</v>
      </c>
      <c r="N33" s="59">
        <v>4391099.1399999997</v>
      </c>
      <c r="O33" s="59">
        <v>2851438.46</v>
      </c>
      <c r="P33" s="58">
        <v>0.64939999999999998</v>
      </c>
      <c r="Q33" s="58">
        <v>0.64710000000000001</v>
      </c>
      <c r="R33" s="273">
        <v>1716</v>
      </c>
      <c r="S33" s="273">
        <v>1069</v>
      </c>
      <c r="T33" s="274">
        <v>0.623</v>
      </c>
      <c r="U33" s="274">
        <v>0.6724</v>
      </c>
      <c r="V33" s="57">
        <v>1283</v>
      </c>
      <c r="W33" s="57">
        <v>1110</v>
      </c>
      <c r="X33" s="58">
        <v>0.86519999999999997</v>
      </c>
      <c r="Y33" s="201"/>
      <c r="Z33" s="189">
        <v>2221</v>
      </c>
      <c r="AA33" s="190">
        <v>2172</v>
      </c>
      <c r="AB33" s="191">
        <v>0.97789999999999999</v>
      </c>
      <c r="AC33" s="189">
        <v>2962</v>
      </c>
      <c r="AD33" s="190">
        <v>2708</v>
      </c>
      <c r="AE33" s="191">
        <v>0.91420000000000001</v>
      </c>
      <c r="AF33" s="192">
        <v>6912578.6600000001</v>
      </c>
      <c r="AG33" s="193">
        <v>4640563.4000000004</v>
      </c>
      <c r="AH33" s="191">
        <v>0.67130000000000001</v>
      </c>
      <c r="AI33" s="189">
        <v>2478</v>
      </c>
      <c r="AJ33" s="190">
        <v>1802</v>
      </c>
      <c r="AK33" s="191">
        <v>0.72719999999999996</v>
      </c>
      <c r="AL33" s="9" t="s">
        <v>163</v>
      </c>
    </row>
    <row r="34" spans="1:38" x14ac:dyDescent="0.2">
      <c r="A34" s="56" t="s">
        <v>142</v>
      </c>
      <c r="B34" s="56" t="s">
        <v>36</v>
      </c>
      <c r="C34" s="268">
        <v>10761489.300000001</v>
      </c>
      <c r="D34" s="268">
        <v>14737899.82</v>
      </c>
      <c r="E34" s="269">
        <v>0.73019150838548696</v>
      </c>
      <c r="F34" s="57">
        <v>5731</v>
      </c>
      <c r="G34" s="57">
        <v>5534</v>
      </c>
      <c r="H34" s="58">
        <v>0.96560000000000001</v>
      </c>
      <c r="I34" s="53">
        <v>0.95520000000000005</v>
      </c>
      <c r="J34" s="273">
        <v>6699</v>
      </c>
      <c r="K34" s="273">
        <v>6047</v>
      </c>
      <c r="L34" s="274">
        <v>0.90269999999999995</v>
      </c>
      <c r="M34" s="269">
        <v>0.9</v>
      </c>
      <c r="N34" s="59">
        <v>11875902.83</v>
      </c>
      <c r="O34" s="59">
        <v>8149306.4800000004</v>
      </c>
      <c r="P34" s="58">
        <v>0.68620000000000003</v>
      </c>
      <c r="Q34" s="58">
        <v>0.68799999999999994</v>
      </c>
      <c r="R34" s="273">
        <v>4954</v>
      </c>
      <c r="S34" s="273">
        <v>3359</v>
      </c>
      <c r="T34" s="274">
        <v>0.67800000000000005</v>
      </c>
      <c r="U34" s="274">
        <v>0.7</v>
      </c>
      <c r="V34" s="57">
        <v>4079</v>
      </c>
      <c r="W34" s="57">
        <v>3265</v>
      </c>
      <c r="X34" s="58">
        <v>0.8004</v>
      </c>
      <c r="Y34" s="201"/>
      <c r="Z34" s="189">
        <v>8273</v>
      </c>
      <c r="AA34" s="190">
        <v>8290</v>
      </c>
      <c r="AB34" s="191">
        <v>1.0021</v>
      </c>
      <c r="AC34" s="189">
        <v>9910</v>
      </c>
      <c r="AD34" s="190">
        <v>8772</v>
      </c>
      <c r="AE34" s="191">
        <v>0.88519999999999999</v>
      </c>
      <c r="AF34" s="192">
        <v>17704322.739999998</v>
      </c>
      <c r="AG34" s="193">
        <v>12777651.18</v>
      </c>
      <c r="AH34" s="191">
        <v>0.72170000000000001</v>
      </c>
      <c r="AI34" s="189">
        <v>7393</v>
      </c>
      <c r="AJ34" s="190">
        <v>5232</v>
      </c>
      <c r="AK34" s="191">
        <v>0.7077</v>
      </c>
      <c r="AL34" s="9" t="s">
        <v>163</v>
      </c>
    </row>
    <row r="35" spans="1:38" x14ac:dyDescent="0.2">
      <c r="A35" s="56" t="s">
        <v>220</v>
      </c>
      <c r="B35" s="56" t="s">
        <v>143</v>
      </c>
      <c r="C35" s="268">
        <v>1673851.78</v>
      </c>
      <c r="D35" s="268">
        <v>2389752.5099999998</v>
      </c>
      <c r="E35" s="269">
        <v>0.70042892433241999</v>
      </c>
      <c r="F35" s="57">
        <v>1524</v>
      </c>
      <c r="G35" s="57">
        <v>1181</v>
      </c>
      <c r="H35" s="58">
        <v>0.77490000000000003</v>
      </c>
      <c r="I35" s="53">
        <v>0.80510000000000004</v>
      </c>
      <c r="J35" s="273">
        <v>2084</v>
      </c>
      <c r="K35" s="273">
        <v>1370</v>
      </c>
      <c r="L35" s="274">
        <v>0.65739999999999998</v>
      </c>
      <c r="M35" s="269">
        <v>0.69699999999999995</v>
      </c>
      <c r="N35" s="59">
        <v>1902120.06</v>
      </c>
      <c r="O35" s="59">
        <v>1118787.3400000001</v>
      </c>
      <c r="P35" s="58">
        <v>0.58819999999999995</v>
      </c>
      <c r="Q35" s="58">
        <v>0.6119</v>
      </c>
      <c r="R35" s="273">
        <v>1245</v>
      </c>
      <c r="S35" s="273">
        <v>696</v>
      </c>
      <c r="T35" s="274">
        <v>0.55900000000000005</v>
      </c>
      <c r="U35" s="274">
        <v>0.62139999999999995</v>
      </c>
      <c r="V35" s="57">
        <v>707</v>
      </c>
      <c r="W35" s="57">
        <v>574</v>
      </c>
      <c r="X35" s="58">
        <v>0.81189999999999996</v>
      </c>
      <c r="Y35" s="201"/>
      <c r="Z35" s="189">
        <v>2071</v>
      </c>
      <c r="AA35" s="190">
        <v>1632</v>
      </c>
      <c r="AB35" s="191">
        <v>0.78800000000000003</v>
      </c>
      <c r="AC35" s="189">
        <v>2450</v>
      </c>
      <c r="AD35" s="190">
        <v>1925</v>
      </c>
      <c r="AE35" s="191">
        <v>0.78569999999999995</v>
      </c>
      <c r="AF35" s="192">
        <v>3014070.75</v>
      </c>
      <c r="AG35" s="193">
        <v>1912141.41</v>
      </c>
      <c r="AH35" s="191">
        <v>0.63439999999999996</v>
      </c>
      <c r="AI35" s="189">
        <v>1861</v>
      </c>
      <c r="AJ35" s="190">
        <v>1173</v>
      </c>
      <c r="AK35" s="191">
        <v>0.63029999999999997</v>
      </c>
      <c r="AL35" s="9" t="s">
        <v>163</v>
      </c>
    </row>
    <row r="36" spans="1:38" x14ac:dyDescent="0.2">
      <c r="A36" s="56" t="s">
        <v>220</v>
      </c>
      <c r="B36" s="56" t="s">
        <v>144</v>
      </c>
      <c r="C36" s="268">
        <v>1729015.67</v>
      </c>
      <c r="D36" s="268">
        <v>2314378.4</v>
      </c>
      <c r="E36" s="269">
        <v>0.74707561650247001</v>
      </c>
      <c r="F36" s="57">
        <v>1238</v>
      </c>
      <c r="G36" s="57">
        <v>1042</v>
      </c>
      <c r="H36" s="58">
        <v>0.8417</v>
      </c>
      <c r="I36" s="53">
        <v>0.83420000000000005</v>
      </c>
      <c r="J36" s="273">
        <v>1905</v>
      </c>
      <c r="K36" s="273">
        <v>1258</v>
      </c>
      <c r="L36" s="274">
        <v>0.66039999999999999</v>
      </c>
      <c r="M36" s="269">
        <v>0.68859999999999999</v>
      </c>
      <c r="N36" s="59">
        <v>1879186.99</v>
      </c>
      <c r="O36" s="59">
        <v>1217142.33</v>
      </c>
      <c r="P36" s="58">
        <v>0.64770000000000005</v>
      </c>
      <c r="Q36" s="58">
        <v>0.63439999999999996</v>
      </c>
      <c r="R36" s="273">
        <v>1162</v>
      </c>
      <c r="S36" s="273">
        <v>659</v>
      </c>
      <c r="T36" s="274">
        <v>0.56710000000000005</v>
      </c>
      <c r="U36" s="274">
        <v>0.60809999999999997</v>
      </c>
      <c r="V36" s="57">
        <v>699</v>
      </c>
      <c r="W36" s="57">
        <v>578</v>
      </c>
      <c r="X36" s="58">
        <v>0.82689999999999997</v>
      </c>
      <c r="Y36" s="201"/>
      <c r="Z36" s="189">
        <v>1661</v>
      </c>
      <c r="AA36" s="190">
        <v>1563</v>
      </c>
      <c r="AB36" s="191">
        <v>0.94099999999999995</v>
      </c>
      <c r="AC36" s="189">
        <v>2230</v>
      </c>
      <c r="AD36" s="190">
        <v>2018</v>
      </c>
      <c r="AE36" s="191">
        <v>0.90490000000000004</v>
      </c>
      <c r="AF36" s="192">
        <v>3571770.62</v>
      </c>
      <c r="AG36" s="193">
        <v>2242614.73</v>
      </c>
      <c r="AH36" s="191">
        <v>0.62790000000000001</v>
      </c>
      <c r="AI36" s="189">
        <v>1802</v>
      </c>
      <c r="AJ36" s="190">
        <v>1073</v>
      </c>
      <c r="AK36" s="191">
        <v>0.59540000000000004</v>
      </c>
      <c r="AL36" s="9" t="s">
        <v>163</v>
      </c>
    </row>
    <row r="37" spans="1:38" x14ac:dyDescent="0.2">
      <c r="A37" s="56" t="s">
        <v>142</v>
      </c>
      <c r="B37" s="56" t="s">
        <v>39</v>
      </c>
      <c r="C37" s="268">
        <v>16908002.91</v>
      </c>
      <c r="D37" s="268">
        <v>22585852.539999999</v>
      </c>
      <c r="E37" s="269">
        <v>0.74861034712130503</v>
      </c>
      <c r="F37" s="57">
        <v>9243</v>
      </c>
      <c r="G37" s="57">
        <v>8941</v>
      </c>
      <c r="H37" s="58">
        <v>0.96730000000000005</v>
      </c>
      <c r="I37" s="53">
        <v>0.97509999999999997</v>
      </c>
      <c r="J37" s="273">
        <v>10869</v>
      </c>
      <c r="K37" s="273">
        <v>9985</v>
      </c>
      <c r="L37" s="274">
        <v>0.91869999999999996</v>
      </c>
      <c r="M37" s="269">
        <v>0.9</v>
      </c>
      <c r="N37" s="59">
        <v>20200336.629999999</v>
      </c>
      <c r="O37" s="59">
        <v>13073010.689999999</v>
      </c>
      <c r="P37" s="58">
        <v>0.6472</v>
      </c>
      <c r="Q37" s="58">
        <v>0.65580000000000005</v>
      </c>
      <c r="R37" s="273">
        <v>8532</v>
      </c>
      <c r="S37" s="273">
        <v>5269</v>
      </c>
      <c r="T37" s="274">
        <v>0.61760000000000004</v>
      </c>
      <c r="U37" s="274">
        <v>0.65749999999999997</v>
      </c>
      <c r="V37" s="57">
        <v>7212</v>
      </c>
      <c r="W37" s="57">
        <v>5678</v>
      </c>
      <c r="X37" s="58">
        <v>0.7873</v>
      </c>
      <c r="Y37" s="201"/>
      <c r="Z37" s="189">
        <v>12135</v>
      </c>
      <c r="AA37" s="190">
        <v>12377</v>
      </c>
      <c r="AB37" s="191">
        <v>1.0199</v>
      </c>
      <c r="AC37" s="189">
        <v>14524</v>
      </c>
      <c r="AD37" s="190">
        <v>12937</v>
      </c>
      <c r="AE37" s="191">
        <v>0.89070000000000005</v>
      </c>
      <c r="AF37" s="192">
        <v>27749250.690000001</v>
      </c>
      <c r="AG37" s="193">
        <v>18433419</v>
      </c>
      <c r="AH37" s="191">
        <v>0.6643</v>
      </c>
      <c r="AI37" s="189">
        <v>11490</v>
      </c>
      <c r="AJ37" s="190">
        <v>7519</v>
      </c>
      <c r="AK37" s="191">
        <v>0.65439999999999998</v>
      </c>
      <c r="AL37" s="9" t="s">
        <v>163</v>
      </c>
    </row>
    <row r="38" spans="1:38" x14ac:dyDescent="0.2">
      <c r="A38" s="56" t="s">
        <v>220</v>
      </c>
      <c r="B38" s="56" t="s">
        <v>40</v>
      </c>
      <c r="C38" s="268">
        <v>3852074.94</v>
      </c>
      <c r="D38" s="268">
        <v>5115269.76</v>
      </c>
      <c r="E38" s="269">
        <v>0.75305411458886595</v>
      </c>
      <c r="F38" s="57">
        <v>1702</v>
      </c>
      <c r="G38" s="57">
        <v>1681</v>
      </c>
      <c r="H38" s="58">
        <v>0.98770000000000002</v>
      </c>
      <c r="I38" s="53">
        <v>1</v>
      </c>
      <c r="J38" s="273">
        <v>2241</v>
      </c>
      <c r="K38" s="273">
        <v>2090</v>
      </c>
      <c r="L38" s="274">
        <v>0.93259999999999998</v>
      </c>
      <c r="M38" s="269">
        <v>0.9</v>
      </c>
      <c r="N38" s="59">
        <v>4188669.13</v>
      </c>
      <c r="O38" s="59">
        <v>2946710.62</v>
      </c>
      <c r="P38" s="58">
        <v>0.70350000000000001</v>
      </c>
      <c r="Q38" s="58">
        <v>0.69940000000000002</v>
      </c>
      <c r="R38" s="273">
        <v>1718</v>
      </c>
      <c r="S38" s="273">
        <v>1116</v>
      </c>
      <c r="T38" s="274">
        <v>0.64959999999999996</v>
      </c>
      <c r="U38" s="274">
        <v>0.6704</v>
      </c>
      <c r="V38" s="57">
        <v>1385</v>
      </c>
      <c r="W38" s="57">
        <v>1231</v>
      </c>
      <c r="X38" s="58">
        <v>0.88880000000000003</v>
      </c>
      <c r="Y38" s="201"/>
      <c r="Z38" s="189">
        <v>2082</v>
      </c>
      <c r="AA38" s="190">
        <v>2172</v>
      </c>
      <c r="AB38" s="191">
        <v>1.0431999999999999</v>
      </c>
      <c r="AC38" s="189">
        <v>3014</v>
      </c>
      <c r="AD38" s="190">
        <v>2732</v>
      </c>
      <c r="AE38" s="191">
        <v>0.90639999999999998</v>
      </c>
      <c r="AF38" s="192">
        <v>6020116.0899999999</v>
      </c>
      <c r="AG38" s="193">
        <v>4009091.16</v>
      </c>
      <c r="AH38" s="191">
        <v>0.66590000000000005</v>
      </c>
      <c r="AI38" s="189">
        <v>2396</v>
      </c>
      <c r="AJ38" s="190">
        <v>1622</v>
      </c>
      <c r="AK38" s="191">
        <v>0.67700000000000005</v>
      </c>
      <c r="AL38" s="9" t="s">
        <v>163</v>
      </c>
    </row>
    <row r="39" spans="1:38" x14ac:dyDescent="0.2">
      <c r="A39" s="56" t="s">
        <v>254</v>
      </c>
      <c r="B39" s="56" t="s">
        <v>41</v>
      </c>
      <c r="C39" s="268">
        <v>10469897.130000001</v>
      </c>
      <c r="D39" s="268">
        <v>14302148.9</v>
      </c>
      <c r="E39" s="269">
        <v>0.73205063121668401</v>
      </c>
      <c r="F39" s="57">
        <v>5516</v>
      </c>
      <c r="G39" s="57">
        <v>5490</v>
      </c>
      <c r="H39" s="58">
        <v>0.99529999999999996</v>
      </c>
      <c r="I39" s="53">
        <v>0.98219999999999996</v>
      </c>
      <c r="J39" s="273">
        <v>7266</v>
      </c>
      <c r="K39" s="273">
        <v>6412</v>
      </c>
      <c r="L39" s="274">
        <v>0.88249999999999995</v>
      </c>
      <c r="M39" s="269">
        <v>0.89159999999999995</v>
      </c>
      <c r="N39" s="59">
        <v>11623391</v>
      </c>
      <c r="O39" s="59">
        <v>8164459.3600000003</v>
      </c>
      <c r="P39" s="58">
        <v>0.70240000000000002</v>
      </c>
      <c r="Q39" s="58">
        <v>0.7</v>
      </c>
      <c r="R39" s="273">
        <v>5353</v>
      </c>
      <c r="S39" s="273">
        <v>3363</v>
      </c>
      <c r="T39" s="274">
        <v>0.62819999999999998</v>
      </c>
      <c r="U39" s="274">
        <v>0.66910000000000003</v>
      </c>
      <c r="V39" s="57">
        <v>4362</v>
      </c>
      <c r="W39" s="57">
        <v>3663</v>
      </c>
      <c r="X39" s="58">
        <v>0.83979999999999999</v>
      </c>
      <c r="Y39" s="201"/>
      <c r="Z39" s="189">
        <v>7386</v>
      </c>
      <c r="AA39" s="190">
        <v>8041</v>
      </c>
      <c r="AB39" s="191">
        <v>1.0887</v>
      </c>
      <c r="AC39" s="189">
        <v>9896</v>
      </c>
      <c r="AD39" s="190">
        <v>8250</v>
      </c>
      <c r="AE39" s="191">
        <v>0.8337</v>
      </c>
      <c r="AF39" s="192">
        <v>16783229.829999998</v>
      </c>
      <c r="AG39" s="193">
        <v>11432784.390000001</v>
      </c>
      <c r="AH39" s="191">
        <v>0.68120000000000003</v>
      </c>
      <c r="AI39" s="189">
        <v>7545</v>
      </c>
      <c r="AJ39" s="190">
        <v>5031</v>
      </c>
      <c r="AK39" s="191">
        <v>0.66679999999999995</v>
      </c>
      <c r="AL39" s="9" t="s">
        <v>163</v>
      </c>
    </row>
    <row r="40" spans="1:38" x14ac:dyDescent="0.2">
      <c r="A40" s="56" t="s">
        <v>248</v>
      </c>
      <c r="B40" s="56" t="s">
        <v>42</v>
      </c>
      <c r="C40" s="268">
        <v>712265.18</v>
      </c>
      <c r="D40" s="268">
        <v>1034086.15</v>
      </c>
      <c r="E40" s="269">
        <v>0.68878708026405699</v>
      </c>
      <c r="F40" s="57">
        <v>258</v>
      </c>
      <c r="G40" s="57">
        <v>246</v>
      </c>
      <c r="H40" s="58">
        <v>0.95350000000000001</v>
      </c>
      <c r="I40" s="53">
        <v>0.99280000000000002</v>
      </c>
      <c r="J40" s="273">
        <v>360</v>
      </c>
      <c r="K40" s="273">
        <v>329</v>
      </c>
      <c r="L40" s="274">
        <v>0.91390000000000005</v>
      </c>
      <c r="M40" s="269">
        <v>0.9</v>
      </c>
      <c r="N40" s="59">
        <v>738287.66</v>
      </c>
      <c r="O40" s="59">
        <v>548148.27</v>
      </c>
      <c r="P40" s="58">
        <v>0.74250000000000005</v>
      </c>
      <c r="Q40" s="58">
        <v>0.7</v>
      </c>
      <c r="R40" s="273">
        <v>283</v>
      </c>
      <c r="S40" s="273">
        <v>196</v>
      </c>
      <c r="T40" s="274">
        <v>0.69259999999999999</v>
      </c>
      <c r="U40" s="274">
        <v>0.7</v>
      </c>
      <c r="V40" s="57">
        <v>192</v>
      </c>
      <c r="W40" s="57">
        <v>131</v>
      </c>
      <c r="X40" s="58">
        <v>0.68230000000000002</v>
      </c>
      <c r="Y40" s="201"/>
      <c r="Z40" s="189">
        <v>427</v>
      </c>
      <c r="AA40" s="190">
        <v>432</v>
      </c>
      <c r="AB40" s="191">
        <v>1.0117</v>
      </c>
      <c r="AC40" s="189">
        <v>562</v>
      </c>
      <c r="AD40" s="190">
        <v>515</v>
      </c>
      <c r="AE40" s="191">
        <v>0.91639999999999999</v>
      </c>
      <c r="AF40" s="192">
        <v>1438643.35</v>
      </c>
      <c r="AG40" s="193">
        <v>990159.52</v>
      </c>
      <c r="AH40" s="191">
        <v>0.68830000000000002</v>
      </c>
      <c r="AI40" s="189">
        <v>487</v>
      </c>
      <c r="AJ40" s="190">
        <v>328</v>
      </c>
      <c r="AK40" s="191">
        <v>0.67349999999999999</v>
      </c>
      <c r="AL40" s="9" t="s">
        <v>163</v>
      </c>
    </row>
    <row r="41" spans="1:38" x14ac:dyDescent="0.2">
      <c r="A41" s="56" t="s">
        <v>232</v>
      </c>
      <c r="B41" s="56" t="s">
        <v>43</v>
      </c>
      <c r="C41" s="268">
        <v>352167.96</v>
      </c>
      <c r="D41" s="268">
        <v>470681.97</v>
      </c>
      <c r="E41" s="269">
        <v>0.74820788227770896</v>
      </c>
      <c r="F41" s="57">
        <v>130</v>
      </c>
      <c r="G41" s="57">
        <v>128</v>
      </c>
      <c r="H41" s="58">
        <v>0.98460000000000003</v>
      </c>
      <c r="I41" s="53">
        <v>0.9698</v>
      </c>
      <c r="J41" s="273">
        <v>190</v>
      </c>
      <c r="K41" s="273">
        <v>182</v>
      </c>
      <c r="L41" s="274">
        <v>0.95789999999999997</v>
      </c>
      <c r="M41" s="269">
        <v>0.9</v>
      </c>
      <c r="N41" s="59">
        <v>394528.09</v>
      </c>
      <c r="O41" s="59">
        <v>285241.2</v>
      </c>
      <c r="P41" s="58">
        <v>0.72299999999999998</v>
      </c>
      <c r="Q41" s="58">
        <v>0.66300000000000003</v>
      </c>
      <c r="R41" s="273">
        <v>148</v>
      </c>
      <c r="S41" s="273">
        <v>86</v>
      </c>
      <c r="T41" s="274">
        <v>0.58109999999999995</v>
      </c>
      <c r="U41" s="274">
        <v>0.57099999999999995</v>
      </c>
      <c r="V41" s="57">
        <v>123</v>
      </c>
      <c r="W41" s="57">
        <v>91</v>
      </c>
      <c r="X41" s="58">
        <v>0.73980000000000001</v>
      </c>
      <c r="Y41" s="201"/>
      <c r="Z41" s="189">
        <v>127</v>
      </c>
      <c r="AA41" s="190">
        <v>142</v>
      </c>
      <c r="AB41" s="191">
        <v>1.1181000000000001</v>
      </c>
      <c r="AC41" s="189">
        <v>247</v>
      </c>
      <c r="AD41" s="190">
        <v>218</v>
      </c>
      <c r="AE41" s="191">
        <v>0.88260000000000005</v>
      </c>
      <c r="AF41" s="192">
        <v>645042.30000000005</v>
      </c>
      <c r="AG41" s="193">
        <v>431340.81</v>
      </c>
      <c r="AH41" s="191">
        <v>0.66869999999999996</v>
      </c>
      <c r="AI41" s="189">
        <v>216</v>
      </c>
      <c r="AJ41" s="190">
        <v>155</v>
      </c>
      <c r="AK41" s="191">
        <v>0.71760000000000002</v>
      </c>
      <c r="AL41" s="9" t="s">
        <v>163</v>
      </c>
    </row>
    <row r="42" spans="1:38" x14ac:dyDescent="0.2">
      <c r="A42" s="56" t="s">
        <v>220</v>
      </c>
      <c r="B42" s="56" t="s">
        <v>44</v>
      </c>
      <c r="C42" s="268">
        <v>2677660.5299999998</v>
      </c>
      <c r="D42" s="268">
        <v>3662931.77</v>
      </c>
      <c r="E42" s="269">
        <v>0.73101567218108499</v>
      </c>
      <c r="F42" s="57">
        <v>1409</v>
      </c>
      <c r="G42" s="57">
        <v>1381</v>
      </c>
      <c r="H42" s="58">
        <v>0.98009999999999997</v>
      </c>
      <c r="I42" s="53">
        <v>0.9577</v>
      </c>
      <c r="J42" s="273">
        <v>1799</v>
      </c>
      <c r="K42" s="273">
        <v>1728</v>
      </c>
      <c r="L42" s="274">
        <v>0.96050000000000002</v>
      </c>
      <c r="M42" s="269">
        <v>0.9</v>
      </c>
      <c r="N42" s="59">
        <v>3156769.13</v>
      </c>
      <c r="O42" s="59">
        <v>2186091.0699999998</v>
      </c>
      <c r="P42" s="58">
        <v>0.6925</v>
      </c>
      <c r="Q42" s="58">
        <v>0.7</v>
      </c>
      <c r="R42" s="273">
        <v>1445</v>
      </c>
      <c r="S42" s="273">
        <v>874</v>
      </c>
      <c r="T42" s="274">
        <v>0.6048</v>
      </c>
      <c r="U42" s="274">
        <v>0.65239999999999998</v>
      </c>
      <c r="V42" s="57">
        <v>1132</v>
      </c>
      <c r="W42" s="57">
        <v>946</v>
      </c>
      <c r="X42" s="58">
        <v>0.8357</v>
      </c>
      <c r="Y42" s="201"/>
      <c r="Z42" s="189">
        <v>1840</v>
      </c>
      <c r="AA42" s="190">
        <v>1911</v>
      </c>
      <c r="AB42" s="191">
        <v>1.0386</v>
      </c>
      <c r="AC42" s="189">
        <v>2674</v>
      </c>
      <c r="AD42" s="190">
        <v>2367</v>
      </c>
      <c r="AE42" s="191">
        <v>0.88519999999999999</v>
      </c>
      <c r="AF42" s="192">
        <v>4803088.0599999996</v>
      </c>
      <c r="AG42" s="193">
        <v>3395055.27</v>
      </c>
      <c r="AH42" s="191">
        <v>0.70679999999999998</v>
      </c>
      <c r="AI42" s="189">
        <v>2079</v>
      </c>
      <c r="AJ42" s="190">
        <v>1346</v>
      </c>
      <c r="AK42" s="191">
        <v>0.64739999999999998</v>
      </c>
      <c r="AL42" s="9" t="s">
        <v>163</v>
      </c>
    </row>
    <row r="43" spans="1:38" x14ac:dyDescent="0.2">
      <c r="A43" s="56" t="s">
        <v>220</v>
      </c>
      <c r="B43" s="56" t="s">
        <v>45</v>
      </c>
      <c r="C43" s="268">
        <v>1377334.2</v>
      </c>
      <c r="D43" s="268">
        <v>1763250.21</v>
      </c>
      <c r="E43" s="269">
        <v>0.78113372236603895</v>
      </c>
      <c r="F43" s="57">
        <v>891</v>
      </c>
      <c r="G43" s="57">
        <v>855</v>
      </c>
      <c r="H43" s="58">
        <v>0.95960000000000001</v>
      </c>
      <c r="I43" s="53">
        <v>0.97650000000000003</v>
      </c>
      <c r="J43" s="273">
        <v>1099</v>
      </c>
      <c r="K43" s="273">
        <v>1040</v>
      </c>
      <c r="L43" s="274">
        <v>0.94630000000000003</v>
      </c>
      <c r="M43" s="269">
        <v>0.9</v>
      </c>
      <c r="N43" s="59">
        <v>1716509.35</v>
      </c>
      <c r="O43" s="59">
        <v>1073056.82</v>
      </c>
      <c r="P43" s="58">
        <v>0.62509999999999999</v>
      </c>
      <c r="Q43" s="58">
        <v>0.63929999999999998</v>
      </c>
      <c r="R43" s="273">
        <v>870</v>
      </c>
      <c r="S43" s="273">
        <v>514</v>
      </c>
      <c r="T43" s="274">
        <v>0.59079999999999999</v>
      </c>
      <c r="U43" s="274">
        <v>0.62460000000000004</v>
      </c>
      <c r="V43" s="57">
        <v>683</v>
      </c>
      <c r="W43" s="57">
        <v>620</v>
      </c>
      <c r="X43" s="58">
        <v>0.90780000000000005</v>
      </c>
      <c r="Y43" s="201"/>
      <c r="Z43" s="189">
        <v>978</v>
      </c>
      <c r="AA43" s="190">
        <v>1011</v>
      </c>
      <c r="AB43" s="191">
        <v>1.0337000000000001</v>
      </c>
      <c r="AC43" s="189">
        <v>1256</v>
      </c>
      <c r="AD43" s="190">
        <v>1182</v>
      </c>
      <c r="AE43" s="191">
        <v>0.94110000000000005</v>
      </c>
      <c r="AF43" s="192">
        <v>2248640.37</v>
      </c>
      <c r="AG43" s="193">
        <v>1489040.44</v>
      </c>
      <c r="AH43" s="191">
        <v>0.66220000000000001</v>
      </c>
      <c r="AI43" s="189">
        <v>1073</v>
      </c>
      <c r="AJ43" s="190">
        <v>748</v>
      </c>
      <c r="AK43" s="191">
        <v>0.69710000000000005</v>
      </c>
      <c r="AL43" s="9" t="s">
        <v>163</v>
      </c>
    </row>
    <row r="44" spans="1:38" x14ac:dyDescent="0.2">
      <c r="A44" s="56" t="s">
        <v>142</v>
      </c>
      <c r="B44" s="56" t="s">
        <v>145</v>
      </c>
      <c r="C44" s="268">
        <v>17609533.600000001</v>
      </c>
      <c r="D44" s="268">
        <v>24182081.260000002</v>
      </c>
      <c r="E44" s="269">
        <v>0.72820587321109698</v>
      </c>
      <c r="F44" s="57">
        <v>9597</v>
      </c>
      <c r="G44" s="57">
        <v>9369</v>
      </c>
      <c r="H44" s="58">
        <v>0.97619999999999996</v>
      </c>
      <c r="I44" s="53">
        <v>0.95409999999999995</v>
      </c>
      <c r="J44" s="273">
        <v>11537</v>
      </c>
      <c r="K44" s="273">
        <v>9997</v>
      </c>
      <c r="L44" s="274">
        <v>0.86650000000000005</v>
      </c>
      <c r="M44" s="269">
        <v>0.86350000000000005</v>
      </c>
      <c r="N44" s="59">
        <v>19760457.289999999</v>
      </c>
      <c r="O44" s="59">
        <v>14051950.970000001</v>
      </c>
      <c r="P44" s="58">
        <v>0.71109999999999995</v>
      </c>
      <c r="Q44" s="58">
        <v>0.7</v>
      </c>
      <c r="R44" s="273">
        <v>8524</v>
      </c>
      <c r="S44" s="273">
        <v>5764</v>
      </c>
      <c r="T44" s="274">
        <v>0.67620000000000002</v>
      </c>
      <c r="U44" s="274">
        <v>0.7</v>
      </c>
      <c r="V44" s="57">
        <v>6797</v>
      </c>
      <c r="W44" s="57">
        <v>5688</v>
      </c>
      <c r="X44" s="58">
        <v>0.83679999999999999</v>
      </c>
      <c r="Y44" s="201"/>
      <c r="Z44" s="189">
        <v>11255</v>
      </c>
      <c r="AA44" s="190">
        <v>11733</v>
      </c>
      <c r="AB44" s="191">
        <v>1.0425</v>
      </c>
      <c r="AC44" s="189">
        <v>15098</v>
      </c>
      <c r="AD44" s="190">
        <v>12057</v>
      </c>
      <c r="AE44" s="191">
        <v>0.79859999999999998</v>
      </c>
      <c r="AF44" s="192">
        <v>25829201.149999999</v>
      </c>
      <c r="AG44" s="193">
        <v>19383910.690000001</v>
      </c>
      <c r="AH44" s="191">
        <v>0.75049999999999994</v>
      </c>
      <c r="AI44" s="189">
        <v>11011</v>
      </c>
      <c r="AJ44" s="190">
        <v>7762</v>
      </c>
      <c r="AK44" s="191">
        <v>0.70489999999999997</v>
      </c>
      <c r="AL44" s="9" t="s">
        <v>163</v>
      </c>
    </row>
    <row r="45" spans="1:38" x14ac:dyDescent="0.2">
      <c r="A45" s="56" t="s">
        <v>142</v>
      </c>
      <c r="B45" s="56" t="s">
        <v>146</v>
      </c>
      <c r="C45" s="268">
        <v>6281107.6500000004</v>
      </c>
      <c r="D45" s="268">
        <v>8367759.5899999999</v>
      </c>
      <c r="E45" s="269">
        <v>0.75063194424303503</v>
      </c>
      <c r="F45" s="57">
        <v>3588</v>
      </c>
      <c r="G45" s="57">
        <v>3472</v>
      </c>
      <c r="H45" s="58">
        <v>0.9677</v>
      </c>
      <c r="I45" s="53">
        <v>0.94099999999999995</v>
      </c>
      <c r="J45" s="273">
        <v>4305</v>
      </c>
      <c r="K45" s="273">
        <v>3861</v>
      </c>
      <c r="L45" s="274">
        <v>0.89690000000000003</v>
      </c>
      <c r="M45" s="269">
        <v>0.9</v>
      </c>
      <c r="N45" s="59">
        <v>7021283.9299999997</v>
      </c>
      <c r="O45" s="59">
        <v>4862701.62</v>
      </c>
      <c r="P45" s="58">
        <v>0.69259999999999999</v>
      </c>
      <c r="Q45" s="58">
        <v>0.7</v>
      </c>
      <c r="R45" s="273">
        <v>3308</v>
      </c>
      <c r="S45" s="273">
        <v>2205</v>
      </c>
      <c r="T45" s="274">
        <v>0.66659999999999997</v>
      </c>
      <c r="U45" s="274">
        <v>0.7</v>
      </c>
      <c r="V45" s="57">
        <v>2598</v>
      </c>
      <c r="W45" s="57">
        <v>2269</v>
      </c>
      <c r="X45" s="58">
        <v>0.87339999999999995</v>
      </c>
      <c r="Y45" s="201"/>
      <c r="Z45" s="189">
        <v>4370</v>
      </c>
      <c r="AA45" s="190">
        <v>4448</v>
      </c>
      <c r="AB45" s="191">
        <v>1.0178</v>
      </c>
      <c r="AC45" s="189">
        <v>5808</v>
      </c>
      <c r="AD45" s="190">
        <v>5025</v>
      </c>
      <c r="AE45" s="191">
        <v>0.86519999999999997</v>
      </c>
      <c r="AF45" s="192">
        <v>9468270.1199999992</v>
      </c>
      <c r="AG45" s="193">
        <v>7040756.6600000001</v>
      </c>
      <c r="AH45" s="191">
        <v>0.74360000000000004</v>
      </c>
      <c r="AI45" s="189">
        <v>4706</v>
      </c>
      <c r="AJ45" s="190">
        <v>3190</v>
      </c>
      <c r="AK45" s="191">
        <v>0.67789999999999995</v>
      </c>
      <c r="AL45" s="9" t="s">
        <v>163</v>
      </c>
    </row>
    <row r="46" spans="1:38" x14ac:dyDescent="0.2">
      <c r="A46" s="56" t="s">
        <v>220</v>
      </c>
      <c r="B46" s="56" t="s">
        <v>48</v>
      </c>
      <c r="C46" s="268">
        <v>4058242.83</v>
      </c>
      <c r="D46" s="268">
        <v>5576916.6699999999</v>
      </c>
      <c r="E46" s="269">
        <v>0.72768575722685103</v>
      </c>
      <c r="F46" s="57">
        <v>2227</v>
      </c>
      <c r="G46" s="57">
        <v>2166</v>
      </c>
      <c r="H46" s="58">
        <v>0.97260000000000002</v>
      </c>
      <c r="I46" s="53">
        <v>0.93489999999999995</v>
      </c>
      <c r="J46" s="273">
        <v>2753</v>
      </c>
      <c r="K46" s="273">
        <v>2433</v>
      </c>
      <c r="L46" s="274">
        <v>0.88380000000000003</v>
      </c>
      <c r="M46" s="269">
        <v>0.9</v>
      </c>
      <c r="N46" s="59">
        <v>4456809.37</v>
      </c>
      <c r="O46" s="59">
        <v>2962887.27</v>
      </c>
      <c r="P46" s="58">
        <v>0.66479999999999995</v>
      </c>
      <c r="Q46" s="58">
        <v>0.68179999999999996</v>
      </c>
      <c r="R46" s="273">
        <v>2096</v>
      </c>
      <c r="S46" s="273">
        <v>1449</v>
      </c>
      <c r="T46" s="274">
        <v>0.69130000000000003</v>
      </c>
      <c r="U46" s="274">
        <v>0.7</v>
      </c>
      <c r="V46" s="57">
        <v>1557</v>
      </c>
      <c r="W46" s="57">
        <v>1326</v>
      </c>
      <c r="X46" s="58">
        <v>0.85160000000000002</v>
      </c>
      <c r="Y46" s="201"/>
      <c r="Z46" s="189">
        <v>3327</v>
      </c>
      <c r="AA46" s="190">
        <v>3365</v>
      </c>
      <c r="AB46" s="191">
        <v>1.0114000000000001</v>
      </c>
      <c r="AC46" s="189">
        <v>4204</v>
      </c>
      <c r="AD46" s="190">
        <v>3795</v>
      </c>
      <c r="AE46" s="191">
        <v>0.90269999999999995</v>
      </c>
      <c r="AF46" s="192">
        <v>7343860.6799999997</v>
      </c>
      <c r="AG46" s="193">
        <v>5095623.7699999996</v>
      </c>
      <c r="AH46" s="191">
        <v>0.69389999999999996</v>
      </c>
      <c r="AI46" s="189">
        <v>3286</v>
      </c>
      <c r="AJ46" s="190">
        <v>2271</v>
      </c>
      <c r="AK46" s="191">
        <v>0.69110000000000005</v>
      </c>
      <c r="AL46" s="9" t="s">
        <v>163</v>
      </c>
    </row>
    <row r="47" spans="1:38" x14ac:dyDescent="0.2">
      <c r="A47" s="56" t="s">
        <v>253</v>
      </c>
      <c r="B47" s="56" t="s">
        <v>49</v>
      </c>
      <c r="C47" s="268">
        <v>7406298.6200000001</v>
      </c>
      <c r="D47" s="268">
        <v>9313095.4100000001</v>
      </c>
      <c r="E47" s="269">
        <v>0.79525638833759105</v>
      </c>
      <c r="F47" s="57">
        <v>2958</v>
      </c>
      <c r="G47" s="57">
        <v>2938</v>
      </c>
      <c r="H47" s="58">
        <v>0.99319999999999997</v>
      </c>
      <c r="I47" s="53">
        <v>0.99229999999999996</v>
      </c>
      <c r="J47" s="273">
        <v>3974</v>
      </c>
      <c r="K47" s="273">
        <v>3561</v>
      </c>
      <c r="L47" s="274">
        <v>0.89610000000000001</v>
      </c>
      <c r="M47" s="269">
        <v>0.9</v>
      </c>
      <c r="N47" s="59">
        <v>8419109.4299999997</v>
      </c>
      <c r="O47" s="59">
        <v>5883541.1500000004</v>
      </c>
      <c r="P47" s="58">
        <v>0.69879999999999998</v>
      </c>
      <c r="Q47" s="58">
        <v>0.7</v>
      </c>
      <c r="R47" s="273">
        <v>3055</v>
      </c>
      <c r="S47" s="273">
        <v>1934</v>
      </c>
      <c r="T47" s="274">
        <v>0.6331</v>
      </c>
      <c r="U47" s="274">
        <v>0.67630000000000001</v>
      </c>
      <c r="V47" s="57">
        <v>2090</v>
      </c>
      <c r="W47" s="57">
        <v>1693</v>
      </c>
      <c r="X47" s="58">
        <v>0.81</v>
      </c>
      <c r="Y47" s="201"/>
      <c r="Z47" s="189">
        <v>3289</v>
      </c>
      <c r="AA47" s="190">
        <v>3605</v>
      </c>
      <c r="AB47" s="191">
        <v>1.0961000000000001</v>
      </c>
      <c r="AC47" s="189">
        <v>4462</v>
      </c>
      <c r="AD47" s="190">
        <v>4027</v>
      </c>
      <c r="AE47" s="191">
        <v>0.90249999999999997</v>
      </c>
      <c r="AF47" s="192">
        <v>10602758.33</v>
      </c>
      <c r="AG47" s="193">
        <v>7349482.2400000002</v>
      </c>
      <c r="AH47" s="191">
        <v>0.69320000000000004</v>
      </c>
      <c r="AI47" s="189">
        <v>3743</v>
      </c>
      <c r="AJ47" s="190">
        <v>2578</v>
      </c>
      <c r="AK47" s="191">
        <v>0.68879999999999997</v>
      </c>
      <c r="AL47" s="9" t="s">
        <v>163</v>
      </c>
    </row>
    <row r="48" spans="1:38" x14ac:dyDescent="0.2">
      <c r="A48" s="56" t="s">
        <v>232</v>
      </c>
      <c r="B48" s="56" t="s">
        <v>50</v>
      </c>
      <c r="C48" s="268">
        <v>1930708.5</v>
      </c>
      <c r="D48" s="268">
        <v>2720022.47</v>
      </c>
      <c r="E48" s="269">
        <v>0.70981343768090299</v>
      </c>
      <c r="F48" s="57">
        <v>708</v>
      </c>
      <c r="G48" s="57">
        <v>720</v>
      </c>
      <c r="H48" s="58">
        <v>1.0168999999999999</v>
      </c>
      <c r="I48" s="53">
        <v>0.98719999999999997</v>
      </c>
      <c r="J48" s="273">
        <v>1008</v>
      </c>
      <c r="K48" s="273">
        <v>918</v>
      </c>
      <c r="L48" s="274">
        <v>0.91069999999999995</v>
      </c>
      <c r="M48" s="269">
        <v>0.9</v>
      </c>
      <c r="N48" s="59">
        <v>2152141.5499999998</v>
      </c>
      <c r="O48" s="59">
        <v>1621070.12</v>
      </c>
      <c r="P48" s="58">
        <v>0.75319999999999998</v>
      </c>
      <c r="Q48" s="58">
        <v>0.7</v>
      </c>
      <c r="R48" s="273">
        <v>751</v>
      </c>
      <c r="S48" s="273">
        <v>511</v>
      </c>
      <c r="T48" s="274">
        <v>0.6804</v>
      </c>
      <c r="U48" s="274">
        <v>0.7</v>
      </c>
      <c r="V48" s="57">
        <v>727</v>
      </c>
      <c r="W48" s="57">
        <v>583</v>
      </c>
      <c r="X48" s="58">
        <v>0.80189999999999995</v>
      </c>
      <c r="Y48" s="201"/>
      <c r="Z48" s="189">
        <v>1066</v>
      </c>
      <c r="AA48" s="190">
        <v>1151</v>
      </c>
      <c r="AB48" s="191">
        <v>1.0797000000000001</v>
      </c>
      <c r="AC48" s="189">
        <v>1556</v>
      </c>
      <c r="AD48" s="190">
        <v>1405</v>
      </c>
      <c r="AE48" s="191">
        <v>0.90300000000000002</v>
      </c>
      <c r="AF48" s="192">
        <v>3891837.41</v>
      </c>
      <c r="AG48" s="193">
        <v>2918225.78</v>
      </c>
      <c r="AH48" s="191">
        <v>0.74980000000000002</v>
      </c>
      <c r="AI48" s="189">
        <v>1281</v>
      </c>
      <c r="AJ48" s="190">
        <v>934</v>
      </c>
      <c r="AK48" s="191">
        <v>0.72909999999999997</v>
      </c>
      <c r="AL48" s="9" t="s">
        <v>163</v>
      </c>
    </row>
    <row r="49" spans="1:38" x14ac:dyDescent="0.2">
      <c r="A49" s="56" t="s">
        <v>232</v>
      </c>
      <c r="B49" s="56" t="s">
        <v>51</v>
      </c>
      <c r="C49" s="268">
        <v>2796145.42</v>
      </c>
      <c r="D49" s="268">
        <v>3660477.25</v>
      </c>
      <c r="E49" s="269">
        <v>0.763874552150269</v>
      </c>
      <c r="F49" s="57">
        <v>1123</v>
      </c>
      <c r="G49" s="57">
        <v>1179</v>
      </c>
      <c r="H49" s="58">
        <v>1.0499000000000001</v>
      </c>
      <c r="I49" s="53">
        <v>0.99839999999999995</v>
      </c>
      <c r="J49" s="273">
        <v>1466</v>
      </c>
      <c r="K49" s="273">
        <v>1362</v>
      </c>
      <c r="L49" s="274">
        <v>0.92910000000000004</v>
      </c>
      <c r="M49" s="269">
        <v>0.9</v>
      </c>
      <c r="N49" s="59">
        <v>2988383.27</v>
      </c>
      <c r="O49" s="59">
        <v>2236394.71</v>
      </c>
      <c r="P49" s="58">
        <v>0.74839999999999995</v>
      </c>
      <c r="Q49" s="58">
        <v>0.7</v>
      </c>
      <c r="R49" s="273">
        <v>1238</v>
      </c>
      <c r="S49" s="273">
        <v>878</v>
      </c>
      <c r="T49" s="274">
        <v>0.70920000000000005</v>
      </c>
      <c r="U49" s="274">
        <v>0.7</v>
      </c>
      <c r="V49" s="57">
        <v>797</v>
      </c>
      <c r="W49" s="57">
        <v>633</v>
      </c>
      <c r="X49" s="58">
        <v>0.79420000000000002</v>
      </c>
      <c r="Y49" s="201"/>
      <c r="Z49" s="189">
        <v>1695</v>
      </c>
      <c r="AA49" s="190">
        <v>1750</v>
      </c>
      <c r="AB49" s="191">
        <v>1.0324</v>
      </c>
      <c r="AC49" s="189">
        <v>2407</v>
      </c>
      <c r="AD49" s="190">
        <v>2103</v>
      </c>
      <c r="AE49" s="191">
        <v>0.87370000000000003</v>
      </c>
      <c r="AF49" s="192">
        <v>4202934.4000000004</v>
      </c>
      <c r="AG49" s="193">
        <v>3194315.94</v>
      </c>
      <c r="AH49" s="191">
        <v>0.76</v>
      </c>
      <c r="AI49" s="189">
        <v>1815</v>
      </c>
      <c r="AJ49" s="190">
        <v>1238</v>
      </c>
      <c r="AK49" s="191">
        <v>0.68210000000000004</v>
      </c>
      <c r="AL49" s="9" t="s">
        <v>163</v>
      </c>
    </row>
    <row r="50" spans="1:38" x14ac:dyDescent="0.2">
      <c r="A50" s="56" t="s">
        <v>248</v>
      </c>
      <c r="B50" s="56" t="s">
        <v>52</v>
      </c>
      <c r="C50" s="268">
        <v>1888358.54</v>
      </c>
      <c r="D50" s="268">
        <v>2762401.37</v>
      </c>
      <c r="E50" s="269">
        <v>0.68359310870165102</v>
      </c>
      <c r="F50" s="57">
        <v>1308</v>
      </c>
      <c r="G50" s="57">
        <v>1218</v>
      </c>
      <c r="H50" s="58">
        <v>0.93120000000000003</v>
      </c>
      <c r="I50" s="53">
        <v>0.94989999999999997</v>
      </c>
      <c r="J50" s="273">
        <v>1374</v>
      </c>
      <c r="K50" s="273">
        <v>1318</v>
      </c>
      <c r="L50" s="274">
        <v>0.95920000000000005</v>
      </c>
      <c r="M50" s="269">
        <v>0.9</v>
      </c>
      <c r="N50" s="59">
        <v>2263548.41</v>
      </c>
      <c r="O50" s="59">
        <v>1533328.9</v>
      </c>
      <c r="P50" s="58">
        <v>0.6774</v>
      </c>
      <c r="Q50" s="58">
        <v>0.68869999999999998</v>
      </c>
      <c r="R50" s="273">
        <v>994</v>
      </c>
      <c r="S50" s="273">
        <v>638</v>
      </c>
      <c r="T50" s="274">
        <v>0.64190000000000003</v>
      </c>
      <c r="U50" s="274">
        <v>0.66830000000000001</v>
      </c>
      <c r="V50" s="57">
        <v>962</v>
      </c>
      <c r="W50" s="57">
        <v>833</v>
      </c>
      <c r="X50" s="58">
        <v>0.8659</v>
      </c>
      <c r="Y50" s="201"/>
      <c r="Z50" s="189">
        <v>1643</v>
      </c>
      <c r="AA50" s="190">
        <v>1645</v>
      </c>
      <c r="AB50" s="191">
        <v>1.0012000000000001</v>
      </c>
      <c r="AC50" s="189">
        <v>1899</v>
      </c>
      <c r="AD50" s="190">
        <v>1668</v>
      </c>
      <c r="AE50" s="191">
        <v>0.87839999999999996</v>
      </c>
      <c r="AF50" s="192">
        <v>3062225.19</v>
      </c>
      <c r="AG50" s="193">
        <v>2180011.81</v>
      </c>
      <c r="AH50" s="191">
        <v>0.71189999999999998</v>
      </c>
      <c r="AI50" s="189">
        <v>1403</v>
      </c>
      <c r="AJ50" s="190">
        <v>1022</v>
      </c>
      <c r="AK50" s="191">
        <v>0.72840000000000005</v>
      </c>
      <c r="AL50" s="9" t="s">
        <v>163</v>
      </c>
    </row>
    <row r="51" spans="1:38" x14ac:dyDescent="0.2">
      <c r="A51" s="56" t="s">
        <v>253</v>
      </c>
      <c r="B51" s="56" t="s">
        <v>53</v>
      </c>
      <c r="C51" s="268">
        <v>3191426.84</v>
      </c>
      <c r="D51" s="268">
        <v>4153957.53</v>
      </c>
      <c r="E51" s="269">
        <v>0.76828586160340395</v>
      </c>
      <c r="F51" s="57">
        <v>1494</v>
      </c>
      <c r="G51" s="57">
        <v>1408</v>
      </c>
      <c r="H51" s="58">
        <v>0.94240000000000002</v>
      </c>
      <c r="I51" s="53">
        <v>0.94310000000000005</v>
      </c>
      <c r="J51" s="273">
        <v>2031</v>
      </c>
      <c r="K51" s="273">
        <v>1794</v>
      </c>
      <c r="L51" s="274">
        <v>0.88329999999999997</v>
      </c>
      <c r="M51" s="269">
        <v>0.86409999999999998</v>
      </c>
      <c r="N51" s="59">
        <v>3799743.53</v>
      </c>
      <c r="O51" s="59">
        <v>2376627.21</v>
      </c>
      <c r="P51" s="58">
        <v>0.62549999999999994</v>
      </c>
      <c r="Q51" s="58">
        <v>0.63119999999999998</v>
      </c>
      <c r="R51" s="273">
        <v>1660</v>
      </c>
      <c r="S51" s="273">
        <v>973</v>
      </c>
      <c r="T51" s="274">
        <v>0.58609999999999995</v>
      </c>
      <c r="U51" s="274">
        <v>0.62780000000000002</v>
      </c>
      <c r="V51" s="57">
        <v>1124</v>
      </c>
      <c r="W51" s="57">
        <v>788</v>
      </c>
      <c r="X51" s="58">
        <v>0.70109999999999995</v>
      </c>
      <c r="Y51" s="201"/>
      <c r="Z51" s="189">
        <v>2013</v>
      </c>
      <c r="AA51" s="190">
        <v>1896</v>
      </c>
      <c r="AB51" s="191">
        <v>0.94189999999999996</v>
      </c>
      <c r="AC51" s="189">
        <v>2696</v>
      </c>
      <c r="AD51" s="190">
        <v>2237</v>
      </c>
      <c r="AE51" s="191">
        <v>0.82969999999999999</v>
      </c>
      <c r="AF51" s="192">
        <v>5208294.24</v>
      </c>
      <c r="AG51" s="193">
        <v>3364505.19</v>
      </c>
      <c r="AH51" s="191">
        <v>0.64600000000000002</v>
      </c>
      <c r="AI51" s="189">
        <v>2150</v>
      </c>
      <c r="AJ51" s="190">
        <v>1373</v>
      </c>
      <c r="AK51" s="191">
        <v>0.63859999999999995</v>
      </c>
      <c r="AL51" s="9" t="s">
        <v>163</v>
      </c>
    </row>
    <row r="52" spans="1:38" x14ac:dyDescent="0.2">
      <c r="A52" s="56" t="s">
        <v>248</v>
      </c>
      <c r="B52" s="56" t="s">
        <v>54</v>
      </c>
      <c r="C52" s="268">
        <v>163146.4</v>
      </c>
      <c r="D52" s="268">
        <v>242578.12</v>
      </c>
      <c r="E52" s="269">
        <v>0.67255200098013801</v>
      </c>
      <c r="F52" s="57">
        <v>61</v>
      </c>
      <c r="G52" s="57">
        <v>60</v>
      </c>
      <c r="H52" s="58">
        <v>0.98360000000000003</v>
      </c>
      <c r="I52" s="53">
        <v>0.87</v>
      </c>
      <c r="J52" s="273">
        <v>105</v>
      </c>
      <c r="K52" s="273">
        <v>101</v>
      </c>
      <c r="L52" s="274">
        <v>0.96189999999999998</v>
      </c>
      <c r="M52" s="269">
        <v>0.9</v>
      </c>
      <c r="N52" s="59">
        <v>190523.04</v>
      </c>
      <c r="O52" s="59">
        <v>117517.23</v>
      </c>
      <c r="P52" s="58">
        <v>0.61680000000000001</v>
      </c>
      <c r="Q52" s="58">
        <v>0.62350000000000005</v>
      </c>
      <c r="R52" s="273">
        <v>95</v>
      </c>
      <c r="S52" s="273">
        <v>62</v>
      </c>
      <c r="T52" s="274">
        <v>0.65259999999999996</v>
      </c>
      <c r="U52" s="274">
        <v>0.7</v>
      </c>
      <c r="V52" s="57">
        <v>57</v>
      </c>
      <c r="W52" s="57">
        <v>48</v>
      </c>
      <c r="X52" s="58">
        <v>0.84209999999999996</v>
      </c>
      <c r="Y52" s="201"/>
      <c r="Z52" s="189">
        <v>126</v>
      </c>
      <c r="AA52" s="190">
        <v>132</v>
      </c>
      <c r="AB52" s="191">
        <v>1.0476000000000001</v>
      </c>
      <c r="AC52" s="189">
        <v>181</v>
      </c>
      <c r="AD52" s="190">
        <v>167</v>
      </c>
      <c r="AE52" s="191">
        <v>0.92269999999999996</v>
      </c>
      <c r="AF52" s="192">
        <v>341067</v>
      </c>
      <c r="AG52" s="193">
        <v>189559.99</v>
      </c>
      <c r="AH52" s="191">
        <v>0.55579999999999996</v>
      </c>
      <c r="AI52" s="189">
        <v>150</v>
      </c>
      <c r="AJ52" s="190">
        <v>84</v>
      </c>
      <c r="AK52" s="191">
        <v>0.56000000000000005</v>
      </c>
      <c r="AL52" s="9" t="s">
        <v>163</v>
      </c>
    </row>
    <row r="53" spans="1:38" x14ac:dyDescent="0.2">
      <c r="A53" s="56" t="s">
        <v>254</v>
      </c>
      <c r="B53" s="56" t="s">
        <v>55</v>
      </c>
      <c r="C53" s="268">
        <v>7203441.7199999997</v>
      </c>
      <c r="D53" s="268">
        <v>9815480.8100000005</v>
      </c>
      <c r="E53" s="269">
        <v>0.73388577283561496</v>
      </c>
      <c r="F53" s="57">
        <v>3240</v>
      </c>
      <c r="G53" s="57">
        <v>3224</v>
      </c>
      <c r="H53" s="58">
        <v>0.99509999999999998</v>
      </c>
      <c r="I53" s="53">
        <v>0.95850000000000002</v>
      </c>
      <c r="J53" s="273">
        <v>4321</v>
      </c>
      <c r="K53" s="273">
        <v>3721</v>
      </c>
      <c r="L53" s="274">
        <v>0.86109999999999998</v>
      </c>
      <c r="M53" s="269">
        <v>0.9</v>
      </c>
      <c r="N53" s="59">
        <v>7881591.4800000004</v>
      </c>
      <c r="O53" s="59">
        <v>5447327.1799999997</v>
      </c>
      <c r="P53" s="58">
        <v>0.69110000000000005</v>
      </c>
      <c r="Q53" s="58">
        <v>0.69969999999999999</v>
      </c>
      <c r="R53" s="273">
        <v>3343</v>
      </c>
      <c r="S53" s="273">
        <v>2197</v>
      </c>
      <c r="T53" s="274">
        <v>0.65720000000000001</v>
      </c>
      <c r="U53" s="274">
        <v>0.7</v>
      </c>
      <c r="V53" s="57">
        <v>2574</v>
      </c>
      <c r="W53" s="57">
        <v>2098</v>
      </c>
      <c r="X53" s="58">
        <v>0.81510000000000005</v>
      </c>
      <c r="Y53" s="201"/>
      <c r="Z53" s="189">
        <v>4457</v>
      </c>
      <c r="AA53" s="190">
        <v>4427</v>
      </c>
      <c r="AB53" s="191">
        <v>0.99329999999999996</v>
      </c>
      <c r="AC53" s="189">
        <v>6345</v>
      </c>
      <c r="AD53" s="190">
        <v>5491</v>
      </c>
      <c r="AE53" s="191">
        <v>0.86539999999999995</v>
      </c>
      <c r="AF53" s="192">
        <v>12065622.43</v>
      </c>
      <c r="AG53" s="193">
        <v>7879558.1200000001</v>
      </c>
      <c r="AH53" s="191">
        <v>0.65310000000000001</v>
      </c>
      <c r="AI53" s="189">
        <v>4972</v>
      </c>
      <c r="AJ53" s="190">
        <v>3228</v>
      </c>
      <c r="AK53" s="191">
        <v>0.6492</v>
      </c>
      <c r="AL53" s="9" t="s">
        <v>163</v>
      </c>
    </row>
    <row r="54" spans="1:38" x14ac:dyDescent="0.2">
      <c r="A54" s="56" t="s">
        <v>232</v>
      </c>
      <c r="B54" s="56" t="s">
        <v>56</v>
      </c>
      <c r="C54" s="268">
        <v>1251707.79</v>
      </c>
      <c r="D54" s="268">
        <v>1689446.26</v>
      </c>
      <c r="E54" s="269">
        <v>0.74089825739707205</v>
      </c>
      <c r="F54" s="57">
        <v>461</v>
      </c>
      <c r="G54" s="57">
        <v>455</v>
      </c>
      <c r="H54" s="58">
        <v>0.98699999999999999</v>
      </c>
      <c r="I54" s="53">
        <v>0.9677</v>
      </c>
      <c r="J54" s="273">
        <v>727</v>
      </c>
      <c r="K54" s="273">
        <v>649</v>
      </c>
      <c r="L54" s="274">
        <v>0.89270000000000005</v>
      </c>
      <c r="M54" s="269">
        <v>0.89910000000000001</v>
      </c>
      <c r="N54" s="59">
        <v>1538104.04</v>
      </c>
      <c r="O54" s="59">
        <v>942637.16</v>
      </c>
      <c r="P54" s="58">
        <v>0.6129</v>
      </c>
      <c r="Q54" s="58">
        <v>0.63890000000000002</v>
      </c>
      <c r="R54" s="273">
        <v>601</v>
      </c>
      <c r="S54" s="273">
        <v>368</v>
      </c>
      <c r="T54" s="274">
        <v>0.61229999999999996</v>
      </c>
      <c r="U54" s="274">
        <v>0.64219999999999999</v>
      </c>
      <c r="V54" s="57">
        <v>371</v>
      </c>
      <c r="W54" s="57">
        <v>245</v>
      </c>
      <c r="X54" s="58">
        <v>0.66039999999999999</v>
      </c>
      <c r="Y54" s="201"/>
      <c r="Z54" s="189">
        <v>499</v>
      </c>
      <c r="AA54" s="190">
        <v>530</v>
      </c>
      <c r="AB54" s="191">
        <v>1.0621</v>
      </c>
      <c r="AC54" s="189">
        <v>900</v>
      </c>
      <c r="AD54" s="190">
        <v>794</v>
      </c>
      <c r="AE54" s="191">
        <v>0.88219999999999998</v>
      </c>
      <c r="AF54" s="192">
        <v>2532080.21</v>
      </c>
      <c r="AG54" s="193">
        <v>1830421.76</v>
      </c>
      <c r="AH54" s="191">
        <v>0.72289999999999999</v>
      </c>
      <c r="AI54" s="189">
        <v>722</v>
      </c>
      <c r="AJ54" s="190">
        <v>514</v>
      </c>
      <c r="AK54" s="191">
        <v>0.71189999999999998</v>
      </c>
      <c r="AL54" s="9" t="s">
        <v>163</v>
      </c>
    </row>
    <row r="55" spans="1:38" x14ac:dyDescent="0.2">
      <c r="A55" s="56" t="s">
        <v>220</v>
      </c>
      <c r="B55" s="56" t="s">
        <v>57</v>
      </c>
      <c r="C55" s="268">
        <v>11104586.85</v>
      </c>
      <c r="D55" s="268">
        <v>14721919.74</v>
      </c>
      <c r="E55" s="269">
        <v>0.75428932137351801</v>
      </c>
      <c r="F55" s="57">
        <v>3842</v>
      </c>
      <c r="G55" s="57">
        <v>3942</v>
      </c>
      <c r="H55" s="58">
        <v>1.026</v>
      </c>
      <c r="I55" s="53">
        <v>1</v>
      </c>
      <c r="J55" s="273">
        <v>4781</v>
      </c>
      <c r="K55" s="273">
        <v>4269</v>
      </c>
      <c r="L55" s="274">
        <v>0.89290000000000003</v>
      </c>
      <c r="M55" s="269">
        <v>0.9</v>
      </c>
      <c r="N55" s="59">
        <v>12741213.140000001</v>
      </c>
      <c r="O55" s="59">
        <v>9207659.6999999993</v>
      </c>
      <c r="P55" s="58">
        <v>0.72270000000000001</v>
      </c>
      <c r="Q55" s="58">
        <v>0.7</v>
      </c>
      <c r="R55" s="273">
        <v>3891</v>
      </c>
      <c r="S55" s="273">
        <v>2716</v>
      </c>
      <c r="T55" s="274">
        <v>0.69799999999999995</v>
      </c>
      <c r="U55" s="274">
        <v>0.7</v>
      </c>
      <c r="V55" s="57">
        <v>2975</v>
      </c>
      <c r="W55" s="57">
        <v>2527</v>
      </c>
      <c r="X55" s="58">
        <v>0.84940000000000004</v>
      </c>
      <c r="Y55" s="201"/>
      <c r="Z55" s="189">
        <v>4734</v>
      </c>
      <c r="AA55" s="190">
        <v>5191</v>
      </c>
      <c r="AB55" s="191">
        <v>1.0965</v>
      </c>
      <c r="AC55" s="189">
        <v>6517</v>
      </c>
      <c r="AD55" s="190">
        <v>5686</v>
      </c>
      <c r="AE55" s="191">
        <v>0.87250000000000005</v>
      </c>
      <c r="AF55" s="192">
        <v>16587024.470000001</v>
      </c>
      <c r="AG55" s="193">
        <v>12195134.83</v>
      </c>
      <c r="AH55" s="191">
        <v>0.73519999999999996</v>
      </c>
      <c r="AI55" s="189">
        <v>5250</v>
      </c>
      <c r="AJ55" s="190">
        <v>3810</v>
      </c>
      <c r="AK55" s="191">
        <v>0.72570000000000001</v>
      </c>
      <c r="AL55" s="9" t="s">
        <v>163</v>
      </c>
    </row>
    <row r="56" spans="1:38" x14ac:dyDescent="0.2">
      <c r="A56" s="56" t="s">
        <v>164</v>
      </c>
      <c r="B56" s="56" t="s">
        <v>58</v>
      </c>
      <c r="C56" s="268">
        <v>577945.66</v>
      </c>
      <c r="D56" s="268">
        <v>708011.04</v>
      </c>
      <c r="E56" s="269">
        <v>0.816294700715401</v>
      </c>
      <c r="F56" s="57">
        <v>202</v>
      </c>
      <c r="G56" s="57">
        <v>184</v>
      </c>
      <c r="H56" s="58">
        <v>0.91090000000000004</v>
      </c>
      <c r="I56" s="53">
        <v>1</v>
      </c>
      <c r="J56" s="273">
        <v>339</v>
      </c>
      <c r="K56" s="273">
        <v>288</v>
      </c>
      <c r="L56" s="274">
        <v>0.84960000000000002</v>
      </c>
      <c r="M56" s="269">
        <v>0.9</v>
      </c>
      <c r="N56" s="59">
        <v>572441.18999999994</v>
      </c>
      <c r="O56" s="59">
        <v>415473.86</v>
      </c>
      <c r="P56" s="58">
        <v>0.7258</v>
      </c>
      <c r="Q56" s="58">
        <v>0.67679999999999996</v>
      </c>
      <c r="R56" s="273">
        <v>270</v>
      </c>
      <c r="S56" s="273">
        <v>184</v>
      </c>
      <c r="T56" s="274">
        <v>0.68149999999999999</v>
      </c>
      <c r="U56" s="274">
        <v>0.67249999999999999</v>
      </c>
      <c r="V56" s="57">
        <v>123</v>
      </c>
      <c r="W56" s="57">
        <v>103</v>
      </c>
      <c r="X56" s="58">
        <v>0.83740000000000003</v>
      </c>
      <c r="Y56" s="201"/>
      <c r="Z56" s="189">
        <v>376</v>
      </c>
      <c r="AA56" s="190">
        <v>364</v>
      </c>
      <c r="AB56" s="191">
        <v>0.96809999999999996</v>
      </c>
      <c r="AC56" s="189">
        <v>531</v>
      </c>
      <c r="AD56" s="190">
        <v>480</v>
      </c>
      <c r="AE56" s="191">
        <v>0.90400000000000003</v>
      </c>
      <c r="AF56" s="192">
        <v>1023023.57</v>
      </c>
      <c r="AG56" s="193">
        <v>758014.59</v>
      </c>
      <c r="AH56" s="191">
        <v>0.74099999999999999</v>
      </c>
      <c r="AI56" s="189">
        <v>459</v>
      </c>
      <c r="AJ56" s="190">
        <v>323</v>
      </c>
      <c r="AK56" s="191">
        <v>0.70369999999999999</v>
      </c>
      <c r="AL56" s="9" t="s">
        <v>163</v>
      </c>
    </row>
    <row r="57" spans="1:38" x14ac:dyDescent="0.2">
      <c r="A57" s="56" t="s">
        <v>253</v>
      </c>
      <c r="B57" s="56" t="s">
        <v>59</v>
      </c>
      <c r="C57" s="268">
        <v>2881074.52</v>
      </c>
      <c r="D57" s="268">
        <v>3804465.13</v>
      </c>
      <c r="E57" s="269">
        <v>0.75728766634798905</v>
      </c>
      <c r="F57" s="57">
        <v>1503</v>
      </c>
      <c r="G57" s="57">
        <v>1410</v>
      </c>
      <c r="H57" s="58">
        <v>0.93810000000000004</v>
      </c>
      <c r="I57" s="53">
        <v>0.98360000000000003</v>
      </c>
      <c r="J57" s="273">
        <v>2029</v>
      </c>
      <c r="K57" s="273">
        <v>1718</v>
      </c>
      <c r="L57" s="274">
        <v>0.84670000000000001</v>
      </c>
      <c r="M57" s="269">
        <v>0.9</v>
      </c>
      <c r="N57" s="59">
        <v>3374852.36</v>
      </c>
      <c r="O57" s="59">
        <v>2285935.67</v>
      </c>
      <c r="P57" s="58">
        <v>0.67730000000000001</v>
      </c>
      <c r="Q57" s="58">
        <v>0.68720000000000003</v>
      </c>
      <c r="R57" s="273">
        <v>1442</v>
      </c>
      <c r="S57" s="273">
        <v>900</v>
      </c>
      <c r="T57" s="274">
        <v>0.62409999999999999</v>
      </c>
      <c r="U57" s="274">
        <v>0.66159999999999997</v>
      </c>
      <c r="V57" s="57">
        <v>1202</v>
      </c>
      <c r="W57" s="57">
        <v>1001</v>
      </c>
      <c r="X57" s="58">
        <v>0.83279999999999998</v>
      </c>
      <c r="Y57" s="201"/>
      <c r="Z57" s="189">
        <v>1934</v>
      </c>
      <c r="AA57" s="190">
        <v>1980</v>
      </c>
      <c r="AB57" s="191">
        <v>1.0238</v>
      </c>
      <c r="AC57" s="189">
        <v>2490</v>
      </c>
      <c r="AD57" s="190">
        <v>2200</v>
      </c>
      <c r="AE57" s="191">
        <v>0.88349999999999995</v>
      </c>
      <c r="AF57" s="192">
        <v>4897655.45</v>
      </c>
      <c r="AG57" s="193">
        <v>3337577.13</v>
      </c>
      <c r="AH57" s="191">
        <v>0.68149999999999999</v>
      </c>
      <c r="AI57" s="189">
        <v>1973</v>
      </c>
      <c r="AJ57" s="190">
        <v>1410</v>
      </c>
      <c r="AK57" s="191">
        <v>0.71460000000000001</v>
      </c>
      <c r="AL57" s="9" t="s">
        <v>163</v>
      </c>
    </row>
    <row r="58" spans="1:38" x14ac:dyDescent="0.2">
      <c r="A58" s="56" t="s">
        <v>164</v>
      </c>
      <c r="B58" s="56" t="s">
        <v>60</v>
      </c>
      <c r="C58" s="268">
        <v>5233338.4000000004</v>
      </c>
      <c r="D58" s="268">
        <v>6831974.6500000004</v>
      </c>
      <c r="E58" s="269">
        <v>0.76600670642125401</v>
      </c>
      <c r="F58" s="57">
        <v>2850</v>
      </c>
      <c r="G58" s="57">
        <v>2620</v>
      </c>
      <c r="H58" s="58">
        <v>0.91930000000000001</v>
      </c>
      <c r="I58" s="53">
        <v>0.91749999999999998</v>
      </c>
      <c r="J58" s="273">
        <v>3762</v>
      </c>
      <c r="K58" s="273">
        <v>3436</v>
      </c>
      <c r="L58" s="274">
        <v>0.9133</v>
      </c>
      <c r="M58" s="269">
        <v>0.9</v>
      </c>
      <c r="N58" s="59">
        <v>5796291.5800000001</v>
      </c>
      <c r="O58" s="59">
        <v>3880181.14</v>
      </c>
      <c r="P58" s="58">
        <v>0.6694</v>
      </c>
      <c r="Q58" s="58">
        <v>0.66459999999999997</v>
      </c>
      <c r="R58" s="273">
        <v>3136</v>
      </c>
      <c r="S58" s="273">
        <v>1976</v>
      </c>
      <c r="T58" s="274">
        <v>0.63009999999999999</v>
      </c>
      <c r="U58" s="274">
        <v>0.67010000000000003</v>
      </c>
      <c r="V58" s="57">
        <v>2162</v>
      </c>
      <c r="W58" s="57">
        <v>1893</v>
      </c>
      <c r="X58" s="58">
        <v>0.87560000000000004</v>
      </c>
      <c r="Y58" s="201"/>
      <c r="Z58" s="189">
        <v>4282</v>
      </c>
      <c r="AA58" s="190">
        <v>3938</v>
      </c>
      <c r="AB58" s="191">
        <v>0.91969999999999996</v>
      </c>
      <c r="AC58" s="189">
        <v>5443</v>
      </c>
      <c r="AD58" s="190">
        <v>4773</v>
      </c>
      <c r="AE58" s="191">
        <v>0.87690000000000001</v>
      </c>
      <c r="AF58" s="192">
        <v>8516880.1699999999</v>
      </c>
      <c r="AG58" s="193">
        <v>5340306.5</v>
      </c>
      <c r="AH58" s="191">
        <v>0.627</v>
      </c>
      <c r="AI58" s="189">
        <v>4312</v>
      </c>
      <c r="AJ58" s="190">
        <v>2641</v>
      </c>
      <c r="AK58" s="191">
        <v>0.61250000000000004</v>
      </c>
      <c r="AL58" s="9" t="s">
        <v>163</v>
      </c>
    </row>
    <row r="59" spans="1:38" x14ac:dyDescent="0.2">
      <c r="A59" s="56" t="s">
        <v>254</v>
      </c>
      <c r="B59" s="56" t="s">
        <v>61</v>
      </c>
      <c r="C59" s="268">
        <v>3162069.28</v>
      </c>
      <c r="D59" s="268">
        <v>4323691.9800000004</v>
      </c>
      <c r="E59" s="269">
        <v>0.73133546391063697</v>
      </c>
      <c r="F59" s="57">
        <v>1324</v>
      </c>
      <c r="G59" s="57">
        <v>1306</v>
      </c>
      <c r="H59" s="58">
        <v>0.98640000000000005</v>
      </c>
      <c r="I59" s="53">
        <v>0.9869</v>
      </c>
      <c r="J59" s="273">
        <v>1942</v>
      </c>
      <c r="K59" s="273">
        <v>1695</v>
      </c>
      <c r="L59" s="274">
        <v>0.87280000000000002</v>
      </c>
      <c r="M59" s="269">
        <v>0.9</v>
      </c>
      <c r="N59" s="59">
        <v>3578443.05</v>
      </c>
      <c r="O59" s="59">
        <v>2412285.39</v>
      </c>
      <c r="P59" s="58">
        <v>0.67410000000000003</v>
      </c>
      <c r="Q59" s="58">
        <v>0.68210000000000004</v>
      </c>
      <c r="R59" s="273">
        <v>1530</v>
      </c>
      <c r="S59" s="273">
        <v>1017</v>
      </c>
      <c r="T59" s="274">
        <v>0.66469999999999996</v>
      </c>
      <c r="U59" s="274">
        <v>0.68700000000000006</v>
      </c>
      <c r="V59" s="57">
        <v>1034</v>
      </c>
      <c r="W59" s="57">
        <v>896</v>
      </c>
      <c r="X59" s="58">
        <v>0.86650000000000005</v>
      </c>
      <c r="Y59" s="201"/>
      <c r="Z59" s="189">
        <v>1654</v>
      </c>
      <c r="AA59" s="190">
        <v>1729</v>
      </c>
      <c r="AB59" s="191">
        <v>1.0452999999999999</v>
      </c>
      <c r="AC59" s="189">
        <v>2592</v>
      </c>
      <c r="AD59" s="190">
        <v>2277</v>
      </c>
      <c r="AE59" s="191">
        <v>0.87849999999999995</v>
      </c>
      <c r="AF59" s="192">
        <v>5659927.9699999997</v>
      </c>
      <c r="AG59" s="193">
        <v>4054367.67</v>
      </c>
      <c r="AH59" s="191">
        <v>0.71630000000000005</v>
      </c>
      <c r="AI59" s="189">
        <v>2171</v>
      </c>
      <c r="AJ59" s="190">
        <v>1552</v>
      </c>
      <c r="AK59" s="191">
        <v>0.71489999999999998</v>
      </c>
      <c r="AL59" s="9" t="s">
        <v>163</v>
      </c>
    </row>
    <row r="60" spans="1:38" x14ac:dyDescent="0.2">
      <c r="A60" s="56" t="s">
        <v>232</v>
      </c>
      <c r="B60" s="56" t="s">
        <v>62</v>
      </c>
      <c r="C60" s="268">
        <v>1385868.81</v>
      </c>
      <c r="D60" s="268">
        <v>1838094.01</v>
      </c>
      <c r="E60" s="269">
        <v>0.75397058173319398</v>
      </c>
      <c r="F60" s="57">
        <v>565</v>
      </c>
      <c r="G60" s="57">
        <v>577</v>
      </c>
      <c r="H60" s="58">
        <v>1.0212000000000001</v>
      </c>
      <c r="I60" s="53">
        <v>0.98680000000000001</v>
      </c>
      <c r="J60" s="273">
        <v>851</v>
      </c>
      <c r="K60" s="273">
        <v>760</v>
      </c>
      <c r="L60" s="274">
        <v>0.8931</v>
      </c>
      <c r="M60" s="269">
        <v>0.88849999999999996</v>
      </c>
      <c r="N60" s="59">
        <v>1761136.66</v>
      </c>
      <c r="O60" s="59">
        <v>1094586.98</v>
      </c>
      <c r="P60" s="58">
        <v>0.62150000000000005</v>
      </c>
      <c r="Q60" s="58">
        <v>0.62280000000000002</v>
      </c>
      <c r="R60" s="273">
        <v>742</v>
      </c>
      <c r="S60" s="273">
        <v>411</v>
      </c>
      <c r="T60" s="274">
        <v>0.55389999999999995</v>
      </c>
      <c r="U60" s="274">
        <v>0.64190000000000003</v>
      </c>
      <c r="V60" s="57">
        <v>498</v>
      </c>
      <c r="W60" s="57">
        <v>390</v>
      </c>
      <c r="X60" s="58">
        <v>0.78310000000000002</v>
      </c>
      <c r="Y60" s="201"/>
      <c r="Z60" s="189">
        <v>466</v>
      </c>
      <c r="AA60" s="190">
        <v>555</v>
      </c>
      <c r="AB60" s="191">
        <v>1.1910000000000001</v>
      </c>
      <c r="AC60" s="189">
        <v>903</v>
      </c>
      <c r="AD60" s="190">
        <v>812</v>
      </c>
      <c r="AE60" s="191">
        <v>0.8992</v>
      </c>
      <c r="AF60" s="192">
        <v>2188585.67</v>
      </c>
      <c r="AG60" s="193">
        <v>1465123.29</v>
      </c>
      <c r="AH60" s="191">
        <v>0.6694</v>
      </c>
      <c r="AI60" s="189">
        <v>799</v>
      </c>
      <c r="AJ60" s="190">
        <v>538</v>
      </c>
      <c r="AK60" s="191">
        <v>0.67330000000000001</v>
      </c>
      <c r="AL60" s="9" t="s">
        <v>163</v>
      </c>
    </row>
    <row r="61" spans="1:38" x14ac:dyDescent="0.2">
      <c r="A61" s="56" t="s">
        <v>232</v>
      </c>
      <c r="B61" s="56" t="s">
        <v>63</v>
      </c>
      <c r="C61" s="268">
        <v>469797.7</v>
      </c>
      <c r="D61" s="268">
        <v>626144.06999999995</v>
      </c>
      <c r="E61" s="269">
        <v>0.75030288157164904</v>
      </c>
      <c r="F61" s="57">
        <v>268</v>
      </c>
      <c r="G61" s="57">
        <v>270</v>
      </c>
      <c r="H61" s="58">
        <v>1.0075000000000001</v>
      </c>
      <c r="I61" s="53">
        <v>0.94169999999999998</v>
      </c>
      <c r="J61" s="273">
        <v>508</v>
      </c>
      <c r="K61" s="273">
        <v>474</v>
      </c>
      <c r="L61" s="274">
        <v>0.93310000000000004</v>
      </c>
      <c r="M61" s="269">
        <v>0.9</v>
      </c>
      <c r="N61" s="59">
        <v>589319.49</v>
      </c>
      <c r="O61" s="59">
        <v>344019.61</v>
      </c>
      <c r="P61" s="58">
        <v>0.58379999999999999</v>
      </c>
      <c r="Q61" s="58">
        <v>0.61799999999999999</v>
      </c>
      <c r="R61" s="273">
        <v>245</v>
      </c>
      <c r="S61" s="273">
        <v>150</v>
      </c>
      <c r="T61" s="274">
        <v>0.61219999999999997</v>
      </c>
      <c r="U61" s="274">
        <v>0.66679999999999995</v>
      </c>
      <c r="V61" s="57">
        <v>328</v>
      </c>
      <c r="W61" s="57">
        <v>255</v>
      </c>
      <c r="X61" s="58">
        <v>0.77739999999999998</v>
      </c>
      <c r="Y61" s="201"/>
      <c r="Z61" s="189">
        <v>391</v>
      </c>
      <c r="AA61" s="190">
        <v>392</v>
      </c>
      <c r="AB61" s="191">
        <v>1.0025999999999999</v>
      </c>
      <c r="AC61" s="189">
        <v>684</v>
      </c>
      <c r="AD61" s="190">
        <v>616</v>
      </c>
      <c r="AE61" s="191">
        <v>0.90059999999999996</v>
      </c>
      <c r="AF61" s="192">
        <v>1033779.3</v>
      </c>
      <c r="AG61" s="193">
        <v>673483.94</v>
      </c>
      <c r="AH61" s="191">
        <v>0.65149999999999997</v>
      </c>
      <c r="AI61" s="189">
        <v>417</v>
      </c>
      <c r="AJ61" s="190">
        <v>245</v>
      </c>
      <c r="AK61" s="191">
        <v>0.58750000000000002</v>
      </c>
      <c r="AL61" s="9" t="s">
        <v>163</v>
      </c>
    </row>
    <row r="62" spans="1:38" x14ac:dyDescent="0.2">
      <c r="A62" s="56" t="s">
        <v>248</v>
      </c>
      <c r="B62" s="56" t="s">
        <v>64</v>
      </c>
      <c r="C62" s="268">
        <v>1572280.43</v>
      </c>
      <c r="D62" s="268">
        <v>2314957.13</v>
      </c>
      <c r="E62" s="269">
        <v>0.67918338945654699</v>
      </c>
      <c r="F62" s="57">
        <v>996</v>
      </c>
      <c r="G62" s="57">
        <v>958</v>
      </c>
      <c r="H62" s="58">
        <v>0.96179999999999999</v>
      </c>
      <c r="I62" s="53">
        <v>0.97840000000000005</v>
      </c>
      <c r="J62" s="273">
        <v>1296</v>
      </c>
      <c r="K62" s="273">
        <v>1246</v>
      </c>
      <c r="L62" s="274">
        <v>0.96140000000000003</v>
      </c>
      <c r="M62" s="269">
        <v>0.9</v>
      </c>
      <c r="N62" s="59">
        <v>1821229.17</v>
      </c>
      <c r="O62" s="59">
        <v>1192076.17</v>
      </c>
      <c r="P62" s="58">
        <v>0.65449999999999997</v>
      </c>
      <c r="Q62" s="58">
        <v>0.64049999999999996</v>
      </c>
      <c r="R62" s="273">
        <v>1108</v>
      </c>
      <c r="S62" s="273">
        <v>670</v>
      </c>
      <c r="T62" s="274">
        <v>0.60470000000000002</v>
      </c>
      <c r="U62" s="274">
        <v>0.66200000000000003</v>
      </c>
      <c r="V62" s="57">
        <v>754</v>
      </c>
      <c r="W62" s="57">
        <v>654</v>
      </c>
      <c r="X62" s="58">
        <v>0.86739999999999995</v>
      </c>
      <c r="Y62" s="201"/>
      <c r="Z62" s="189">
        <v>1615</v>
      </c>
      <c r="AA62" s="190">
        <v>1545</v>
      </c>
      <c r="AB62" s="191">
        <v>0.95669999999999999</v>
      </c>
      <c r="AC62" s="189">
        <v>2354</v>
      </c>
      <c r="AD62" s="190">
        <v>2121</v>
      </c>
      <c r="AE62" s="191">
        <v>0.90100000000000002</v>
      </c>
      <c r="AF62" s="192">
        <v>3274541.67</v>
      </c>
      <c r="AG62" s="193">
        <v>2006900.51</v>
      </c>
      <c r="AH62" s="191">
        <v>0.6129</v>
      </c>
      <c r="AI62" s="189">
        <v>1879</v>
      </c>
      <c r="AJ62" s="190">
        <v>1135</v>
      </c>
      <c r="AK62" s="191">
        <v>0.60399999999999998</v>
      </c>
      <c r="AL62" s="9" t="s">
        <v>163</v>
      </c>
    </row>
    <row r="63" spans="1:38" x14ac:dyDescent="0.2">
      <c r="A63" s="56" t="s">
        <v>254</v>
      </c>
      <c r="B63" s="56" t="s">
        <v>65</v>
      </c>
      <c r="C63" s="268">
        <v>1941206.82</v>
      </c>
      <c r="D63" s="268">
        <v>2555675.39</v>
      </c>
      <c r="E63" s="269">
        <v>0.75956705127563195</v>
      </c>
      <c r="F63" s="57">
        <v>794</v>
      </c>
      <c r="G63" s="57">
        <v>784</v>
      </c>
      <c r="H63" s="58">
        <v>0.98740000000000006</v>
      </c>
      <c r="I63" s="53">
        <v>0.95709999999999995</v>
      </c>
      <c r="J63" s="273">
        <v>1236</v>
      </c>
      <c r="K63" s="273">
        <v>1147</v>
      </c>
      <c r="L63" s="274">
        <v>0.92800000000000005</v>
      </c>
      <c r="M63" s="269">
        <v>0.9</v>
      </c>
      <c r="N63" s="59">
        <v>2236653.0499999998</v>
      </c>
      <c r="O63" s="59">
        <v>1522569.74</v>
      </c>
      <c r="P63" s="58">
        <v>0.68069999999999997</v>
      </c>
      <c r="Q63" s="58">
        <v>0.68059999999999998</v>
      </c>
      <c r="R63" s="273">
        <v>995</v>
      </c>
      <c r="S63" s="273">
        <v>562</v>
      </c>
      <c r="T63" s="274">
        <v>0.56479999999999997</v>
      </c>
      <c r="U63" s="274">
        <v>0.625</v>
      </c>
      <c r="V63" s="57">
        <v>697</v>
      </c>
      <c r="W63" s="57">
        <v>607</v>
      </c>
      <c r="X63" s="58">
        <v>0.87090000000000001</v>
      </c>
      <c r="Y63" s="201"/>
      <c r="Z63" s="189">
        <v>1284</v>
      </c>
      <c r="AA63" s="190">
        <v>1327</v>
      </c>
      <c r="AB63" s="191">
        <v>1.0335000000000001</v>
      </c>
      <c r="AC63" s="189">
        <v>2184</v>
      </c>
      <c r="AD63" s="190">
        <v>1945</v>
      </c>
      <c r="AE63" s="191">
        <v>0.89059999999999995</v>
      </c>
      <c r="AF63" s="192">
        <v>3943336.75</v>
      </c>
      <c r="AG63" s="193">
        <v>2547023.56</v>
      </c>
      <c r="AH63" s="191">
        <v>0.64590000000000003</v>
      </c>
      <c r="AI63" s="189">
        <v>1702</v>
      </c>
      <c r="AJ63" s="190">
        <v>1012</v>
      </c>
      <c r="AK63" s="191">
        <v>0.59460000000000002</v>
      </c>
      <c r="AL63" s="9" t="s">
        <v>163</v>
      </c>
    </row>
    <row r="64" spans="1:38" x14ac:dyDescent="0.2">
      <c r="A64" s="56" t="s">
        <v>253</v>
      </c>
      <c r="B64" s="56" t="s">
        <v>66</v>
      </c>
      <c r="C64" s="268">
        <v>36094073.789999999</v>
      </c>
      <c r="D64" s="268">
        <v>47705351.090000004</v>
      </c>
      <c r="E64" s="269">
        <v>0.75660430046737603</v>
      </c>
      <c r="F64" s="57">
        <v>20778</v>
      </c>
      <c r="G64" s="57">
        <v>19835</v>
      </c>
      <c r="H64" s="58">
        <v>0.9546</v>
      </c>
      <c r="I64" s="53">
        <v>0.95409999999999995</v>
      </c>
      <c r="J64" s="273">
        <v>24678</v>
      </c>
      <c r="K64" s="273">
        <v>20752</v>
      </c>
      <c r="L64" s="274">
        <v>0.84089999999999998</v>
      </c>
      <c r="M64" s="269">
        <v>0.83609999999999995</v>
      </c>
      <c r="N64" s="59">
        <v>43991614.82</v>
      </c>
      <c r="O64" s="59">
        <v>27093137.739999998</v>
      </c>
      <c r="P64" s="58">
        <v>0.6159</v>
      </c>
      <c r="Q64" s="58">
        <v>0.61829999999999996</v>
      </c>
      <c r="R64" s="273">
        <v>17386</v>
      </c>
      <c r="S64" s="273">
        <v>10571</v>
      </c>
      <c r="T64" s="274">
        <v>0.60799999999999998</v>
      </c>
      <c r="U64" s="274">
        <v>0.66</v>
      </c>
      <c r="V64" s="57">
        <v>13122</v>
      </c>
      <c r="W64" s="57">
        <v>9526</v>
      </c>
      <c r="X64" s="58">
        <v>0.72599999999999998</v>
      </c>
      <c r="Y64" s="217"/>
      <c r="Z64" s="218">
        <v>28503</v>
      </c>
      <c r="AA64" s="219">
        <v>28101</v>
      </c>
      <c r="AB64" s="220">
        <v>0.9859</v>
      </c>
      <c r="AC64" s="218">
        <v>34329</v>
      </c>
      <c r="AD64" s="219">
        <v>24767</v>
      </c>
      <c r="AE64" s="220">
        <v>0.72150000000000003</v>
      </c>
      <c r="AF64" s="221">
        <v>61709807.859999999</v>
      </c>
      <c r="AG64" s="222">
        <v>38784484.490000002</v>
      </c>
      <c r="AH64" s="220">
        <v>0.62849999999999995</v>
      </c>
      <c r="AI64" s="218">
        <v>21907</v>
      </c>
      <c r="AJ64" s="219">
        <v>14189</v>
      </c>
      <c r="AK64" s="220">
        <v>0.64770000000000005</v>
      </c>
      <c r="AL64" s="9" t="s">
        <v>163</v>
      </c>
    </row>
    <row r="65" spans="1:38" x14ac:dyDescent="0.2">
      <c r="A65" s="56" t="s">
        <v>232</v>
      </c>
      <c r="B65" s="56" t="s">
        <v>67</v>
      </c>
      <c r="C65" s="268">
        <v>476990.11</v>
      </c>
      <c r="D65" s="268">
        <v>656446.19999999995</v>
      </c>
      <c r="E65" s="269">
        <v>0.72662483231679897</v>
      </c>
      <c r="F65" s="57">
        <v>136</v>
      </c>
      <c r="G65" s="57">
        <v>142</v>
      </c>
      <c r="H65" s="58">
        <v>1.0441</v>
      </c>
      <c r="I65" s="53">
        <v>0.96360000000000001</v>
      </c>
      <c r="J65" s="273">
        <v>219</v>
      </c>
      <c r="K65" s="273">
        <v>199</v>
      </c>
      <c r="L65" s="274">
        <v>0.90869999999999995</v>
      </c>
      <c r="M65" s="269">
        <v>0.9</v>
      </c>
      <c r="N65" s="59">
        <v>521047.86</v>
      </c>
      <c r="O65" s="59">
        <v>409596.3</v>
      </c>
      <c r="P65" s="58">
        <v>0.78610000000000002</v>
      </c>
      <c r="Q65" s="58">
        <v>0.7</v>
      </c>
      <c r="R65" s="273">
        <v>171</v>
      </c>
      <c r="S65" s="273">
        <v>124</v>
      </c>
      <c r="T65" s="274">
        <v>0.72509999999999997</v>
      </c>
      <c r="U65" s="274">
        <v>0.7</v>
      </c>
      <c r="V65" s="57">
        <v>148</v>
      </c>
      <c r="W65" s="57">
        <v>115</v>
      </c>
      <c r="X65" s="58">
        <v>0.77700000000000002</v>
      </c>
      <c r="Y65" s="201"/>
      <c r="Z65" s="189">
        <v>217</v>
      </c>
      <c r="AA65" s="190">
        <v>233</v>
      </c>
      <c r="AB65" s="191">
        <v>1.0737000000000001</v>
      </c>
      <c r="AC65" s="189">
        <v>380</v>
      </c>
      <c r="AD65" s="190">
        <v>334</v>
      </c>
      <c r="AE65" s="191">
        <v>0.87890000000000001</v>
      </c>
      <c r="AF65" s="192">
        <v>812967.16</v>
      </c>
      <c r="AG65" s="193">
        <v>615801.39</v>
      </c>
      <c r="AH65" s="191">
        <v>0.75749999999999995</v>
      </c>
      <c r="AI65" s="189">
        <v>274</v>
      </c>
      <c r="AJ65" s="190">
        <v>211</v>
      </c>
      <c r="AK65" s="191">
        <v>0.77010000000000001</v>
      </c>
      <c r="AL65" s="9" t="s">
        <v>163</v>
      </c>
    </row>
    <row r="66" spans="1:38" x14ac:dyDescent="0.2">
      <c r="A66" s="56" t="s">
        <v>253</v>
      </c>
      <c r="B66" s="56" t="s">
        <v>68</v>
      </c>
      <c r="C66" s="268">
        <v>1519753.75</v>
      </c>
      <c r="D66" s="268">
        <v>2193045.37</v>
      </c>
      <c r="E66" s="269">
        <v>0.69298782906620904</v>
      </c>
      <c r="F66" s="57">
        <v>1072</v>
      </c>
      <c r="G66" s="57">
        <v>1064</v>
      </c>
      <c r="H66" s="58">
        <v>0.99250000000000005</v>
      </c>
      <c r="I66" s="53">
        <v>0.99470000000000003</v>
      </c>
      <c r="J66" s="273">
        <v>1161</v>
      </c>
      <c r="K66" s="273">
        <v>1135</v>
      </c>
      <c r="L66" s="274">
        <v>0.97760000000000002</v>
      </c>
      <c r="M66" s="269">
        <v>0.9</v>
      </c>
      <c r="N66" s="59">
        <v>1655059.88</v>
      </c>
      <c r="O66" s="59">
        <v>1255823.97</v>
      </c>
      <c r="P66" s="58">
        <v>0.75880000000000003</v>
      </c>
      <c r="Q66" s="58">
        <v>0.7</v>
      </c>
      <c r="R66" s="273">
        <v>662</v>
      </c>
      <c r="S66" s="273">
        <v>458</v>
      </c>
      <c r="T66" s="274">
        <v>0.69179999999999997</v>
      </c>
      <c r="U66" s="274">
        <v>0.7</v>
      </c>
      <c r="V66" s="57">
        <v>920</v>
      </c>
      <c r="W66" s="57">
        <v>836</v>
      </c>
      <c r="X66" s="58">
        <v>0.90869999999999995</v>
      </c>
      <c r="Y66" s="201"/>
      <c r="Z66" s="189">
        <v>1150</v>
      </c>
      <c r="AA66" s="190">
        <v>1147</v>
      </c>
      <c r="AB66" s="191">
        <v>0.99739999999999995</v>
      </c>
      <c r="AC66" s="189">
        <v>1469</v>
      </c>
      <c r="AD66" s="190">
        <v>1427</v>
      </c>
      <c r="AE66" s="191">
        <v>0.97140000000000004</v>
      </c>
      <c r="AF66" s="192">
        <v>2710368.21</v>
      </c>
      <c r="AG66" s="193">
        <v>1989740.38</v>
      </c>
      <c r="AH66" s="191">
        <v>0.73409999999999997</v>
      </c>
      <c r="AI66" s="189">
        <v>1191</v>
      </c>
      <c r="AJ66" s="190">
        <v>885</v>
      </c>
      <c r="AK66" s="191">
        <v>0.74309999999999998</v>
      </c>
      <c r="AL66" s="9" t="s">
        <v>163</v>
      </c>
    </row>
    <row r="67" spans="1:38" x14ac:dyDescent="0.2">
      <c r="A67" s="56" t="s">
        <v>253</v>
      </c>
      <c r="B67" s="56" t="s">
        <v>69</v>
      </c>
      <c r="C67" s="268">
        <v>3699626.14</v>
      </c>
      <c r="D67" s="268">
        <v>5038480.5599999996</v>
      </c>
      <c r="E67" s="269">
        <v>0.73427417173561604</v>
      </c>
      <c r="F67" s="57">
        <v>1448</v>
      </c>
      <c r="G67" s="57">
        <v>1541</v>
      </c>
      <c r="H67" s="58">
        <v>1.0642</v>
      </c>
      <c r="I67" s="53">
        <v>0.995</v>
      </c>
      <c r="J67" s="273">
        <v>1905</v>
      </c>
      <c r="K67" s="273">
        <v>1810</v>
      </c>
      <c r="L67" s="274">
        <v>0.95009999999999994</v>
      </c>
      <c r="M67" s="269">
        <v>0.9</v>
      </c>
      <c r="N67" s="59">
        <v>4274431.04</v>
      </c>
      <c r="O67" s="59">
        <v>2963608.59</v>
      </c>
      <c r="P67" s="58">
        <v>0.69330000000000003</v>
      </c>
      <c r="Q67" s="58">
        <v>0.7</v>
      </c>
      <c r="R67" s="273">
        <v>1445</v>
      </c>
      <c r="S67" s="273">
        <v>959</v>
      </c>
      <c r="T67" s="274">
        <v>0.66369999999999996</v>
      </c>
      <c r="U67" s="274">
        <v>0.7</v>
      </c>
      <c r="V67" s="57">
        <v>1262</v>
      </c>
      <c r="W67" s="57">
        <v>1069</v>
      </c>
      <c r="X67" s="58">
        <v>0.84709999999999996</v>
      </c>
      <c r="Y67" s="201"/>
      <c r="Z67" s="189">
        <v>1895</v>
      </c>
      <c r="AA67" s="190">
        <v>1966</v>
      </c>
      <c r="AB67" s="191">
        <v>1.0375000000000001</v>
      </c>
      <c r="AC67" s="189">
        <v>2490</v>
      </c>
      <c r="AD67" s="190">
        <v>2283</v>
      </c>
      <c r="AE67" s="191">
        <v>0.91690000000000005</v>
      </c>
      <c r="AF67" s="192">
        <v>6207975.1399999997</v>
      </c>
      <c r="AG67" s="193">
        <v>4341488.7</v>
      </c>
      <c r="AH67" s="191">
        <v>0.69930000000000003</v>
      </c>
      <c r="AI67" s="189">
        <v>2114</v>
      </c>
      <c r="AJ67" s="190">
        <v>1469</v>
      </c>
      <c r="AK67" s="191">
        <v>0.69489999999999996</v>
      </c>
      <c r="AL67" s="9" t="s">
        <v>163</v>
      </c>
    </row>
    <row r="68" spans="1:38" x14ac:dyDescent="0.2">
      <c r="A68" s="56" t="s">
        <v>220</v>
      </c>
      <c r="B68" s="56" t="s">
        <v>70</v>
      </c>
      <c r="C68" s="268">
        <v>6637679.0999999996</v>
      </c>
      <c r="D68" s="268">
        <v>8523348.6199999992</v>
      </c>
      <c r="E68" s="269">
        <v>0.77876423879045797</v>
      </c>
      <c r="F68" s="57">
        <v>2988</v>
      </c>
      <c r="G68" s="57">
        <v>2926</v>
      </c>
      <c r="H68" s="58">
        <v>0.97929999999999995</v>
      </c>
      <c r="I68" s="53">
        <v>0.95420000000000005</v>
      </c>
      <c r="J68" s="273">
        <v>3855</v>
      </c>
      <c r="K68" s="273">
        <v>3483</v>
      </c>
      <c r="L68" s="269">
        <v>0.90349999999999997</v>
      </c>
      <c r="M68" s="274">
        <v>0.9</v>
      </c>
      <c r="N68" s="59">
        <v>7784775.4800000004</v>
      </c>
      <c r="O68" s="59">
        <v>5246531.38</v>
      </c>
      <c r="P68" s="58">
        <v>0.67390000000000005</v>
      </c>
      <c r="Q68" s="58">
        <v>0.68689999999999996</v>
      </c>
      <c r="R68" s="273">
        <v>3032</v>
      </c>
      <c r="S68" s="273">
        <v>1950</v>
      </c>
      <c r="T68" s="274">
        <v>0.6431</v>
      </c>
      <c r="U68" s="269">
        <v>0.7</v>
      </c>
      <c r="V68" s="57">
        <v>2267</v>
      </c>
      <c r="W68" s="57">
        <v>1882</v>
      </c>
      <c r="X68" s="58">
        <v>0.83020000000000005</v>
      </c>
      <c r="Y68" s="201"/>
      <c r="Z68" s="189">
        <v>4021</v>
      </c>
      <c r="AA68" s="190">
        <v>4035</v>
      </c>
      <c r="AB68" s="191">
        <v>1.0035000000000001</v>
      </c>
      <c r="AC68" s="189">
        <v>5338</v>
      </c>
      <c r="AD68" s="190">
        <v>4611</v>
      </c>
      <c r="AE68" s="191">
        <v>0.86380000000000001</v>
      </c>
      <c r="AF68" s="192">
        <v>10046502.310000001</v>
      </c>
      <c r="AG68" s="193">
        <v>6977264.0800000001</v>
      </c>
      <c r="AH68" s="191">
        <v>0.69450000000000001</v>
      </c>
      <c r="AI68" s="189">
        <v>3936</v>
      </c>
      <c r="AJ68" s="190">
        <v>2790</v>
      </c>
      <c r="AK68" s="191">
        <v>0.70879999999999999</v>
      </c>
      <c r="AL68" s="9" t="s">
        <v>163</v>
      </c>
    </row>
    <row r="69" spans="1:38" x14ac:dyDescent="0.2">
      <c r="A69" s="56" t="s">
        <v>164</v>
      </c>
      <c r="B69" s="56" t="s">
        <v>71</v>
      </c>
      <c r="C69" s="268">
        <v>7799123.3499999996</v>
      </c>
      <c r="D69" s="268">
        <v>10327495.09</v>
      </c>
      <c r="E69" s="269">
        <v>0.75518054301006698</v>
      </c>
      <c r="F69" s="57">
        <v>3374</v>
      </c>
      <c r="G69" s="57">
        <v>3222</v>
      </c>
      <c r="H69" s="58">
        <v>0.95489999999999997</v>
      </c>
      <c r="I69" s="53">
        <v>0.98019999999999996</v>
      </c>
      <c r="J69" s="273">
        <v>4265</v>
      </c>
      <c r="K69" s="273">
        <v>3827</v>
      </c>
      <c r="L69" s="274">
        <v>0.89729999999999999</v>
      </c>
      <c r="M69" s="269">
        <v>0.87319999999999998</v>
      </c>
      <c r="N69" s="59">
        <v>8475086.2599999998</v>
      </c>
      <c r="O69" s="59">
        <v>5922243.0700000003</v>
      </c>
      <c r="P69" s="58">
        <v>0.69879999999999998</v>
      </c>
      <c r="Q69" s="58">
        <v>0.6966</v>
      </c>
      <c r="R69" s="273">
        <v>3009</v>
      </c>
      <c r="S69" s="273">
        <v>1949</v>
      </c>
      <c r="T69" s="274">
        <v>0.64770000000000005</v>
      </c>
      <c r="U69" s="274">
        <v>0.68879999999999997</v>
      </c>
      <c r="V69" s="57">
        <v>2537</v>
      </c>
      <c r="W69" s="57">
        <v>2131</v>
      </c>
      <c r="X69" s="58">
        <v>0.84</v>
      </c>
      <c r="Y69" s="201"/>
      <c r="Z69" s="189">
        <v>4626</v>
      </c>
      <c r="AA69" s="190">
        <v>4617</v>
      </c>
      <c r="AB69" s="191">
        <v>0.99809999999999999</v>
      </c>
      <c r="AC69" s="189">
        <v>7014</v>
      </c>
      <c r="AD69" s="190">
        <v>5889</v>
      </c>
      <c r="AE69" s="191">
        <v>0.83960000000000001</v>
      </c>
      <c r="AF69" s="192">
        <v>13007354.640000001</v>
      </c>
      <c r="AG69" s="193">
        <v>9086066.7899999991</v>
      </c>
      <c r="AH69" s="191">
        <v>0.69850000000000001</v>
      </c>
      <c r="AI69" s="189">
        <v>4933</v>
      </c>
      <c r="AJ69" s="190">
        <v>3338</v>
      </c>
      <c r="AK69" s="191">
        <v>0.67669999999999997</v>
      </c>
      <c r="AL69" s="9" t="s">
        <v>163</v>
      </c>
    </row>
    <row r="70" spans="1:38" x14ac:dyDescent="0.2">
      <c r="A70" s="56" t="s">
        <v>152</v>
      </c>
      <c r="B70" s="56" t="s">
        <v>73</v>
      </c>
      <c r="C70" s="268">
        <v>0</v>
      </c>
      <c r="D70" s="268">
        <v>0</v>
      </c>
      <c r="E70" s="269">
        <v>0</v>
      </c>
      <c r="F70" s="57">
        <v>8</v>
      </c>
      <c r="G70" s="57">
        <v>11</v>
      </c>
      <c r="H70" s="58">
        <v>1.375</v>
      </c>
      <c r="I70" s="53">
        <v>1</v>
      </c>
      <c r="J70" s="273">
        <v>6</v>
      </c>
      <c r="K70" s="273">
        <v>3</v>
      </c>
      <c r="L70" s="274">
        <v>0.5</v>
      </c>
      <c r="M70" s="269">
        <v>0.29270000000000002</v>
      </c>
      <c r="N70" s="59">
        <v>0</v>
      </c>
      <c r="O70" s="59">
        <v>0</v>
      </c>
      <c r="P70" s="58">
        <v>0</v>
      </c>
      <c r="Q70" s="58">
        <v>0</v>
      </c>
      <c r="R70" s="273">
        <v>1</v>
      </c>
      <c r="S70" s="273">
        <v>0</v>
      </c>
      <c r="T70" s="274">
        <v>0</v>
      </c>
      <c r="U70" s="274">
        <v>0</v>
      </c>
      <c r="V70" s="57">
        <v>0</v>
      </c>
      <c r="W70" s="57">
        <v>0</v>
      </c>
      <c r="X70" s="58">
        <v>0</v>
      </c>
      <c r="Y70" s="201"/>
      <c r="Z70" s="189">
        <v>5</v>
      </c>
      <c r="AA70" s="190">
        <v>16</v>
      </c>
      <c r="AB70" s="191">
        <v>3.2</v>
      </c>
      <c r="AC70" s="189">
        <v>10</v>
      </c>
      <c r="AD70" s="190">
        <v>1</v>
      </c>
      <c r="AE70" s="191">
        <v>0.1</v>
      </c>
      <c r="AF70" s="192"/>
      <c r="AG70" s="193"/>
      <c r="AH70" s="191"/>
      <c r="AI70" s="189">
        <v>1</v>
      </c>
      <c r="AJ70" s="190"/>
      <c r="AK70" s="191"/>
      <c r="AL70" s="9" t="s">
        <v>163</v>
      </c>
    </row>
    <row r="71" spans="1:38" x14ac:dyDescent="0.2">
      <c r="A71" s="56" t="s">
        <v>220</v>
      </c>
      <c r="B71" s="56" t="s">
        <v>72</v>
      </c>
      <c r="C71" s="268">
        <v>1427485.36</v>
      </c>
      <c r="D71" s="268">
        <v>1992592.4</v>
      </c>
      <c r="E71" s="269">
        <v>0.71639606775575404</v>
      </c>
      <c r="F71" s="57">
        <v>981</v>
      </c>
      <c r="G71" s="57">
        <v>899</v>
      </c>
      <c r="H71" s="58">
        <v>0.91639999999999999</v>
      </c>
      <c r="I71" s="53">
        <v>0.90610000000000002</v>
      </c>
      <c r="J71" s="273">
        <v>1376</v>
      </c>
      <c r="K71" s="273">
        <v>1282</v>
      </c>
      <c r="L71" s="274">
        <v>0.93169999999999997</v>
      </c>
      <c r="M71" s="269">
        <v>0.9</v>
      </c>
      <c r="N71" s="59">
        <v>1698534.61</v>
      </c>
      <c r="O71" s="59">
        <v>1030774.52</v>
      </c>
      <c r="P71" s="58">
        <v>0.6069</v>
      </c>
      <c r="Q71" s="58">
        <v>0.63360000000000005</v>
      </c>
      <c r="R71" s="273">
        <v>1041</v>
      </c>
      <c r="S71" s="273">
        <v>574</v>
      </c>
      <c r="T71" s="274">
        <v>0.5514</v>
      </c>
      <c r="U71" s="274">
        <v>0.61699999999999999</v>
      </c>
      <c r="V71" s="57">
        <v>764</v>
      </c>
      <c r="W71" s="57">
        <v>611</v>
      </c>
      <c r="X71" s="58">
        <v>0.79969999999999997</v>
      </c>
      <c r="Y71" s="201"/>
      <c r="Z71" s="189">
        <v>1728</v>
      </c>
      <c r="AA71" s="190">
        <v>1530</v>
      </c>
      <c r="AB71" s="191">
        <v>0.88539999999999996</v>
      </c>
      <c r="AC71" s="189">
        <v>2250</v>
      </c>
      <c r="AD71" s="190">
        <v>1833</v>
      </c>
      <c r="AE71" s="191">
        <v>0.81469999999999998</v>
      </c>
      <c r="AF71" s="192">
        <v>2819381.74</v>
      </c>
      <c r="AG71" s="193">
        <v>1725634.92</v>
      </c>
      <c r="AH71" s="191">
        <v>0.61209999999999998</v>
      </c>
      <c r="AI71" s="189">
        <v>1590</v>
      </c>
      <c r="AJ71" s="190">
        <v>895</v>
      </c>
      <c r="AK71" s="191">
        <v>0.56289999999999996</v>
      </c>
      <c r="AL71" s="9" t="s">
        <v>163</v>
      </c>
    </row>
    <row r="72" spans="1:38" x14ac:dyDescent="0.2">
      <c r="A72" s="56" t="s">
        <v>164</v>
      </c>
      <c r="B72" s="56" t="s">
        <v>74</v>
      </c>
      <c r="C72" s="268">
        <v>13887948.23</v>
      </c>
      <c r="D72" s="268">
        <v>19496062.25</v>
      </c>
      <c r="E72" s="269">
        <v>0.71234632162707601</v>
      </c>
      <c r="F72" s="57">
        <v>3957</v>
      </c>
      <c r="G72" s="57">
        <v>3820</v>
      </c>
      <c r="H72" s="58">
        <v>0.96540000000000004</v>
      </c>
      <c r="I72" s="53">
        <v>0.9738</v>
      </c>
      <c r="J72" s="273">
        <v>6222</v>
      </c>
      <c r="K72" s="273">
        <v>5604</v>
      </c>
      <c r="L72" s="274">
        <v>0.90069999999999995</v>
      </c>
      <c r="M72" s="269">
        <v>0.9</v>
      </c>
      <c r="N72" s="59">
        <v>15882339.810000001</v>
      </c>
      <c r="O72" s="59">
        <v>11060872.41</v>
      </c>
      <c r="P72" s="58">
        <v>0.69640000000000002</v>
      </c>
      <c r="Q72" s="58">
        <v>0.69510000000000005</v>
      </c>
      <c r="R72" s="273">
        <v>4765</v>
      </c>
      <c r="S72" s="273">
        <v>3052</v>
      </c>
      <c r="T72" s="274">
        <v>0.64049999999999996</v>
      </c>
      <c r="U72" s="274">
        <v>0.67179999999999995</v>
      </c>
      <c r="V72" s="57">
        <v>3723</v>
      </c>
      <c r="W72" s="57">
        <v>2565</v>
      </c>
      <c r="X72" s="58">
        <v>0.68899999999999995</v>
      </c>
      <c r="Y72" s="201"/>
      <c r="Z72" s="189">
        <v>5264</v>
      </c>
      <c r="AA72" s="190">
        <v>5682</v>
      </c>
      <c r="AB72" s="191">
        <v>1.0793999999999999</v>
      </c>
      <c r="AC72" s="189">
        <v>8767</v>
      </c>
      <c r="AD72" s="190">
        <v>7993</v>
      </c>
      <c r="AE72" s="191">
        <v>0.91169999999999995</v>
      </c>
      <c r="AF72" s="192">
        <v>25524385.109999999</v>
      </c>
      <c r="AG72" s="193">
        <v>17259336.600000001</v>
      </c>
      <c r="AH72" s="191">
        <v>0.67620000000000002</v>
      </c>
      <c r="AI72" s="189">
        <v>7364</v>
      </c>
      <c r="AJ72" s="190">
        <v>4753</v>
      </c>
      <c r="AK72" s="191">
        <v>0.64539999999999997</v>
      </c>
      <c r="AL72" s="9" t="s">
        <v>163</v>
      </c>
    </row>
    <row r="73" spans="1:38" x14ac:dyDescent="0.2">
      <c r="A73" s="60" t="s">
        <v>142</v>
      </c>
      <c r="B73" s="56" t="s">
        <v>75</v>
      </c>
      <c r="C73" s="268">
        <v>3010996.38</v>
      </c>
      <c r="D73" s="268">
        <v>4162736.11</v>
      </c>
      <c r="E73" s="269">
        <v>0.72332146464119695</v>
      </c>
      <c r="F73" s="57">
        <v>1048</v>
      </c>
      <c r="G73" s="57">
        <v>1004</v>
      </c>
      <c r="H73" s="58">
        <v>0.95799999999999996</v>
      </c>
      <c r="I73" s="53">
        <v>0.96150000000000002</v>
      </c>
      <c r="J73" s="273">
        <v>1464</v>
      </c>
      <c r="K73" s="273">
        <v>1228</v>
      </c>
      <c r="L73" s="274">
        <v>0.83879999999999999</v>
      </c>
      <c r="M73" s="269">
        <v>0.86170000000000002</v>
      </c>
      <c r="N73" s="59">
        <v>3080550.15</v>
      </c>
      <c r="O73" s="59">
        <v>2183568.77</v>
      </c>
      <c r="P73" s="58">
        <v>0.70879999999999999</v>
      </c>
      <c r="Q73" s="58">
        <v>0.7</v>
      </c>
      <c r="R73" s="273">
        <v>1144</v>
      </c>
      <c r="S73" s="273">
        <v>800</v>
      </c>
      <c r="T73" s="274">
        <v>0.69930000000000003</v>
      </c>
      <c r="U73" s="274">
        <v>0.7</v>
      </c>
      <c r="V73" s="57">
        <v>593</v>
      </c>
      <c r="W73" s="57">
        <v>503</v>
      </c>
      <c r="X73" s="58">
        <v>0.84819999999999995</v>
      </c>
      <c r="Y73" s="201"/>
      <c r="Z73" s="189">
        <v>1390</v>
      </c>
      <c r="AA73" s="190">
        <v>1484</v>
      </c>
      <c r="AB73" s="191">
        <v>1.0676000000000001</v>
      </c>
      <c r="AC73" s="189">
        <v>1937</v>
      </c>
      <c r="AD73" s="190">
        <v>1776</v>
      </c>
      <c r="AE73" s="191">
        <v>0.91690000000000005</v>
      </c>
      <c r="AF73" s="192">
        <v>5568950.5700000003</v>
      </c>
      <c r="AG73" s="193">
        <v>3937159.78</v>
      </c>
      <c r="AH73" s="191">
        <v>0.70699999999999996</v>
      </c>
      <c r="AI73" s="189">
        <v>1848</v>
      </c>
      <c r="AJ73" s="190">
        <v>1310</v>
      </c>
      <c r="AK73" s="191">
        <v>0.70889999999999997</v>
      </c>
      <c r="AL73" s="9" t="s">
        <v>163</v>
      </c>
    </row>
    <row r="74" spans="1:38" x14ac:dyDescent="0.2">
      <c r="A74" s="56" t="s">
        <v>164</v>
      </c>
      <c r="B74" s="56" t="s">
        <v>76</v>
      </c>
      <c r="C74" s="268">
        <v>562851.79</v>
      </c>
      <c r="D74" s="268">
        <v>738212.18</v>
      </c>
      <c r="E74" s="269">
        <v>0.76245259188218795</v>
      </c>
      <c r="F74" s="57">
        <v>247</v>
      </c>
      <c r="G74" s="57">
        <v>242</v>
      </c>
      <c r="H74" s="58">
        <v>0.9798</v>
      </c>
      <c r="I74" s="53">
        <v>0.97489999999999999</v>
      </c>
      <c r="J74" s="273">
        <v>412</v>
      </c>
      <c r="K74" s="273">
        <v>380</v>
      </c>
      <c r="L74" s="274">
        <v>0.92230000000000001</v>
      </c>
      <c r="M74" s="269">
        <v>0.9</v>
      </c>
      <c r="N74" s="59">
        <v>692185.01</v>
      </c>
      <c r="O74" s="59">
        <v>415176.66</v>
      </c>
      <c r="P74" s="58">
        <v>0.5998</v>
      </c>
      <c r="Q74" s="58">
        <v>0.60929999999999995</v>
      </c>
      <c r="R74" s="273">
        <v>355</v>
      </c>
      <c r="S74" s="273">
        <v>214</v>
      </c>
      <c r="T74" s="274">
        <v>0.6028</v>
      </c>
      <c r="U74" s="274">
        <v>0.62549999999999994</v>
      </c>
      <c r="V74" s="57">
        <v>218</v>
      </c>
      <c r="W74" s="57">
        <v>182</v>
      </c>
      <c r="X74" s="58">
        <v>0.83489999999999998</v>
      </c>
      <c r="Y74" s="201"/>
      <c r="Z74" s="189">
        <v>384</v>
      </c>
      <c r="AA74" s="190">
        <v>409</v>
      </c>
      <c r="AB74" s="191">
        <v>1.0650999999999999</v>
      </c>
      <c r="AC74" s="189">
        <v>634</v>
      </c>
      <c r="AD74" s="190">
        <v>560</v>
      </c>
      <c r="AE74" s="191">
        <v>0.88329999999999997</v>
      </c>
      <c r="AF74" s="192">
        <v>1341074.3700000001</v>
      </c>
      <c r="AG74" s="193">
        <v>851439.97</v>
      </c>
      <c r="AH74" s="191">
        <v>0.63490000000000002</v>
      </c>
      <c r="AI74" s="189">
        <v>533</v>
      </c>
      <c r="AJ74" s="190">
        <v>343</v>
      </c>
      <c r="AK74" s="191">
        <v>0.64349999999999996</v>
      </c>
      <c r="AL74" s="9" t="s">
        <v>163</v>
      </c>
    </row>
    <row r="75" spans="1:38" x14ac:dyDescent="0.2">
      <c r="A75" s="56" t="s">
        <v>248</v>
      </c>
      <c r="B75" s="56" t="s">
        <v>77</v>
      </c>
      <c r="C75" s="268">
        <v>2798433.07</v>
      </c>
      <c r="D75" s="268">
        <v>4079547.25</v>
      </c>
      <c r="E75" s="269">
        <v>0.68596657876679801</v>
      </c>
      <c r="F75" s="57">
        <v>1297</v>
      </c>
      <c r="G75" s="57">
        <v>1248</v>
      </c>
      <c r="H75" s="58">
        <v>0.96220000000000006</v>
      </c>
      <c r="I75" s="53">
        <v>1</v>
      </c>
      <c r="J75" s="273">
        <v>1777</v>
      </c>
      <c r="K75" s="273">
        <v>1599</v>
      </c>
      <c r="L75" s="269">
        <v>0.89980000000000004</v>
      </c>
      <c r="M75" s="269">
        <v>0.9</v>
      </c>
      <c r="N75" s="59">
        <v>2913731</v>
      </c>
      <c r="O75" s="59">
        <v>1998795.94</v>
      </c>
      <c r="P75" s="58">
        <v>0.68600000000000005</v>
      </c>
      <c r="Q75" s="58">
        <v>0.7</v>
      </c>
      <c r="R75" s="273">
        <v>1348</v>
      </c>
      <c r="S75" s="273">
        <v>910</v>
      </c>
      <c r="T75" s="274">
        <v>0.67510000000000003</v>
      </c>
      <c r="U75" s="274">
        <v>0.7</v>
      </c>
      <c r="V75" s="57">
        <v>982</v>
      </c>
      <c r="W75" s="57">
        <v>740</v>
      </c>
      <c r="X75" s="58">
        <v>0.75360000000000005</v>
      </c>
      <c r="Y75" s="201"/>
      <c r="Z75" s="189">
        <v>2017</v>
      </c>
      <c r="AA75" s="190">
        <v>1993</v>
      </c>
      <c r="AB75" s="191">
        <v>0.98809999999999998</v>
      </c>
      <c r="AC75" s="189">
        <v>2818</v>
      </c>
      <c r="AD75" s="190">
        <v>2577</v>
      </c>
      <c r="AE75" s="191">
        <v>0.91449999999999998</v>
      </c>
      <c r="AF75" s="192">
        <v>5332976.96</v>
      </c>
      <c r="AG75" s="193">
        <v>3601553.42</v>
      </c>
      <c r="AH75" s="191">
        <v>0.67530000000000001</v>
      </c>
      <c r="AI75" s="189">
        <v>2282</v>
      </c>
      <c r="AJ75" s="190">
        <v>1471</v>
      </c>
      <c r="AK75" s="191">
        <v>0.64459999999999995</v>
      </c>
      <c r="AL75" s="9" t="s">
        <v>163</v>
      </c>
    </row>
    <row r="76" spans="1:38" x14ac:dyDescent="0.2">
      <c r="A76" s="56" t="s">
        <v>164</v>
      </c>
      <c r="B76" s="56" t="s">
        <v>78</v>
      </c>
      <c r="C76" s="268">
        <v>2679202.29</v>
      </c>
      <c r="D76" s="268">
        <v>3333873.95</v>
      </c>
      <c r="E76" s="269">
        <v>0.80363035021165097</v>
      </c>
      <c r="F76" s="57">
        <v>1050</v>
      </c>
      <c r="G76" s="57">
        <v>996</v>
      </c>
      <c r="H76" s="58">
        <v>0.9486</v>
      </c>
      <c r="I76" s="53">
        <v>0.96489999999999998</v>
      </c>
      <c r="J76" s="273">
        <v>1290</v>
      </c>
      <c r="K76" s="273">
        <v>1196</v>
      </c>
      <c r="L76" s="274">
        <v>0.92710000000000004</v>
      </c>
      <c r="M76" s="269">
        <v>0.9</v>
      </c>
      <c r="N76" s="59">
        <v>3151928.83</v>
      </c>
      <c r="O76" s="59">
        <v>2070753.43</v>
      </c>
      <c r="P76" s="58">
        <v>0.65700000000000003</v>
      </c>
      <c r="Q76" s="58">
        <v>0.66490000000000005</v>
      </c>
      <c r="R76" s="273">
        <v>1169</v>
      </c>
      <c r="S76" s="273">
        <v>727</v>
      </c>
      <c r="T76" s="274">
        <v>0.62190000000000001</v>
      </c>
      <c r="U76" s="274">
        <v>0.66739999999999999</v>
      </c>
      <c r="V76" s="57">
        <v>890</v>
      </c>
      <c r="W76" s="57">
        <v>709</v>
      </c>
      <c r="X76" s="58">
        <v>0.79659999999999997</v>
      </c>
      <c r="Y76" s="201"/>
      <c r="Z76" s="189">
        <v>1237</v>
      </c>
      <c r="AA76" s="190">
        <v>1312</v>
      </c>
      <c r="AB76" s="191">
        <v>1.0606</v>
      </c>
      <c r="AC76" s="189">
        <v>1755</v>
      </c>
      <c r="AD76" s="190">
        <v>1566</v>
      </c>
      <c r="AE76" s="191">
        <v>0.89229999999999998</v>
      </c>
      <c r="AF76" s="192">
        <v>4011888.32</v>
      </c>
      <c r="AG76" s="193">
        <v>2809724.87</v>
      </c>
      <c r="AH76" s="191">
        <v>0.70030000000000003</v>
      </c>
      <c r="AI76" s="189">
        <v>1484</v>
      </c>
      <c r="AJ76" s="190">
        <v>1075</v>
      </c>
      <c r="AK76" s="191">
        <v>0.72440000000000004</v>
      </c>
      <c r="AL76" s="9" t="s">
        <v>163</v>
      </c>
    </row>
    <row r="77" spans="1:38" x14ac:dyDescent="0.2">
      <c r="A77" s="56" t="s">
        <v>248</v>
      </c>
      <c r="B77" s="56" t="s">
        <v>79</v>
      </c>
      <c r="C77" s="268">
        <v>737646.24</v>
      </c>
      <c r="D77" s="268">
        <v>1060690.8600000001</v>
      </c>
      <c r="E77" s="269">
        <v>0.69543942332075903</v>
      </c>
      <c r="F77" s="57">
        <v>310</v>
      </c>
      <c r="G77" s="57">
        <v>308</v>
      </c>
      <c r="H77" s="58">
        <v>0.99350000000000005</v>
      </c>
      <c r="I77" s="53">
        <v>0.96499999999999997</v>
      </c>
      <c r="J77" s="273">
        <v>430</v>
      </c>
      <c r="K77" s="273">
        <v>383</v>
      </c>
      <c r="L77" s="274">
        <v>0.89070000000000005</v>
      </c>
      <c r="M77" s="269">
        <v>0.9</v>
      </c>
      <c r="N77" s="59">
        <v>753175.41</v>
      </c>
      <c r="O77" s="59">
        <v>549029.98</v>
      </c>
      <c r="P77" s="58">
        <v>0.72899999999999998</v>
      </c>
      <c r="Q77" s="58">
        <v>0.7</v>
      </c>
      <c r="R77" s="273">
        <v>304</v>
      </c>
      <c r="S77" s="273">
        <v>220</v>
      </c>
      <c r="T77" s="274">
        <v>0.72370000000000001</v>
      </c>
      <c r="U77" s="274">
        <v>0.7</v>
      </c>
      <c r="V77" s="57">
        <v>237</v>
      </c>
      <c r="W77" s="57">
        <v>185</v>
      </c>
      <c r="X77" s="58">
        <v>0.78059999999999996</v>
      </c>
      <c r="Y77" s="201"/>
      <c r="Z77" s="189">
        <v>451</v>
      </c>
      <c r="AA77" s="190">
        <v>454</v>
      </c>
      <c r="AB77" s="191">
        <v>1.0066999999999999</v>
      </c>
      <c r="AC77" s="189">
        <v>618</v>
      </c>
      <c r="AD77" s="190">
        <v>570</v>
      </c>
      <c r="AE77" s="191">
        <v>0.92230000000000001</v>
      </c>
      <c r="AF77" s="192">
        <v>1299458.42</v>
      </c>
      <c r="AG77" s="193">
        <v>858379.86</v>
      </c>
      <c r="AH77" s="191">
        <v>0.66059999999999997</v>
      </c>
      <c r="AI77" s="189">
        <v>476</v>
      </c>
      <c r="AJ77" s="190">
        <v>359</v>
      </c>
      <c r="AK77" s="191">
        <v>0.75419999999999998</v>
      </c>
      <c r="AL77" s="9" t="s">
        <v>163</v>
      </c>
    </row>
    <row r="78" spans="1:38" x14ac:dyDescent="0.2">
      <c r="A78" s="56" t="s">
        <v>142</v>
      </c>
      <c r="B78" s="56" t="s">
        <v>80</v>
      </c>
      <c r="C78" s="268">
        <v>2290616.5699999998</v>
      </c>
      <c r="D78" s="268">
        <v>3121557.73</v>
      </c>
      <c r="E78" s="269">
        <v>0.73380560865039701</v>
      </c>
      <c r="F78" s="57">
        <v>1296</v>
      </c>
      <c r="G78" s="57">
        <v>1237</v>
      </c>
      <c r="H78" s="58">
        <v>0.95450000000000002</v>
      </c>
      <c r="I78" s="53">
        <v>0.94669999999999999</v>
      </c>
      <c r="J78" s="273">
        <v>1529</v>
      </c>
      <c r="K78" s="273">
        <v>1435</v>
      </c>
      <c r="L78" s="274">
        <v>0.9385</v>
      </c>
      <c r="M78" s="269">
        <v>0.9</v>
      </c>
      <c r="N78" s="59">
        <v>2636083.7000000002</v>
      </c>
      <c r="O78" s="59">
        <v>1839276.39</v>
      </c>
      <c r="P78" s="58">
        <v>0.69769999999999999</v>
      </c>
      <c r="Q78" s="58">
        <v>0.69099999999999995</v>
      </c>
      <c r="R78" s="273">
        <v>1198</v>
      </c>
      <c r="S78" s="273">
        <v>789</v>
      </c>
      <c r="T78" s="274">
        <v>0.65859999999999996</v>
      </c>
      <c r="U78" s="274">
        <v>0.7</v>
      </c>
      <c r="V78" s="57">
        <v>980</v>
      </c>
      <c r="W78" s="57">
        <v>852</v>
      </c>
      <c r="X78" s="58">
        <v>0.86939999999999995</v>
      </c>
      <c r="Y78" s="201"/>
      <c r="Z78" s="189">
        <v>1508</v>
      </c>
      <c r="AA78" s="190">
        <v>1580</v>
      </c>
      <c r="AB78" s="191">
        <v>1.0477000000000001</v>
      </c>
      <c r="AC78" s="189">
        <v>2063</v>
      </c>
      <c r="AD78" s="190">
        <v>1893</v>
      </c>
      <c r="AE78" s="191">
        <v>0.91759999999999997</v>
      </c>
      <c r="AF78" s="192">
        <v>4043519.08</v>
      </c>
      <c r="AG78" s="193">
        <v>2740854.85</v>
      </c>
      <c r="AH78" s="191">
        <v>0.67779999999999996</v>
      </c>
      <c r="AI78" s="189">
        <v>1725</v>
      </c>
      <c r="AJ78" s="190">
        <v>1175</v>
      </c>
      <c r="AK78" s="191">
        <v>0.68120000000000003</v>
      </c>
      <c r="AL78" s="9" t="s">
        <v>163</v>
      </c>
    </row>
    <row r="79" spans="1:38" x14ac:dyDescent="0.2">
      <c r="A79" s="60" t="s">
        <v>220</v>
      </c>
      <c r="B79" s="60" t="s">
        <v>81</v>
      </c>
      <c r="C79" s="268">
        <v>10771360.310000001</v>
      </c>
      <c r="D79" s="268">
        <v>14993089.42</v>
      </c>
      <c r="E79" s="269">
        <v>0.71842166802737595</v>
      </c>
      <c r="F79" s="57">
        <v>6061</v>
      </c>
      <c r="G79" s="57">
        <v>5952</v>
      </c>
      <c r="H79" s="58">
        <v>0.98199999999999998</v>
      </c>
      <c r="I79" s="53">
        <v>0.9778</v>
      </c>
      <c r="J79" s="273">
        <v>8395</v>
      </c>
      <c r="K79" s="273">
        <v>7771</v>
      </c>
      <c r="L79" s="274">
        <v>0.92569999999999997</v>
      </c>
      <c r="M79" s="269">
        <v>0.9</v>
      </c>
      <c r="N79" s="59">
        <v>12953865.779999999</v>
      </c>
      <c r="O79" s="59">
        <v>8249482.5300000003</v>
      </c>
      <c r="P79" s="58">
        <v>0.63680000000000003</v>
      </c>
      <c r="Q79" s="58">
        <v>0.65439999999999998</v>
      </c>
      <c r="R79" s="273">
        <v>6550</v>
      </c>
      <c r="S79" s="273">
        <v>3996</v>
      </c>
      <c r="T79" s="274">
        <v>0.61009999999999998</v>
      </c>
      <c r="U79" s="274">
        <v>0.67159999999999997</v>
      </c>
      <c r="V79" s="57">
        <v>3372</v>
      </c>
      <c r="W79" s="57">
        <v>2899</v>
      </c>
      <c r="X79" s="58">
        <v>0.85970000000000002</v>
      </c>
      <c r="Y79" s="201"/>
      <c r="Z79" s="189">
        <v>7070</v>
      </c>
      <c r="AA79" s="190">
        <v>7207</v>
      </c>
      <c r="AB79" s="191">
        <v>1.0194000000000001</v>
      </c>
      <c r="AC79" s="189">
        <v>9387</v>
      </c>
      <c r="AD79" s="190">
        <v>8356</v>
      </c>
      <c r="AE79" s="191">
        <v>0.89019999999999999</v>
      </c>
      <c r="AF79" s="192">
        <v>17335899.309999999</v>
      </c>
      <c r="AG79" s="193">
        <v>11458379.73</v>
      </c>
      <c r="AH79" s="191">
        <v>0.66100000000000003</v>
      </c>
      <c r="AI79" s="189">
        <v>7965</v>
      </c>
      <c r="AJ79" s="190">
        <v>5480</v>
      </c>
      <c r="AK79" s="191">
        <v>0.68799999999999994</v>
      </c>
      <c r="AL79" s="9" t="s">
        <v>163</v>
      </c>
    </row>
    <row r="80" spans="1:38" x14ac:dyDescent="0.2">
      <c r="A80" s="56" t="s">
        <v>232</v>
      </c>
      <c r="B80" s="56" t="s">
        <v>82</v>
      </c>
      <c r="C80" s="268">
        <v>531599.67000000004</v>
      </c>
      <c r="D80" s="268">
        <v>694512.73</v>
      </c>
      <c r="E80" s="269">
        <v>0.76542825932074698</v>
      </c>
      <c r="F80" s="57">
        <v>170</v>
      </c>
      <c r="G80" s="57">
        <v>181</v>
      </c>
      <c r="H80" s="58">
        <v>1.0647</v>
      </c>
      <c r="I80" s="53">
        <v>1</v>
      </c>
      <c r="J80" s="273">
        <v>260</v>
      </c>
      <c r="K80" s="273">
        <v>241</v>
      </c>
      <c r="L80" s="274">
        <v>0.92689999999999995</v>
      </c>
      <c r="M80" s="269">
        <v>0.871</v>
      </c>
      <c r="N80" s="59">
        <v>558086.38</v>
      </c>
      <c r="O80" s="59">
        <v>416889.95</v>
      </c>
      <c r="P80" s="58">
        <v>0.747</v>
      </c>
      <c r="Q80" s="58">
        <v>0.7</v>
      </c>
      <c r="R80" s="273">
        <v>262</v>
      </c>
      <c r="S80" s="273">
        <v>190</v>
      </c>
      <c r="T80" s="274">
        <v>0.72519999999999996</v>
      </c>
      <c r="U80" s="274">
        <v>0.7</v>
      </c>
      <c r="V80" s="57">
        <v>125</v>
      </c>
      <c r="W80" s="57">
        <v>89</v>
      </c>
      <c r="X80" s="58">
        <v>0.71199999999999997</v>
      </c>
      <c r="Y80" s="201"/>
      <c r="Z80" s="189">
        <v>288</v>
      </c>
      <c r="AA80" s="190">
        <v>314</v>
      </c>
      <c r="AB80" s="191">
        <v>1.0903</v>
      </c>
      <c r="AC80" s="189">
        <v>458</v>
      </c>
      <c r="AD80" s="190">
        <v>414</v>
      </c>
      <c r="AE80" s="191">
        <v>0.90390000000000004</v>
      </c>
      <c r="AF80" s="192">
        <v>974081.74</v>
      </c>
      <c r="AG80" s="193">
        <v>709506.5</v>
      </c>
      <c r="AH80" s="191">
        <v>0.72840000000000005</v>
      </c>
      <c r="AI80" s="189">
        <v>393</v>
      </c>
      <c r="AJ80" s="190">
        <v>302</v>
      </c>
      <c r="AK80" s="191">
        <v>0.76839999999999997</v>
      </c>
      <c r="AL80" s="9" t="s">
        <v>163</v>
      </c>
    </row>
    <row r="81" spans="1:38" x14ac:dyDescent="0.2">
      <c r="A81" s="56" t="s">
        <v>142</v>
      </c>
      <c r="B81" s="56" t="s">
        <v>83</v>
      </c>
      <c r="C81" s="268">
        <v>6067846.1100000003</v>
      </c>
      <c r="D81" s="268">
        <v>8071898.5899999999</v>
      </c>
      <c r="E81" s="269">
        <v>0.751724769872264</v>
      </c>
      <c r="F81" s="57">
        <v>2765</v>
      </c>
      <c r="G81" s="57">
        <v>2769</v>
      </c>
      <c r="H81" s="58">
        <v>1.0014000000000001</v>
      </c>
      <c r="I81" s="53">
        <v>0.97719999999999996</v>
      </c>
      <c r="J81" s="273">
        <v>3419</v>
      </c>
      <c r="K81" s="273">
        <v>3167</v>
      </c>
      <c r="L81" s="274">
        <v>0.92630000000000001</v>
      </c>
      <c r="M81" s="269">
        <v>0.9</v>
      </c>
      <c r="N81" s="59">
        <v>6932957.6399999997</v>
      </c>
      <c r="O81" s="59">
        <v>4818176.4400000004</v>
      </c>
      <c r="P81" s="58">
        <v>0.69499999999999995</v>
      </c>
      <c r="Q81" s="58">
        <v>0.6986</v>
      </c>
      <c r="R81" s="273">
        <v>2789</v>
      </c>
      <c r="S81" s="273">
        <v>1787</v>
      </c>
      <c r="T81" s="274">
        <v>0.64070000000000005</v>
      </c>
      <c r="U81" s="274">
        <v>0.66420000000000001</v>
      </c>
      <c r="V81" s="57">
        <v>2272</v>
      </c>
      <c r="W81" s="57">
        <v>1925</v>
      </c>
      <c r="X81" s="58">
        <v>0.84730000000000005</v>
      </c>
      <c r="Y81" s="201"/>
      <c r="Z81" s="189">
        <v>3614</v>
      </c>
      <c r="AA81" s="190">
        <v>3814</v>
      </c>
      <c r="AB81" s="191">
        <v>1.0552999999999999</v>
      </c>
      <c r="AC81" s="189">
        <v>5088</v>
      </c>
      <c r="AD81" s="190">
        <v>4399</v>
      </c>
      <c r="AE81" s="191">
        <v>0.86460000000000004</v>
      </c>
      <c r="AF81" s="192">
        <v>10454714.66</v>
      </c>
      <c r="AG81" s="193">
        <v>7076205.9699999997</v>
      </c>
      <c r="AH81" s="191">
        <v>0.67679999999999996</v>
      </c>
      <c r="AI81" s="189">
        <v>4066</v>
      </c>
      <c r="AJ81" s="190">
        <v>2704</v>
      </c>
      <c r="AK81" s="191">
        <v>0.66500000000000004</v>
      </c>
      <c r="AL81" s="9" t="s">
        <v>163</v>
      </c>
    </row>
    <row r="82" spans="1:38" x14ac:dyDescent="0.2">
      <c r="A82" s="56" t="s">
        <v>253</v>
      </c>
      <c r="B82" s="56" t="s">
        <v>84</v>
      </c>
      <c r="C82" s="268">
        <v>4039114.26</v>
      </c>
      <c r="D82" s="268">
        <v>5633680.1500000004</v>
      </c>
      <c r="E82" s="269">
        <v>0.71695839175392295</v>
      </c>
      <c r="F82" s="57">
        <v>2841</v>
      </c>
      <c r="G82" s="57">
        <v>2684</v>
      </c>
      <c r="H82" s="58">
        <v>0.94469999999999998</v>
      </c>
      <c r="I82" s="53">
        <v>0.95440000000000003</v>
      </c>
      <c r="J82" s="273">
        <v>3666</v>
      </c>
      <c r="K82" s="273">
        <v>3392</v>
      </c>
      <c r="L82" s="274">
        <v>0.92530000000000001</v>
      </c>
      <c r="M82" s="269">
        <v>0.9</v>
      </c>
      <c r="N82" s="59">
        <v>4925446.76</v>
      </c>
      <c r="O82" s="59">
        <v>2992037.43</v>
      </c>
      <c r="P82" s="58">
        <v>0.60750000000000004</v>
      </c>
      <c r="Q82" s="58">
        <v>0.623</v>
      </c>
      <c r="R82" s="273">
        <v>2428</v>
      </c>
      <c r="S82" s="273">
        <v>1321</v>
      </c>
      <c r="T82" s="274">
        <v>0.54410000000000003</v>
      </c>
      <c r="U82" s="274">
        <v>0.61350000000000005</v>
      </c>
      <c r="V82" s="57">
        <v>2439</v>
      </c>
      <c r="W82" s="57">
        <v>2291</v>
      </c>
      <c r="X82" s="58">
        <v>0.93930000000000002</v>
      </c>
      <c r="Y82" s="201"/>
      <c r="Z82" s="189">
        <v>3324</v>
      </c>
      <c r="AA82" s="190">
        <v>3377</v>
      </c>
      <c r="AB82" s="191">
        <v>1.0159</v>
      </c>
      <c r="AC82" s="189">
        <v>4171</v>
      </c>
      <c r="AD82" s="190">
        <v>3785</v>
      </c>
      <c r="AE82" s="191">
        <v>0.90749999999999997</v>
      </c>
      <c r="AF82" s="192">
        <v>6844421.1100000003</v>
      </c>
      <c r="AG82" s="193">
        <v>4558816.16</v>
      </c>
      <c r="AH82" s="191">
        <v>0.66610000000000003</v>
      </c>
      <c r="AI82" s="189">
        <v>3260</v>
      </c>
      <c r="AJ82" s="190">
        <v>2117</v>
      </c>
      <c r="AK82" s="191">
        <v>0.64939999999999998</v>
      </c>
      <c r="AL82" s="9" t="s">
        <v>163</v>
      </c>
    </row>
    <row r="83" spans="1:38" x14ac:dyDescent="0.2">
      <c r="A83" s="56" t="s">
        <v>253</v>
      </c>
      <c r="B83" s="56" t="s">
        <v>85</v>
      </c>
      <c r="C83" s="268">
        <v>8927415.7899999991</v>
      </c>
      <c r="D83" s="268">
        <v>11857493.65</v>
      </c>
      <c r="E83" s="269">
        <v>0.75289231042514604</v>
      </c>
      <c r="F83" s="57">
        <v>6278</v>
      </c>
      <c r="G83" s="57">
        <v>6080</v>
      </c>
      <c r="H83" s="58">
        <v>0.96850000000000003</v>
      </c>
      <c r="I83" s="53">
        <v>0.93189999999999995</v>
      </c>
      <c r="J83" s="273">
        <v>7283</v>
      </c>
      <c r="K83" s="273">
        <v>6542</v>
      </c>
      <c r="L83" s="274">
        <v>0.89829999999999999</v>
      </c>
      <c r="M83" s="269">
        <v>0.9</v>
      </c>
      <c r="N83" s="59">
        <v>10418590.18</v>
      </c>
      <c r="O83" s="59">
        <v>6857848.46</v>
      </c>
      <c r="P83" s="58">
        <v>0.65820000000000001</v>
      </c>
      <c r="Q83" s="58">
        <v>0.67079999999999995</v>
      </c>
      <c r="R83" s="273">
        <v>5041</v>
      </c>
      <c r="S83" s="273">
        <v>3238</v>
      </c>
      <c r="T83" s="274">
        <v>0.64229999999999998</v>
      </c>
      <c r="U83" s="274">
        <v>0.7</v>
      </c>
      <c r="V83" s="57">
        <v>4942</v>
      </c>
      <c r="W83" s="57">
        <v>4575</v>
      </c>
      <c r="X83" s="58">
        <v>0.92569999999999997</v>
      </c>
      <c r="Y83" s="201"/>
      <c r="Z83" s="189">
        <v>8603</v>
      </c>
      <c r="AA83" s="190">
        <v>8333</v>
      </c>
      <c r="AB83" s="191">
        <v>0.96860000000000002</v>
      </c>
      <c r="AC83" s="189">
        <v>10327</v>
      </c>
      <c r="AD83" s="190">
        <v>9158</v>
      </c>
      <c r="AE83" s="191">
        <v>0.88680000000000003</v>
      </c>
      <c r="AF83" s="192">
        <v>13085066.74</v>
      </c>
      <c r="AG83" s="193">
        <v>8525647.5299999993</v>
      </c>
      <c r="AH83" s="191">
        <v>0.65159999999999996</v>
      </c>
      <c r="AI83" s="189">
        <v>7992</v>
      </c>
      <c r="AJ83" s="190">
        <v>5135</v>
      </c>
      <c r="AK83" s="191">
        <v>0.64249999999999996</v>
      </c>
      <c r="AL83" s="9" t="s">
        <v>163</v>
      </c>
    </row>
    <row r="84" spans="1:38" x14ac:dyDescent="0.2">
      <c r="A84" s="56" t="s">
        <v>142</v>
      </c>
      <c r="B84" s="56" t="s">
        <v>86</v>
      </c>
      <c r="C84" s="268">
        <v>4154696.73</v>
      </c>
      <c r="D84" s="268">
        <v>5605181.4800000004</v>
      </c>
      <c r="E84" s="269">
        <v>0.74122430198281497</v>
      </c>
      <c r="F84" s="57">
        <v>2239</v>
      </c>
      <c r="G84" s="57">
        <v>2164</v>
      </c>
      <c r="H84" s="58">
        <v>0.96650000000000003</v>
      </c>
      <c r="I84" s="53">
        <v>0.95579999999999998</v>
      </c>
      <c r="J84" s="273">
        <v>2786</v>
      </c>
      <c r="K84" s="273">
        <v>2509</v>
      </c>
      <c r="L84" s="274">
        <v>0.90059999999999996</v>
      </c>
      <c r="M84" s="269">
        <v>0.9</v>
      </c>
      <c r="N84" s="59">
        <v>4756877.21</v>
      </c>
      <c r="O84" s="59">
        <v>3307287.7</v>
      </c>
      <c r="P84" s="58">
        <v>0.69530000000000003</v>
      </c>
      <c r="Q84" s="58">
        <v>0.7</v>
      </c>
      <c r="R84" s="273">
        <v>2125</v>
      </c>
      <c r="S84" s="273">
        <v>1328</v>
      </c>
      <c r="T84" s="274">
        <v>0.62490000000000001</v>
      </c>
      <c r="U84" s="274">
        <v>0.6744</v>
      </c>
      <c r="V84" s="57">
        <v>1819</v>
      </c>
      <c r="W84" s="57">
        <v>1554</v>
      </c>
      <c r="X84" s="58">
        <v>0.85429999999999995</v>
      </c>
      <c r="Y84" s="201"/>
      <c r="Z84" s="189">
        <v>2818</v>
      </c>
      <c r="AA84" s="190">
        <v>2706</v>
      </c>
      <c r="AB84" s="191">
        <v>0.96030000000000004</v>
      </c>
      <c r="AC84" s="189">
        <v>3754</v>
      </c>
      <c r="AD84" s="190">
        <v>3312</v>
      </c>
      <c r="AE84" s="191">
        <v>0.88229999999999997</v>
      </c>
      <c r="AF84" s="192">
        <v>6897537.0599999996</v>
      </c>
      <c r="AG84" s="193">
        <v>4769676.32</v>
      </c>
      <c r="AH84" s="191">
        <v>0.6915</v>
      </c>
      <c r="AI84" s="189">
        <v>2984</v>
      </c>
      <c r="AJ84" s="190">
        <v>1922</v>
      </c>
      <c r="AK84" s="191">
        <v>0.64410000000000001</v>
      </c>
      <c r="AL84" s="9" t="s">
        <v>163</v>
      </c>
    </row>
    <row r="85" spans="1:38" x14ac:dyDescent="0.2">
      <c r="A85" s="56" t="s">
        <v>253</v>
      </c>
      <c r="B85" s="56" t="s">
        <v>87</v>
      </c>
      <c r="C85" s="268">
        <v>6787059.3899999997</v>
      </c>
      <c r="D85" s="268">
        <v>9472021.1099999994</v>
      </c>
      <c r="E85" s="269">
        <v>0.71653761231957402</v>
      </c>
      <c r="F85" s="57">
        <v>3241</v>
      </c>
      <c r="G85" s="57">
        <v>3316</v>
      </c>
      <c r="H85" s="58">
        <v>1.0230999999999999</v>
      </c>
      <c r="I85" s="53">
        <v>0.97260000000000002</v>
      </c>
      <c r="J85" s="273">
        <v>3875</v>
      </c>
      <c r="K85" s="273">
        <v>3564</v>
      </c>
      <c r="L85" s="274">
        <v>0.91969999999999996</v>
      </c>
      <c r="M85" s="269">
        <v>0.9</v>
      </c>
      <c r="N85" s="59">
        <v>7610470.5899999999</v>
      </c>
      <c r="O85" s="59">
        <v>5482729.3399999999</v>
      </c>
      <c r="P85" s="58">
        <v>0.72040000000000004</v>
      </c>
      <c r="Q85" s="58">
        <v>0.7</v>
      </c>
      <c r="R85" s="273">
        <v>3043</v>
      </c>
      <c r="S85" s="273">
        <v>2185</v>
      </c>
      <c r="T85" s="274">
        <v>0.71799999999999997</v>
      </c>
      <c r="U85" s="274">
        <v>0.7</v>
      </c>
      <c r="V85" s="57">
        <v>2444</v>
      </c>
      <c r="W85" s="57">
        <v>1997</v>
      </c>
      <c r="X85" s="58">
        <v>0.81710000000000005</v>
      </c>
      <c r="Y85" s="201"/>
      <c r="Z85" s="189">
        <v>4307</v>
      </c>
      <c r="AA85" s="190">
        <v>4330</v>
      </c>
      <c r="AB85" s="191">
        <v>1.0053000000000001</v>
      </c>
      <c r="AC85" s="189">
        <v>5812</v>
      </c>
      <c r="AD85" s="190">
        <v>5081</v>
      </c>
      <c r="AE85" s="191">
        <v>0.87419999999999998</v>
      </c>
      <c r="AF85" s="192">
        <v>11378669.15</v>
      </c>
      <c r="AG85" s="193">
        <v>7898549.21</v>
      </c>
      <c r="AH85" s="191">
        <v>0.69420000000000004</v>
      </c>
      <c r="AI85" s="189">
        <v>4655</v>
      </c>
      <c r="AJ85" s="190">
        <v>3334</v>
      </c>
      <c r="AK85" s="191">
        <v>0.71619999999999995</v>
      </c>
      <c r="AL85" s="9" t="s">
        <v>163</v>
      </c>
    </row>
    <row r="86" spans="1:38" x14ac:dyDescent="0.2">
      <c r="A86" s="56" t="s">
        <v>254</v>
      </c>
      <c r="B86" s="56" t="s">
        <v>88</v>
      </c>
      <c r="C86" s="268">
        <v>3508794.89</v>
      </c>
      <c r="D86" s="268">
        <v>4751553.97</v>
      </c>
      <c r="E86" s="269">
        <v>0.73845207529022405</v>
      </c>
      <c r="F86" s="57">
        <v>1987</v>
      </c>
      <c r="G86" s="57">
        <v>1967</v>
      </c>
      <c r="H86" s="58">
        <v>0.9899</v>
      </c>
      <c r="I86" s="53">
        <v>0.94579999999999997</v>
      </c>
      <c r="J86" s="273">
        <v>2996</v>
      </c>
      <c r="K86" s="273">
        <v>2740</v>
      </c>
      <c r="L86" s="274">
        <v>0.91459999999999997</v>
      </c>
      <c r="M86" s="269">
        <v>0.9</v>
      </c>
      <c r="N86" s="59">
        <v>4439350.99</v>
      </c>
      <c r="O86" s="59">
        <v>2735801.79</v>
      </c>
      <c r="P86" s="58">
        <v>0.61629999999999996</v>
      </c>
      <c r="Q86" s="58">
        <v>0.62919999999999998</v>
      </c>
      <c r="R86" s="273">
        <v>2175</v>
      </c>
      <c r="S86" s="273">
        <v>1156</v>
      </c>
      <c r="T86" s="274">
        <v>0.53149999999999997</v>
      </c>
      <c r="U86" s="274">
        <v>0.62109999999999999</v>
      </c>
      <c r="V86" s="57">
        <v>1732</v>
      </c>
      <c r="W86" s="57">
        <v>1489</v>
      </c>
      <c r="X86" s="58">
        <v>0.85970000000000002</v>
      </c>
      <c r="Y86" s="201"/>
      <c r="Z86" s="189">
        <v>2408</v>
      </c>
      <c r="AA86" s="190">
        <v>2635</v>
      </c>
      <c r="AB86" s="191">
        <v>1.0943000000000001</v>
      </c>
      <c r="AC86" s="189">
        <v>3727</v>
      </c>
      <c r="AD86" s="190">
        <v>3322</v>
      </c>
      <c r="AE86" s="191">
        <v>0.89129999999999998</v>
      </c>
      <c r="AF86" s="192">
        <v>6189733.4299999997</v>
      </c>
      <c r="AG86" s="193">
        <v>3899498.55</v>
      </c>
      <c r="AH86" s="191">
        <v>0.63</v>
      </c>
      <c r="AI86" s="189">
        <v>2872</v>
      </c>
      <c r="AJ86" s="190">
        <v>1644</v>
      </c>
      <c r="AK86" s="191">
        <v>0.57240000000000002</v>
      </c>
      <c r="AL86" s="9" t="s">
        <v>163</v>
      </c>
    </row>
    <row r="87" spans="1:38" x14ac:dyDescent="0.2">
      <c r="A87" s="56" t="s">
        <v>164</v>
      </c>
      <c r="B87" s="56" t="s">
        <v>89</v>
      </c>
      <c r="C87" s="268">
        <v>4857981.96</v>
      </c>
      <c r="D87" s="268">
        <v>6357182.79</v>
      </c>
      <c r="E87" s="269">
        <v>0.764172137324999</v>
      </c>
      <c r="F87" s="57">
        <v>2119</v>
      </c>
      <c r="G87" s="57">
        <v>2099</v>
      </c>
      <c r="H87" s="58">
        <v>0.99060000000000004</v>
      </c>
      <c r="I87" s="53">
        <v>0.9819</v>
      </c>
      <c r="J87" s="273">
        <v>2806</v>
      </c>
      <c r="K87" s="273">
        <v>2516</v>
      </c>
      <c r="L87" s="274">
        <v>0.89670000000000005</v>
      </c>
      <c r="M87" s="269">
        <v>0.9</v>
      </c>
      <c r="N87" s="59">
        <v>5536810.75</v>
      </c>
      <c r="O87" s="59">
        <v>3884834.43</v>
      </c>
      <c r="P87" s="58">
        <v>0.7016</v>
      </c>
      <c r="Q87" s="58">
        <v>0.7</v>
      </c>
      <c r="R87" s="273">
        <v>2128</v>
      </c>
      <c r="S87" s="273">
        <v>1400</v>
      </c>
      <c r="T87" s="274">
        <v>0.65790000000000004</v>
      </c>
      <c r="U87" s="274">
        <v>0.68659999999999999</v>
      </c>
      <c r="V87" s="57">
        <v>1689</v>
      </c>
      <c r="W87" s="57">
        <v>1498</v>
      </c>
      <c r="X87" s="58">
        <v>0.88690000000000002</v>
      </c>
      <c r="Y87" s="201"/>
      <c r="Z87" s="189">
        <v>2764</v>
      </c>
      <c r="AA87" s="190">
        <v>2781</v>
      </c>
      <c r="AB87" s="191">
        <v>1.0062</v>
      </c>
      <c r="AC87" s="189">
        <v>3644</v>
      </c>
      <c r="AD87" s="190">
        <v>3241</v>
      </c>
      <c r="AE87" s="191">
        <v>0.88939999999999997</v>
      </c>
      <c r="AF87" s="192">
        <v>7726448.75</v>
      </c>
      <c r="AG87" s="193">
        <v>5202712.91</v>
      </c>
      <c r="AH87" s="191">
        <v>0.6734</v>
      </c>
      <c r="AI87" s="189">
        <v>2923</v>
      </c>
      <c r="AJ87" s="190">
        <v>1870</v>
      </c>
      <c r="AK87" s="191">
        <v>0.63980000000000004</v>
      </c>
      <c r="AL87" s="9" t="s">
        <v>163</v>
      </c>
    </row>
    <row r="88" spans="1:38" x14ac:dyDescent="0.2">
      <c r="A88" s="56" t="s">
        <v>253</v>
      </c>
      <c r="B88" s="56" t="s">
        <v>90</v>
      </c>
      <c r="C88" s="268">
        <v>3520404.89</v>
      </c>
      <c r="D88" s="268">
        <v>5091426.2699999996</v>
      </c>
      <c r="E88" s="269">
        <v>0.69143786108484695</v>
      </c>
      <c r="F88" s="57">
        <v>2559</v>
      </c>
      <c r="G88" s="57">
        <v>2420</v>
      </c>
      <c r="H88" s="58">
        <v>0.94569999999999999</v>
      </c>
      <c r="I88" s="53">
        <v>0.93500000000000005</v>
      </c>
      <c r="J88" s="273">
        <v>2925</v>
      </c>
      <c r="K88" s="273">
        <v>2804</v>
      </c>
      <c r="L88" s="274">
        <v>0.95860000000000001</v>
      </c>
      <c r="M88" s="269">
        <v>0.9</v>
      </c>
      <c r="N88" s="59">
        <v>4317717.37</v>
      </c>
      <c r="O88" s="59">
        <v>2526566.87</v>
      </c>
      <c r="P88" s="58">
        <v>0.58520000000000005</v>
      </c>
      <c r="Q88" s="58">
        <v>0.59670000000000001</v>
      </c>
      <c r="R88" s="273">
        <v>2693</v>
      </c>
      <c r="S88" s="273">
        <v>1467</v>
      </c>
      <c r="T88" s="274">
        <v>0.54469999999999996</v>
      </c>
      <c r="U88" s="274">
        <v>0.6341</v>
      </c>
      <c r="V88" s="57">
        <v>1820</v>
      </c>
      <c r="W88" s="57">
        <v>1632</v>
      </c>
      <c r="X88" s="58">
        <v>0.89670000000000005</v>
      </c>
      <c r="Y88" s="201"/>
      <c r="Z88" s="189">
        <v>3603</v>
      </c>
      <c r="AA88" s="190">
        <v>3539</v>
      </c>
      <c r="AB88" s="191">
        <v>0.98219999999999996</v>
      </c>
      <c r="AC88" s="189">
        <v>4437</v>
      </c>
      <c r="AD88" s="190">
        <v>4129</v>
      </c>
      <c r="AE88" s="191">
        <v>0.93059999999999998</v>
      </c>
      <c r="AF88" s="192">
        <v>5799476.5899999999</v>
      </c>
      <c r="AG88" s="193">
        <v>3422009.58</v>
      </c>
      <c r="AH88" s="191">
        <v>0.59009999999999996</v>
      </c>
      <c r="AI88" s="189">
        <v>3767</v>
      </c>
      <c r="AJ88" s="190">
        <v>2136</v>
      </c>
      <c r="AK88" s="191">
        <v>0.56699999999999995</v>
      </c>
      <c r="AL88" s="9" t="s">
        <v>163</v>
      </c>
    </row>
    <row r="89" spans="1:38" x14ac:dyDescent="0.2">
      <c r="A89" s="56" t="s">
        <v>253</v>
      </c>
      <c r="B89" s="56" t="s">
        <v>91</v>
      </c>
      <c r="C89" s="268">
        <v>2727992.82</v>
      </c>
      <c r="D89" s="268">
        <v>3461106.49</v>
      </c>
      <c r="E89" s="269">
        <v>0.78818517369570995</v>
      </c>
      <c r="F89" s="57">
        <v>1480</v>
      </c>
      <c r="G89" s="57">
        <v>1519</v>
      </c>
      <c r="H89" s="58">
        <v>1.0264</v>
      </c>
      <c r="I89" s="53">
        <v>0.98470000000000002</v>
      </c>
      <c r="J89" s="273">
        <v>1865</v>
      </c>
      <c r="K89" s="273">
        <v>1675</v>
      </c>
      <c r="L89" s="274">
        <v>0.89810000000000001</v>
      </c>
      <c r="M89" s="269">
        <v>0.89129999999999998</v>
      </c>
      <c r="N89" s="59">
        <v>2989312.86</v>
      </c>
      <c r="O89" s="59">
        <v>2105769.02</v>
      </c>
      <c r="P89" s="58">
        <v>0.70440000000000003</v>
      </c>
      <c r="Q89" s="58">
        <v>0.69630000000000003</v>
      </c>
      <c r="R89" s="273">
        <v>1290</v>
      </c>
      <c r="S89" s="273">
        <v>876</v>
      </c>
      <c r="T89" s="274">
        <v>0.67910000000000004</v>
      </c>
      <c r="U89" s="274">
        <v>0.69330000000000003</v>
      </c>
      <c r="V89" s="57">
        <v>1151</v>
      </c>
      <c r="W89" s="57">
        <v>980</v>
      </c>
      <c r="X89" s="58">
        <v>0.85140000000000005</v>
      </c>
      <c r="Y89" s="201"/>
      <c r="Z89" s="189">
        <v>1896</v>
      </c>
      <c r="AA89" s="190">
        <v>1973</v>
      </c>
      <c r="AB89" s="191">
        <v>1.0406</v>
      </c>
      <c r="AC89" s="189">
        <v>2506</v>
      </c>
      <c r="AD89" s="190">
        <v>2206</v>
      </c>
      <c r="AE89" s="191">
        <v>0.88029999999999997</v>
      </c>
      <c r="AF89" s="192">
        <v>4300406.38</v>
      </c>
      <c r="AG89" s="193">
        <v>3039801.79</v>
      </c>
      <c r="AH89" s="191">
        <v>0.70689999999999997</v>
      </c>
      <c r="AI89" s="189">
        <v>1861</v>
      </c>
      <c r="AJ89" s="190">
        <v>1340</v>
      </c>
      <c r="AK89" s="191">
        <v>0.72</v>
      </c>
      <c r="AL89" s="9" t="s">
        <v>163</v>
      </c>
    </row>
    <row r="90" spans="1:38" x14ac:dyDescent="0.2">
      <c r="A90" s="56" t="s">
        <v>142</v>
      </c>
      <c r="B90" s="56" t="s">
        <v>92</v>
      </c>
      <c r="C90" s="268">
        <v>1490473.74</v>
      </c>
      <c r="D90" s="268">
        <v>2039740.97</v>
      </c>
      <c r="E90" s="269">
        <v>0.73071716552322796</v>
      </c>
      <c r="F90" s="57">
        <v>540</v>
      </c>
      <c r="G90" s="57">
        <v>520</v>
      </c>
      <c r="H90" s="58">
        <v>0.96299999999999997</v>
      </c>
      <c r="I90" s="53">
        <v>0.96499999999999997</v>
      </c>
      <c r="J90" s="273">
        <v>852</v>
      </c>
      <c r="K90" s="273">
        <v>791</v>
      </c>
      <c r="L90" s="274">
        <v>0.9284</v>
      </c>
      <c r="M90" s="269">
        <v>0.87419999999999998</v>
      </c>
      <c r="N90" s="59">
        <v>1610290.61</v>
      </c>
      <c r="O90" s="59">
        <v>1143156.46</v>
      </c>
      <c r="P90" s="58">
        <v>0.70989999999999998</v>
      </c>
      <c r="Q90" s="58">
        <v>0.7</v>
      </c>
      <c r="R90" s="273">
        <v>793</v>
      </c>
      <c r="S90" s="273">
        <v>492</v>
      </c>
      <c r="T90" s="274">
        <v>0.62039999999999995</v>
      </c>
      <c r="U90" s="274">
        <v>0.64400000000000002</v>
      </c>
      <c r="V90" s="57">
        <v>310</v>
      </c>
      <c r="W90" s="57">
        <v>267</v>
      </c>
      <c r="X90" s="58">
        <v>0.86129999999999995</v>
      </c>
      <c r="Y90" s="201"/>
      <c r="Z90" s="189">
        <v>780</v>
      </c>
      <c r="AA90" s="190">
        <v>822</v>
      </c>
      <c r="AB90" s="191">
        <v>1.0538000000000001</v>
      </c>
      <c r="AC90" s="189">
        <v>1408</v>
      </c>
      <c r="AD90" s="190">
        <v>1245</v>
      </c>
      <c r="AE90" s="191">
        <v>0.88419999999999999</v>
      </c>
      <c r="AF90" s="192">
        <v>2957498.62</v>
      </c>
      <c r="AG90" s="193">
        <v>2010495.66</v>
      </c>
      <c r="AH90" s="191">
        <v>0.67979999999999996</v>
      </c>
      <c r="AI90" s="189">
        <v>1206</v>
      </c>
      <c r="AJ90" s="190">
        <v>732</v>
      </c>
      <c r="AK90" s="191">
        <v>0.60699999999999998</v>
      </c>
      <c r="AL90" s="9" t="s">
        <v>163</v>
      </c>
    </row>
    <row r="91" spans="1:38" x14ac:dyDescent="0.2">
      <c r="A91" s="56" t="s">
        <v>142</v>
      </c>
      <c r="B91" s="56" t="s">
        <v>93</v>
      </c>
      <c r="C91" s="268">
        <v>2311058.98</v>
      </c>
      <c r="D91" s="268">
        <v>3141459.62</v>
      </c>
      <c r="E91" s="269">
        <v>0.73566407325012795</v>
      </c>
      <c r="F91" s="57">
        <v>1258</v>
      </c>
      <c r="G91" s="57">
        <v>1307</v>
      </c>
      <c r="H91" s="58">
        <v>1.0389999999999999</v>
      </c>
      <c r="I91" s="53">
        <v>0.99550000000000005</v>
      </c>
      <c r="J91" s="273">
        <v>1734</v>
      </c>
      <c r="K91" s="273">
        <v>1578</v>
      </c>
      <c r="L91" s="274">
        <v>0.91</v>
      </c>
      <c r="M91" s="269">
        <v>0.9</v>
      </c>
      <c r="N91" s="59">
        <v>2779752.19</v>
      </c>
      <c r="O91" s="59">
        <v>1825317.89</v>
      </c>
      <c r="P91" s="58">
        <v>0.65659999999999996</v>
      </c>
      <c r="Q91" s="58">
        <v>0.66800000000000004</v>
      </c>
      <c r="R91" s="273">
        <v>1195</v>
      </c>
      <c r="S91" s="273">
        <v>682</v>
      </c>
      <c r="T91" s="274">
        <v>0.57069999999999999</v>
      </c>
      <c r="U91" s="274">
        <v>0.62939999999999996</v>
      </c>
      <c r="V91" s="57">
        <v>1147</v>
      </c>
      <c r="W91" s="57">
        <v>1002</v>
      </c>
      <c r="X91" s="58">
        <v>0.87360000000000004</v>
      </c>
      <c r="Y91" s="201"/>
      <c r="Z91" s="189">
        <v>1446</v>
      </c>
      <c r="AA91" s="190">
        <v>1649</v>
      </c>
      <c r="AB91" s="191">
        <v>1.1404000000000001</v>
      </c>
      <c r="AC91" s="189">
        <v>2131</v>
      </c>
      <c r="AD91" s="190">
        <v>1881</v>
      </c>
      <c r="AE91" s="191">
        <v>0.88270000000000004</v>
      </c>
      <c r="AF91" s="192">
        <v>4012549.23</v>
      </c>
      <c r="AG91" s="193">
        <v>2652167.35</v>
      </c>
      <c r="AH91" s="191">
        <v>0.66100000000000003</v>
      </c>
      <c r="AI91" s="189">
        <v>1620</v>
      </c>
      <c r="AJ91" s="190">
        <v>1013</v>
      </c>
      <c r="AK91" s="191">
        <v>0.62529999999999997</v>
      </c>
      <c r="AL91" s="9" t="s">
        <v>163</v>
      </c>
    </row>
    <row r="92" spans="1:38" x14ac:dyDescent="0.2">
      <c r="A92" s="56" t="s">
        <v>232</v>
      </c>
      <c r="B92" s="56" t="s">
        <v>94</v>
      </c>
      <c r="C92" s="268">
        <v>401491.92</v>
      </c>
      <c r="D92" s="268">
        <v>573484.91</v>
      </c>
      <c r="E92" s="269">
        <v>0.70009151592149099</v>
      </c>
      <c r="F92" s="57">
        <v>162</v>
      </c>
      <c r="G92" s="57">
        <v>175</v>
      </c>
      <c r="H92" s="58">
        <v>1.0802</v>
      </c>
      <c r="I92" s="53">
        <v>0.97189999999999999</v>
      </c>
      <c r="J92" s="273">
        <v>279</v>
      </c>
      <c r="K92" s="273">
        <v>253</v>
      </c>
      <c r="L92" s="274">
        <v>0.90680000000000005</v>
      </c>
      <c r="M92" s="269">
        <v>0.8871</v>
      </c>
      <c r="N92" s="59">
        <v>459581.76</v>
      </c>
      <c r="O92" s="59">
        <v>309832.09000000003</v>
      </c>
      <c r="P92" s="58">
        <v>0.67420000000000002</v>
      </c>
      <c r="Q92" s="58">
        <v>0.7</v>
      </c>
      <c r="R92" s="273">
        <v>261</v>
      </c>
      <c r="S92" s="273">
        <v>158</v>
      </c>
      <c r="T92" s="274">
        <v>0.60540000000000005</v>
      </c>
      <c r="U92" s="274">
        <v>0.61750000000000005</v>
      </c>
      <c r="V92" s="57">
        <v>124</v>
      </c>
      <c r="W92" s="57">
        <v>87</v>
      </c>
      <c r="X92" s="58">
        <v>0.7016</v>
      </c>
      <c r="Y92" s="201"/>
      <c r="Z92" s="189">
        <v>245</v>
      </c>
      <c r="AA92" s="190">
        <v>266</v>
      </c>
      <c r="AB92" s="191">
        <v>1.0857000000000001</v>
      </c>
      <c r="AC92" s="189">
        <v>522</v>
      </c>
      <c r="AD92" s="190">
        <v>421</v>
      </c>
      <c r="AE92" s="191">
        <v>0.80649999999999999</v>
      </c>
      <c r="AF92" s="192">
        <v>837812.99</v>
      </c>
      <c r="AG92" s="193">
        <v>541939.56999999995</v>
      </c>
      <c r="AH92" s="191">
        <v>0.64690000000000003</v>
      </c>
      <c r="AI92" s="189">
        <v>408</v>
      </c>
      <c r="AJ92" s="190">
        <v>262</v>
      </c>
      <c r="AK92" s="191">
        <v>0.64219999999999999</v>
      </c>
      <c r="AL92" s="9" t="s">
        <v>163</v>
      </c>
    </row>
    <row r="93" spans="1:38" x14ac:dyDescent="0.2">
      <c r="A93" s="56" t="s">
        <v>232</v>
      </c>
      <c r="B93" s="56" t="s">
        <v>95</v>
      </c>
      <c r="C93" s="268">
        <v>764843.79</v>
      </c>
      <c r="D93" s="268">
        <v>1147134.3500000001</v>
      </c>
      <c r="E93" s="269">
        <v>0.66674299309405205</v>
      </c>
      <c r="F93" s="57">
        <v>418</v>
      </c>
      <c r="G93" s="57">
        <v>446</v>
      </c>
      <c r="H93" s="58">
        <v>1.0669999999999999</v>
      </c>
      <c r="I93" s="53">
        <v>0.97</v>
      </c>
      <c r="J93" s="273">
        <v>609</v>
      </c>
      <c r="K93" s="273">
        <v>524</v>
      </c>
      <c r="L93" s="274">
        <v>0.86040000000000005</v>
      </c>
      <c r="M93" s="269">
        <v>0.9</v>
      </c>
      <c r="N93" s="59">
        <v>835583.44</v>
      </c>
      <c r="O93" s="59">
        <v>586284.72</v>
      </c>
      <c r="P93" s="58">
        <v>0.7016</v>
      </c>
      <c r="Q93" s="58">
        <v>0.7</v>
      </c>
      <c r="R93" s="273">
        <v>462</v>
      </c>
      <c r="S93" s="273">
        <v>324</v>
      </c>
      <c r="T93" s="274">
        <v>0.70130000000000003</v>
      </c>
      <c r="U93" s="274">
        <v>0.7</v>
      </c>
      <c r="V93" s="57">
        <v>313</v>
      </c>
      <c r="W93" s="57">
        <v>261</v>
      </c>
      <c r="X93" s="58">
        <v>0.83389999999999997</v>
      </c>
      <c r="Y93" s="201"/>
      <c r="Z93" s="189">
        <v>604</v>
      </c>
      <c r="AA93" s="190">
        <v>674</v>
      </c>
      <c r="AB93" s="191">
        <v>1.1158999999999999</v>
      </c>
      <c r="AC93" s="189">
        <v>871</v>
      </c>
      <c r="AD93" s="190">
        <v>773</v>
      </c>
      <c r="AE93" s="191">
        <v>0.88749999999999996</v>
      </c>
      <c r="AF93" s="192">
        <v>1698273.85</v>
      </c>
      <c r="AG93" s="193">
        <v>1181751.96</v>
      </c>
      <c r="AH93" s="191">
        <v>0.69589999999999996</v>
      </c>
      <c r="AI93" s="189">
        <v>752</v>
      </c>
      <c r="AJ93" s="190">
        <v>531</v>
      </c>
      <c r="AK93" s="191">
        <v>0.70609999999999995</v>
      </c>
      <c r="AL93" s="9" t="s">
        <v>163</v>
      </c>
    </row>
    <row r="94" spans="1:38" x14ac:dyDescent="0.2">
      <c r="A94" s="56" t="s">
        <v>153</v>
      </c>
      <c r="B94" s="56"/>
      <c r="C94" s="268"/>
      <c r="D94" s="268"/>
      <c r="E94" s="269"/>
      <c r="F94" s="57"/>
      <c r="G94" s="57"/>
      <c r="H94" s="58"/>
      <c r="I94" s="53"/>
      <c r="J94" s="273"/>
      <c r="K94" s="273"/>
      <c r="L94" s="274"/>
      <c r="M94" s="269"/>
      <c r="N94" s="59"/>
      <c r="O94" s="59"/>
      <c r="P94" s="58"/>
      <c r="Q94" s="58"/>
      <c r="R94" s="273"/>
      <c r="S94" s="273"/>
      <c r="T94" s="274"/>
      <c r="U94" s="274"/>
      <c r="V94" s="57"/>
      <c r="W94" s="57"/>
      <c r="X94" s="58"/>
      <c r="Y94" s="201"/>
      <c r="Z94" s="189"/>
      <c r="AA94" s="190"/>
      <c r="AB94" s="191"/>
      <c r="AC94" s="189"/>
      <c r="AD94" s="190"/>
      <c r="AE94" s="191"/>
      <c r="AF94" s="192"/>
      <c r="AG94" s="193"/>
      <c r="AH94" s="191"/>
      <c r="AI94" s="189"/>
      <c r="AJ94" s="190"/>
      <c r="AK94" s="191"/>
      <c r="AL94" s="9"/>
    </row>
    <row r="95" spans="1:38" x14ac:dyDescent="0.2">
      <c r="A95" s="56" t="s">
        <v>248</v>
      </c>
      <c r="B95" s="56" t="s">
        <v>97</v>
      </c>
      <c r="C95" s="268">
        <v>232633.56</v>
      </c>
      <c r="D95" s="268">
        <v>333141.28999999998</v>
      </c>
      <c r="E95" s="269">
        <v>0.69830299330353196</v>
      </c>
      <c r="F95" s="57">
        <v>108</v>
      </c>
      <c r="G95" s="57">
        <v>100</v>
      </c>
      <c r="H95" s="58">
        <v>0.92589999999999995</v>
      </c>
      <c r="I95" s="53">
        <v>0.93799999999999994</v>
      </c>
      <c r="J95" s="273">
        <v>141</v>
      </c>
      <c r="K95" s="273">
        <v>130</v>
      </c>
      <c r="L95" s="274">
        <v>0.92200000000000004</v>
      </c>
      <c r="M95" s="269">
        <v>0.9</v>
      </c>
      <c r="N95" s="59">
        <v>211949</v>
      </c>
      <c r="O95" s="59">
        <v>154748.51999999999</v>
      </c>
      <c r="P95" s="58">
        <v>0.73009999999999997</v>
      </c>
      <c r="Q95" s="58">
        <v>0.68189999999999995</v>
      </c>
      <c r="R95" s="273">
        <v>123</v>
      </c>
      <c r="S95" s="273">
        <v>95</v>
      </c>
      <c r="T95" s="274">
        <v>0.77239999999999998</v>
      </c>
      <c r="U95" s="274">
        <v>0.7</v>
      </c>
      <c r="V95" s="57">
        <v>73</v>
      </c>
      <c r="W95" s="57">
        <v>62</v>
      </c>
      <c r="X95" s="58">
        <v>0.84930000000000005</v>
      </c>
      <c r="Y95" s="217"/>
      <c r="Z95" s="218">
        <v>197</v>
      </c>
      <c r="AA95" s="219">
        <v>202</v>
      </c>
      <c r="AB95" s="220">
        <v>1.0254000000000001</v>
      </c>
      <c r="AC95" s="218">
        <v>243</v>
      </c>
      <c r="AD95" s="219">
        <v>227</v>
      </c>
      <c r="AE95" s="220">
        <v>0.93420000000000003</v>
      </c>
      <c r="AF95" s="221">
        <v>480451.5</v>
      </c>
      <c r="AG95" s="222">
        <v>302637.44</v>
      </c>
      <c r="AH95" s="220">
        <v>0.62990000000000002</v>
      </c>
      <c r="AI95" s="218">
        <v>207</v>
      </c>
      <c r="AJ95" s="219">
        <v>152</v>
      </c>
      <c r="AK95" s="220">
        <v>0.73429999999999995</v>
      </c>
      <c r="AL95" s="9" t="s">
        <v>163</v>
      </c>
    </row>
    <row r="96" spans="1:38" x14ac:dyDescent="0.2">
      <c r="A96" s="56" t="s">
        <v>253</v>
      </c>
      <c r="B96" s="56" t="s">
        <v>98</v>
      </c>
      <c r="C96" s="268">
        <v>7368972.7199999997</v>
      </c>
      <c r="D96" s="268">
        <v>10050311.25</v>
      </c>
      <c r="E96" s="269">
        <v>0.73320840884405403</v>
      </c>
      <c r="F96" s="57">
        <v>3043</v>
      </c>
      <c r="G96" s="57">
        <v>3024</v>
      </c>
      <c r="H96" s="58">
        <v>0.99380000000000002</v>
      </c>
      <c r="I96" s="53">
        <v>0.98329999999999995</v>
      </c>
      <c r="J96" s="273">
        <v>3936</v>
      </c>
      <c r="K96" s="273">
        <v>3620</v>
      </c>
      <c r="L96" s="274">
        <v>0.91969999999999996</v>
      </c>
      <c r="M96" s="269">
        <v>0.9</v>
      </c>
      <c r="N96" s="59">
        <v>8444928.2899999991</v>
      </c>
      <c r="O96" s="59">
        <v>5610561.6200000001</v>
      </c>
      <c r="P96" s="58">
        <v>0.66439999999999999</v>
      </c>
      <c r="Q96" s="58">
        <v>0.67449999999999999</v>
      </c>
      <c r="R96" s="273">
        <v>3255</v>
      </c>
      <c r="S96" s="273">
        <v>2075</v>
      </c>
      <c r="T96" s="274">
        <v>0.63749999999999996</v>
      </c>
      <c r="U96" s="274">
        <v>0.67230000000000001</v>
      </c>
      <c r="V96" s="57">
        <v>1752</v>
      </c>
      <c r="W96" s="57">
        <v>1319</v>
      </c>
      <c r="X96" s="58">
        <v>0.75290000000000001</v>
      </c>
      <c r="Y96" s="201"/>
      <c r="Z96" s="189">
        <v>3644</v>
      </c>
      <c r="AA96" s="190">
        <v>3612</v>
      </c>
      <c r="AB96" s="191">
        <v>0.99119999999999997</v>
      </c>
      <c r="AC96" s="189">
        <v>5313</v>
      </c>
      <c r="AD96" s="190">
        <v>4710</v>
      </c>
      <c r="AE96" s="191">
        <v>0.88649999999999995</v>
      </c>
      <c r="AF96" s="192">
        <v>12087555.23</v>
      </c>
      <c r="AG96" s="193">
        <v>7604912.2199999997</v>
      </c>
      <c r="AH96" s="191">
        <v>0.62919999999999998</v>
      </c>
      <c r="AI96" s="189">
        <v>4104</v>
      </c>
      <c r="AJ96" s="190">
        <v>2664</v>
      </c>
      <c r="AK96" s="191">
        <v>0.64910000000000001</v>
      </c>
      <c r="AL96" s="9" t="s">
        <v>163</v>
      </c>
    </row>
    <row r="97" spans="1:38" x14ac:dyDescent="0.2">
      <c r="A97" s="56" t="s">
        <v>220</v>
      </c>
      <c r="B97" s="56" t="s">
        <v>99</v>
      </c>
      <c r="C97" s="268">
        <v>3131726.14</v>
      </c>
      <c r="D97" s="268">
        <v>4559250.07</v>
      </c>
      <c r="E97" s="269">
        <v>0.68689501385476803</v>
      </c>
      <c r="F97" s="57">
        <v>2285</v>
      </c>
      <c r="G97" s="57">
        <v>2211</v>
      </c>
      <c r="H97" s="58">
        <v>0.96760000000000002</v>
      </c>
      <c r="I97" s="53">
        <v>0.96660000000000001</v>
      </c>
      <c r="J97" s="273">
        <v>2577</v>
      </c>
      <c r="K97" s="273">
        <v>2408</v>
      </c>
      <c r="L97" s="274">
        <v>0.93440000000000001</v>
      </c>
      <c r="M97" s="269">
        <v>0.9</v>
      </c>
      <c r="N97" s="59">
        <v>3784736.49</v>
      </c>
      <c r="O97" s="59">
        <v>2497533.87</v>
      </c>
      <c r="P97" s="58">
        <v>0.65990000000000004</v>
      </c>
      <c r="Q97" s="58">
        <v>0.68879999999999997</v>
      </c>
      <c r="R97" s="273">
        <v>1935</v>
      </c>
      <c r="S97" s="273">
        <v>1355</v>
      </c>
      <c r="T97" s="274">
        <v>0.70030000000000003</v>
      </c>
      <c r="U97" s="274">
        <v>0.7</v>
      </c>
      <c r="V97" s="57">
        <v>1794</v>
      </c>
      <c r="W97" s="57">
        <v>1603</v>
      </c>
      <c r="X97" s="58">
        <v>0.89349999999999996</v>
      </c>
      <c r="Y97" s="201"/>
      <c r="Z97" s="189">
        <v>2553</v>
      </c>
      <c r="AA97" s="190">
        <v>2517</v>
      </c>
      <c r="AB97" s="191">
        <v>0.9859</v>
      </c>
      <c r="AC97" s="189">
        <v>3158</v>
      </c>
      <c r="AD97" s="190">
        <v>2878</v>
      </c>
      <c r="AE97" s="191">
        <v>0.9113</v>
      </c>
      <c r="AF97" s="192">
        <v>5112097.92</v>
      </c>
      <c r="AG97" s="193">
        <v>3527423.08</v>
      </c>
      <c r="AH97" s="191">
        <v>0.69</v>
      </c>
      <c r="AI97" s="189">
        <v>2595</v>
      </c>
      <c r="AJ97" s="190">
        <v>1832</v>
      </c>
      <c r="AK97" s="191">
        <v>0.70599999999999996</v>
      </c>
      <c r="AL97" s="9" t="s">
        <v>163</v>
      </c>
    </row>
    <row r="98" spans="1:38" x14ac:dyDescent="0.2">
      <c r="A98" s="56" t="s">
        <v>220</v>
      </c>
      <c r="B98" s="56" t="s">
        <v>100</v>
      </c>
      <c r="C98" s="268">
        <v>32882790.149999999</v>
      </c>
      <c r="D98" s="268">
        <v>43701735.359999999</v>
      </c>
      <c r="E98" s="269">
        <v>0.752436713991396</v>
      </c>
      <c r="F98" s="57">
        <v>13904</v>
      </c>
      <c r="G98" s="57">
        <v>13363</v>
      </c>
      <c r="H98" s="58">
        <v>0.96109999999999995</v>
      </c>
      <c r="I98" s="53">
        <v>0.98340000000000005</v>
      </c>
      <c r="J98" s="273">
        <v>17055</v>
      </c>
      <c r="K98" s="273">
        <v>14704</v>
      </c>
      <c r="L98" s="274">
        <v>0.86219999999999997</v>
      </c>
      <c r="M98" s="269">
        <v>0.87419999999999998</v>
      </c>
      <c r="N98" s="59">
        <v>37116949.149999999</v>
      </c>
      <c r="O98" s="59">
        <v>25353798.739999998</v>
      </c>
      <c r="P98" s="58">
        <v>0.68310000000000004</v>
      </c>
      <c r="Q98" s="58">
        <v>0.6885</v>
      </c>
      <c r="R98" s="273">
        <v>12210</v>
      </c>
      <c r="S98" s="273">
        <v>8245</v>
      </c>
      <c r="T98" s="274">
        <v>0.67530000000000001</v>
      </c>
      <c r="U98" s="274">
        <v>0.7</v>
      </c>
      <c r="V98" s="57">
        <v>7460</v>
      </c>
      <c r="W98" s="57">
        <v>5855</v>
      </c>
      <c r="X98" s="58">
        <v>0.78490000000000004</v>
      </c>
      <c r="Y98" s="201"/>
      <c r="Z98" s="189">
        <v>15596</v>
      </c>
      <c r="AA98" s="190">
        <v>16276</v>
      </c>
      <c r="AB98" s="191">
        <v>1.0436000000000001</v>
      </c>
      <c r="AC98" s="189">
        <v>21036</v>
      </c>
      <c r="AD98" s="190">
        <v>18594</v>
      </c>
      <c r="AE98" s="191">
        <v>0.88390000000000002</v>
      </c>
      <c r="AF98" s="192">
        <v>55047179.939999998</v>
      </c>
      <c r="AG98" s="193">
        <v>38138672.049999997</v>
      </c>
      <c r="AH98" s="191">
        <v>0.69279999999999997</v>
      </c>
      <c r="AI98" s="189">
        <v>16974</v>
      </c>
      <c r="AJ98" s="190">
        <v>11691</v>
      </c>
      <c r="AK98" s="191">
        <v>0.68879999999999997</v>
      </c>
      <c r="AL98" s="9" t="s">
        <v>163</v>
      </c>
    </row>
    <row r="99" spans="1:38" x14ac:dyDescent="0.2">
      <c r="A99" s="56" t="s">
        <v>220</v>
      </c>
      <c r="B99" s="56" t="s">
        <v>101</v>
      </c>
      <c r="C99" s="268">
        <v>1294864.71</v>
      </c>
      <c r="D99" s="268">
        <v>1847742.33</v>
      </c>
      <c r="E99" s="269">
        <v>0.70078207820242999</v>
      </c>
      <c r="F99" s="57">
        <v>773</v>
      </c>
      <c r="G99" s="57">
        <v>731</v>
      </c>
      <c r="H99" s="58">
        <v>0.94569999999999999</v>
      </c>
      <c r="I99" s="53">
        <v>0.95720000000000005</v>
      </c>
      <c r="J99" s="273">
        <v>915</v>
      </c>
      <c r="K99" s="273">
        <v>867</v>
      </c>
      <c r="L99" s="274">
        <v>0.94750000000000001</v>
      </c>
      <c r="M99" s="269">
        <v>0.9</v>
      </c>
      <c r="N99" s="59">
        <v>1484207.99</v>
      </c>
      <c r="O99" s="59">
        <v>1035923.38</v>
      </c>
      <c r="P99" s="58">
        <v>0.69799999999999995</v>
      </c>
      <c r="Q99" s="58">
        <v>0.69820000000000004</v>
      </c>
      <c r="R99" s="273">
        <v>682</v>
      </c>
      <c r="S99" s="273">
        <v>458</v>
      </c>
      <c r="T99" s="274">
        <v>0.67159999999999997</v>
      </c>
      <c r="U99" s="274">
        <v>0.7</v>
      </c>
      <c r="V99" s="57">
        <v>644</v>
      </c>
      <c r="W99" s="57">
        <v>545</v>
      </c>
      <c r="X99" s="58">
        <v>0.84630000000000005</v>
      </c>
      <c r="Y99" s="201"/>
      <c r="Z99" s="189">
        <v>946</v>
      </c>
      <c r="AA99" s="190">
        <v>998</v>
      </c>
      <c r="AB99" s="191">
        <v>1.0549999999999999</v>
      </c>
      <c r="AC99" s="189">
        <v>1186</v>
      </c>
      <c r="AD99" s="190">
        <v>1115</v>
      </c>
      <c r="AE99" s="191">
        <v>0.94010000000000005</v>
      </c>
      <c r="AF99" s="192">
        <v>2237496.81</v>
      </c>
      <c r="AG99" s="193">
        <v>1567576.78</v>
      </c>
      <c r="AH99" s="191">
        <v>0.7006</v>
      </c>
      <c r="AI99" s="189">
        <v>1013</v>
      </c>
      <c r="AJ99" s="190">
        <v>762</v>
      </c>
      <c r="AK99" s="191">
        <v>0.75219999999999998</v>
      </c>
      <c r="AL99" s="9" t="s">
        <v>163</v>
      </c>
    </row>
    <row r="100" spans="1:38" x14ac:dyDescent="0.2">
      <c r="A100" s="56" t="s">
        <v>248</v>
      </c>
      <c r="B100" s="56" t="s">
        <v>102</v>
      </c>
      <c r="C100" s="268">
        <v>837881.58</v>
      </c>
      <c r="D100" s="268">
        <v>1219520.0900000001</v>
      </c>
      <c r="E100" s="269">
        <v>0.68705844772102098</v>
      </c>
      <c r="F100" s="57">
        <v>634</v>
      </c>
      <c r="G100" s="57">
        <v>597</v>
      </c>
      <c r="H100" s="58">
        <v>0.94159999999999999</v>
      </c>
      <c r="I100" s="53">
        <v>0.91690000000000005</v>
      </c>
      <c r="J100" s="273">
        <v>715</v>
      </c>
      <c r="K100" s="273">
        <v>682</v>
      </c>
      <c r="L100" s="274">
        <v>0.95379999999999998</v>
      </c>
      <c r="M100" s="269">
        <v>0.9</v>
      </c>
      <c r="N100" s="59">
        <v>928274.42</v>
      </c>
      <c r="O100" s="59">
        <v>620574.09</v>
      </c>
      <c r="P100" s="58">
        <v>0.66849999999999998</v>
      </c>
      <c r="Q100" s="58">
        <v>0.66479999999999995</v>
      </c>
      <c r="R100" s="273">
        <v>592</v>
      </c>
      <c r="S100" s="273">
        <v>394</v>
      </c>
      <c r="T100" s="274">
        <v>0.66549999999999998</v>
      </c>
      <c r="U100" s="274">
        <v>0.7</v>
      </c>
      <c r="V100" s="57">
        <v>442</v>
      </c>
      <c r="W100" s="57">
        <v>403</v>
      </c>
      <c r="X100" s="58">
        <v>0.91180000000000005</v>
      </c>
      <c r="Y100" s="201"/>
      <c r="Z100" s="189">
        <v>1093</v>
      </c>
      <c r="AA100" s="190">
        <v>1097</v>
      </c>
      <c r="AB100" s="191">
        <v>1.0037</v>
      </c>
      <c r="AC100" s="189">
        <v>1300</v>
      </c>
      <c r="AD100" s="190">
        <v>1199</v>
      </c>
      <c r="AE100" s="191">
        <v>0.92230000000000001</v>
      </c>
      <c r="AF100" s="192">
        <v>1630868</v>
      </c>
      <c r="AG100" s="193">
        <v>1091809.29</v>
      </c>
      <c r="AH100" s="191">
        <v>0.66949999999999998</v>
      </c>
      <c r="AI100" s="189">
        <v>977</v>
      </c>
      <c r="AJ100" s="190">
        <v>637</v>
      </c>
      <c r="AK100" s="191">
        <v>0.65200000000000002</v>
      </c>
      <c r="AL100" s="9" t="s">
        <v>163</v>
      </c>
    </row>
    <row r="101" spans="1:38" x14ac:dyDescent="0.2">
      <c r="A101" s="56" t="s">
        <v>254</v>
      </c>
      <c r="B101" s="56" t="s">
        <v>103</v>
      </c>
      <c r="C101" s="268">
        <v>960945.94</v>
      </c>
      <c r="D101" s="268">
        <v>1508101.66</v>
      </c>
      <c r="E101" s="269">
        <v>0.63718910036873799</v>
      </c>
      <c r="F101" s="57">
        <v>266</v>
      </c>
      <c r="G101" s="57">
        <v>273</v>
      </c>
      <c r="H101" s="58">
        <v>1.0263</v>
      </c>
      <c r="I101" s="53">
        <v>0.95040000000000002</v>
      </c>
      <c r="J101" s="273">
        <v>423</v>
      </c>
      <c r="K101" s="273">
        <v>386</v>
      </c>
      <c r="L101" s="274">
        <v>0.91249999999999998</v>
      </c>
      <c r="M101" s="269">
        <v>0.9</v>
      </c>
      <c r="N101" s="59">
        <v>1066318.3600000001</v>
      </c>
      <c r="O101" s="59">
        <v>760204.95</v>
      </c>
      <c r="P101" s="58">
        <v>0.71289999999999998</v>
      </c>
      <c r="Q101" s="58">
        <v>0.7</v>
      </c>
      <c r="R101" s="273">
        <v>354</v>
      </c>
      <c r="S101" s="273">
        <v>231</v>
      </c>
      <c r="T101" s="274">
        <v>0.65249999999999997</v>
      </c>
      <c r="U101" s="274">
        <v>0.7</v>
      </c>
      <c r="V101" s="57">
        <v>252</v>
      </c>
      <c r="W101" s="57">
        <v>150</v>
      </c>
      <c r="X101" s="58">
        <v>0.59519999999999995</v>
      </c>
      <c r="Y101" s="201"/>
      <c r="Z101" s="189">
        <v>393</v>
      </c>
      <c r="AA101" s="190">
        <v>431</v>
      </c>
      <c r="AB101" s="191">
        <v>1.0967</v>
      </c>
      <c r="AC101" s="189">
        <v>662</v>
      </c>
      <c r="AD101" s="190">
        <v>609</v>
      </c>
      <c r="AE101" s="191">
        <v>0.91990000000000005</v>
      </c>
      <c r="AF101" s="192">
        <v>1809985.46</v>
      </c>
      <c r="AG101" s="193">
        <v>1358520.61</v>
      </c>
      <c r="AH101" s="191">
        <v>0.75060000000000004</v>
      </c>
      <c r="AI101" s="189">
        <v>621</v>
      </c>
      <c r="AJ101" s="190">
        <v>415</v>
      </c>
      <c r="AK101" s="191">
        <v>0.66830000000000001</v>
      </c>
      <c r="AL101" s="9" t="s">
        <v>163</v>
      </c>
    </row>
    <row r="102" spans="1:38" x14ac:dyDescent="0.2">
      <c r="A102" s="56" t="s">
        <v>220</v>
      </c>
      <c r="B102" s="56" t="s">
        <v>104</v>
      </c>
      <c r="C102" s="268">
        <v>8178436.6399999997</v>
      </c>
      <c r="D102" s="268">
        <v>11064749.9</v>
      </c>
      <c r="E102" s="269">
        <v>0.73914338000536295</v>
      </c>
      <c r="F102" s="57">
        <v>4352</v>
      </c>
      <c r="G102" s="57">
        <v>4033</v>
      </c>
      <c r="H102" s="58">
        <v>0.92669999999999997</v>
      </c>
      <c r="I102" s="53">
        <v>0.95930000000000004</v>
      </c>
      <c r="J102" s="273">
        <v>5998</v>
      </c>
      <c r="K102" s="273">
        <v>5357</v>
      </c>
      <c r="L102" s="274">
        <v>0.8931</v>
      </c>
      <c r="M102" s="269">
        <v>0.9</v>
      </c>
      <c r="N102" s="59">
        <v>9397224.5099999998</v>
      </c>
      <c r="O102" s="59">
        <v>6089940.6299999999</v>
      </c>
      <c r="P102" s="58">
        <v>0.64810000000000001</v>
      </c>
      <c r="Q102" s="58">
        <v>0.66180000000000005</v>
      </c>
      <c r="R102" s="273">
        <v>4663</v>
      </c>
      <c r="S102" s="273">
        <v>2714</v>
      </c>
      <c r="T102" s="274">
        <v>0.58199999999999996</v>
      </c>
      <c r="U102" s="274">
        <v>0.62939999999999996</v>
      </c>
      <c r="V102" s="57">
        <v>2862</v>
      </c>
      <c r="W102" s="57">
        <v>2459</v>
      </c>
      <c r="X102" s="58">
        <v>0.85919999999999996</v>
      </c>
      <c r="Y102" s="201"/>
      <c r="Z102" s="189">
        <v>6196</v>
      </c>
      <c r="AA102" s="190">
        <v>5858</v>
      </c>
      <c r="AB102" s="191">
        <v>0.94540000000000002</v>
      </c>
      <c r="AC102" s="189">
        <v>9073</v>
      </c>
      <c r="AD102" s="190">
        <v>7317</v>
      </c>
      <c r="AE102" s="191">
        <v>0.80649999999999999</v>
      </c>
      <c r="AF102" s="192">
        <v>13993823.99</v>
      </c>
      <c r="AG102" s="193">
        <v>9104511.4299999997</v>
      </c>
      <c r="AH102" s="191">
        <v>0.65059999999999996</v>
      </c>
      <c r="AI102" s="189">
        <v>6307</v>
      </c>
      <c r="AJ102" s="190">
        <v>3762</v>
      </c>
      <c r="AK102" s="191">
        <v>0.59650000000000003</v>
      </c>
      <c r="AL102" s="9" t="s">
        <v>163</v>
      </c>
    </row>
    <row r="103" spans="1:38" x14ac:dyDescent="0.2">
      <c r="A103" s="56" t="s">
        <v>254</v>
      </c>
      <c r="B103" s="56" t="s">
        <v>105</v>
      </c>
      <c r="C103" s="268">
        <v>2490851.42</v>
      </c>
      <c r="D103" s="268">
        <v>3541159.53</v>
      </c>
      <c r="E103" s="269">
        <v>0.70339994538455597</v>
      </c>
      <c r="F103" s="57">
        <v>1419</v>
      </c>
      <c r="G103" s="57">
        <v>1368</v>
      </c>
      <c r="H103" s="58">
        <v>0.96409999999999996</v>
      </c>
      <c r="I103" s="53">
        <v>0.96519999999999995</v>
      </c>
      <c r="J103" s="273">
        <v>2361</v>
      </c>
      <c r="K103" s="273">
        <v>2185</v>
      </c>
      <c r="L103" s="274">
        <v>0.92549999999999999</v>
      </c>
      <c r="M103" s="269">
        <v>0.9</v>
      </c>
      <c r="N103" s="59">
        <v>3184264.1</v>
      </c>
      <c r="O103" s="59">
        <v>1886862.7</v>
      </c>
      <c r="P103" s="58">
        <v>0.59260000000000002</v>
      </c>
      <c r="Q103" s="58">
        <v>0.60619999999999996</v>
      </c>
      <c r="R103" s="273">
        <v>2151</v>
      </c>
      <c r="S103" s="273">
        <v>1024</v>
      </c>
      <c r="T103" s="274">
        <v>0.47610000000000002</v>
      </c>
      <c r="U103" s="274">
        <v>0.57050000000000001</v>
      </c>
      <c r="V103" s="57">
        <v>1180</v>
      </c>
      <c r="W103" s="57">
        <v>990</v>
      </c>
      <c r="X103" s="58">
        <v>0.83899999999999997</v>
      </c>
      <c r="Y103" s="201"/>
      <c r="Z103" s="189">
        <v>1793</v>
      </c>
      <c r="AA103" s="190">
        <v>1641</v>
      </c>
      <c r="AB103" s="191">
        <v>0.91520000000000001</v>
      </c>
      <c r="AC103" s="189">
        <v>3243</v>
      </c>
      <c r="AD103" s="190">
        <v>2517</v>
      </c>
      <c r="AE103" s="191">
        <v>0.77610000000000001</v>
      </c>
      <c r="AF103" s="192">
        <v>4484412.3</v>
      </c>
      <c r="AG103" s="193">
        <v>2501626.66</v>
      </c>
      <c r="AH103" s="191">
        <v>0.55779999999999996</v>
      </c>
      <c r="AI103" s="189">
        <v>2273</v>
      </c>
      <c r="AJ103" s="190">
        <v>1201</v>
      </c>
      <c r="AK103" s="191">
        <v>0.52839999999999998</v>
      </c>
      <c r="AL103" s="9" t="s">
        <v>163</v>
      </c>
    </row>
    <row r="104" spans="1:38" x14ac:dyDescent="0.2">
      <c r="A104" s="56" t="s">
        <v>220</v>
      </c>
      <c r="B104" s="56" t="s">
        <v>106</v>
      </c>
      <c r="C104" s="268">
        <v>6081598.5899999999</v>
      </c>
      <c r="D104" s="268">
        <v>8325406.0199999996</v>
      </c>
      <c r="E104" s="269">
        <v>0.73048672645997903</v>
      </c>
      <c r="F104" s="57">
        <v>3583</v>
      </c>
      <c r="G104" s="57">
        <v>3507</v>
      </c>
      <c r="H104" s="58">
        <v>0.9788</v>
      </c>
      <c r="I104" s="53">
        <v>0.98419999999999996</v>
      </c>
      <c r="J104" s="273">
        <v>4724</v>
      </c>
      <c r="K104" s="273">
        <v>4310</v>
      </c>
      <c r="L104" s="274">
        <v>0.91239999999999999</v>
      </c>
      <c r="M104" s="269">
        <v>0.9</v>
      </c>
      <c r="N104" s="59">
        <v>7592246.3799999999</v>
      </c>
      <c r="O104" s="59">
        <v>4711157.17</v>
      </c>
      <c r="P104" s="58">
        <v>0.62050000000000005</v>
      </c>
      <c r="Q104" s="58">
        <v>0.63959999999999995</v>
      </c>
      <c r="R104" s="273">
        <v>3649</v>
      </c>
      <c r="S104" s="273">
        <v>2061</v>
      </c>
      <c r="T104" s="274">
        <v>0.56479999999999997</v>
      </c>
      <c r="U104" s="274">
        <v>0.62839999999999996</v>
      </c>
      <c r="V104" s="57">
        <v>2736</v>
      </c>
      <c r="W104" s="57">
        <v>2332</v>
      </c>
      <c r="X104" s="58">
        <v>0.85229999999999995</v>
      </c>
      <c r="Y104" s="201"/>
      <c r="Z104" s="189">
        <v>4059</v>
      </c>
      <c r="AA104" s="190">
        <v>4309</v>
      </c>
      <c r="AB104" s="191">
        <v>1.0616000000000001</v>
      </c>
      <c r="AC104" s="189">
        <v>5292</v>
      </c>
      <c r="AD104" s="190">
        <v>4854</v>
      </c>
      <c r="AE104" s="191">
        <v>0.91720000000000002</v>
      </c>
      <c r="AF104" s="192">
        <v>9370185.0899999999</v>
      </c>
      <c r="AG104" s="193">
        <v>6326053.4100000001</v>
      </c>
      <c r="AH104" s="191">
        <v>0.67510000000000003</v>
      </c>
      <c r="AI104" s="189">
        <v>4610</v>
      </c>
      <c r="AJ104" s="190">
        <v>3043</v>
      </c>
      <c r="AK104" s="191">
        <v>0.66010000000000002</v>
      </c>
      <c r="AL104" s="9" t="s">
        <v>163</v>
      </c>
    </row>
    <row r="105" spans="1:38" x14ac:dyDescent="0.2">
      <c r="A105" s="56" t="s">
        <v>142</v>
      </c>
      <c r="B105" s="56" t="s">
        <v>107</v>
      </c>
      <c r="C105" s="268">
        <v>1460704.58</v>
      </c>
      <c r="D105" s="268">
        <v>1969698.86</v>
      </c>
      <c r="E105" s="269">
        <v>0.74158776738084697</v>
      </c>
      <c r="F105" s="57">
        <v>564</v>
      </c>
      <c r="G105" s="57">
        <v>554</v>
      </c>
      <c r="H105" s="58">
        <v>0.98229999999999995</v>
      </c>
      <c r="I105" s="53">
        <v>0.96950000000000003</v>
      </c>
      <c r="J105" s="273">
        <v>885</v>
      </c>
      <c r="K105" s="273">
        <v>831</v>
      </c>
      <c r="L105" s="274">
        <v>0.93899999999999995</v>
      </c>
      <c r="M105" s="269">
        <v>0.9</v>
      </c>
      <c r="N105" s="59">
        <v>1670164.18</v>
      </c>
      <c r="O105" s="59">
        <v>1102803.1299999999</v>
      </c>
      <c r="P105" s="58">
        <v>0.6603</v>
      </c>
      <c r="Q105" s="58">
        <v>0.66920000000000002</v>
      </c>
      <c r="R105" s="273">
        <v>787</v>
      </c>
      <c r="S105" s="273">
        <v>467</v>
      </c>
      <c r="T105" s="274">
        <v>0.59340000000000004</v>
      </c>
      <c r="U105" s="274">
        <v>0.63919999999999999</v>
      </c>
      <c r="V105" s="57">
        <v>535</v>
      </c>
      <c r="W105" s="57">
        <v>451</v>
      </c>
      <c r="X105" s="58">
        <v>0.84299999999999997</v>
      </c>
      <c r="Y105" s="201"/>
      <c r="Z105" s="189">
        <v>820</v>
      </c>
      <c r="AA105" s="190">
        <v>867</v>
      </c>
      <c r="AB105" s="191">
        <v>1.0572999999999999</v>
      </c>
      <c r="AC105" s="189">
        <v>1319</v>
      </c>
      <c r="AD105" s="190">
        <v>1190</v>
      </c>
      <c r="AE105" s="191">
        <v>0.9022</v>
      </c>
      <c r="AF105" s="192">
        <v>2666569.13</v>
      </c>
      <c r="AG105" s="193">
        <v>1633172.15</v>
      </c>
      <c r="AH105" s="191">
        <v>0.61250000000000004</v>
      </c>
      <c r="AI105" s="189">
        <v>1169</v>
      </c>
      <c r="AJ105" s="190">
        <v>747</v>
      </c>
      <c r="AK105" s="191">
        <v>0.63900000000000001</v>
      </c>
      <c r="AL105" s="9" t="s">
        <v>163</v>
      </c>
    </row>
    <row r="106" spans="1:38" x14ac:dyDescent="0.2">
      <c r="A106" s="56" t="s">
        <v>232</v>
      </c>
      <c r="B106" s="56" t="s">
        <v>108</v>
      </c>
      <c r="C106" s="268">
        <v>514245.92</v>
      </c>
      <c r="D106" s="268">
        <v>663301.03</v>
      </c>
      <c r="E106" s="269">
        <v>0.77528286063418295</v>
      </c>
      <c r="F106" s="57">
        <v>157</v>
      </c>
      <c r="G106" s="57">
        <v>175</v>
      </c>
      <c r="H106" s="58">
        <v>1.1146</v>
      </c>
      <c r="I106" s="53">
        <v>1</v>
      </c>
      <c r="J106" s="273">
        <v>302</v>
      </c>
      <c r="K106" s="273">
        <v>248</v>
      </c>
      <c r="L106" s="274">
        <v>0.82120000000000004</v>
      </c>
      <c r="M106" s="269">
        <v>0.85440000000000005</v>
      </c>
      <c r="N106" s="59">
        <v>584560.09</v>
      </c>
      <c r="O106" s="59">
        <v>405666.94</v>
      </c>
      <c r="P106" s="58">
        <v>0.69399999999999995</v>
      </c>
      <c r="Q106" s="58">
        <v>0.69940000000000002</v>
      </c>
      <c r="R106" s="273">
        <v>187</v>
      </c>
      <c r="S106" s="273">
        <v>116</v>
      </c>
      <c r="T106" s="274">
        <v>0.62029999999999996</v>
      </c>
      <c r="U106" s="274">
        <v>0.58430000000000004</v>
      </c>
      <c r="V106" s="57">
        <v>170</v>
      </c>
      <c r="W106" s="57">
        <v>130</v>
      </c>
      <c r="X106" s="58">
        <v>0.76470000000000005</v>
      </c>
      <c r="Y106" s="201"/>
      <c r="Z106" s="189">
        <v>227</v>
      </c>
      <c r="AA106" s="190">
        <v>229</v>
      </c>
      <c r="AB106" s="191">
        <v>1.0087999999999999</v>
      </c>
      <c r="AC106" s="189">
        <v>397</v>
      </c>
      <c r="AD106" s="190">
        <v>305</v>
      </c>
      <c r="AE106" s="191">
        <v>0.76829999999999998</v>
      </c>
      <c r="AF106" s="192">
        <v>695372.28</v>
      </c>
      <c r="AG106" s="193">
        <v>511077.61</v>
      </c>
      <c r="AH106" s="191">
        <v>0.73499999999999999</v>
      </c>
      <c r="AI106" s="189">
        <v>280</v>
      </c>
      <c r="AJ106" s="190">
        <v>174</v>
      </c>
      <c r="AK106" s="191">
        <v>0.62139999999999995</v>
      </c>
      <c r="AL106" s="9" t="s">
        <v>163</v>
      </c>
    </row>
    <row r="107" spans="1:38" ht="14.25" customHeight="1" thickBot="1" x14ac:dyDescent="0.25">
      <c r="A107" s="11"/>
      <c r="B107" s="11"/>
      <c r="C107" s="68">
        <v>700435452.26000011</v>
      </c>
      <c r="D107" s="69">
        <v>704353648.16000032</v>
      </c>
      <c r="E107" s="12">
        <v>0.99443717525956488</v>
      </c>
      <c r="F107" s="13">
        <v>296609</v>
      </c>
      <c r="G107" s="14">
        <v>301754</v>
      </c>
      <c r="H107" s="15">
        <v>0.98294968749378631</v>
      </c>
      <c r="I107" s="12">
        <v>102.0551</v>
      </c>
      <c r="J107" s="13">
        <v>401750</v>
      </c>
      <c r="K107" s="14">
        <v>345391</v>
      </c>
      <c r="L107" s="15">
        <v>90.020099999999971</v>
      </c>
      <c r="M107" s="16">
        <v>90.525999999999996</v>
      </c>
      <c r="N107" s="17">
        <v>777356795.78999996</v>
      </c>
      <c r="O107" s="18">
        <v>528420817.09000033</v>
      </c>
      <c r="P107" s="15">
        <v>69.225300000000004</v>
      </c>
      <c r="Q107" s="15">
        <v>69.599999999999994</v>
      </c>
      <c r="R107" s="13">
        <v>311364</v>
      </c>
      <c r="S107" s="14">
        <v>208259</v>
      </c>
      <c r="T107" s="15">
        <v>68.598399999999984</v>
      </c>
      <c r="U107" s="15">
        <v>69.010600000000025</v>
      </c>
      <c r="V107" s="13">
        <v>231491</v>
      </c>
      <c r="W107" s="14">
        <v>189363</v>
      </c>
      <c r="X107" s="19">
        <v>83.564499999999995</v>
      </c>
      <c r="Y107" s="11"/>
      <c r="Z107" s="11"/>
      <c r="AA107" s="68">
        <v>700435452.26000011</v>
      </c>
      <c r="AB107" s="69">
        <v>704353648.16000032</v>
      </c>
      <c r="AC107" s="12">
        <v>0.99443717525956488</v>
      </c>
      <c r="AD107" s="13">
        <v>296609</v>
      </c>
      <c r="AE107" s="14">
        <v>301754</v>
      </c>
      <c r="AF107" s="15">
        <v>0.98294968749378631</v>
      </c>
      <c r="AG107" s="12">
        <v>102.0551</v>
      </c>
      <c r="AH107" s="13">
        <v>401750</v>
      </c>
      <c r="AI107" s="14">
        <v>345391</v>
      </c>
      <c r="AJ107" s="15">
        <v>90.020099999999971</v>
      </c>
      <c r="AK107" s="16">
        <v>90.525999999999996</v>
      </c>
      <c r="AL107" s="17">
        <v>777356795.78999996</v>
      </c>
    </row>
    <row r="108" spans="1:38" s="5" customFormat="1" ht="13.5" thickBot="1" x14ac:dyDescent="0.25">
      <c r="A108" s="20" t="s">
        <v>109</v>
      </c>
      <c r="B108" s="20" t="s">
        <v>147</v>
      </c>
      <c r="C108" s="270">
        <f>SUBTOTAL(9,C3:C106)</f>
        <v>465595126.42000008</v>
      </c>
      <c r="D108" s="270">
        <v>636111182</v>
      </c>
      <c r="E108" s="271">
        <f>C108/D108</f>
        <v>0.73193985516198656</v>
      </c>
      <c r="F108" s="77">
        <f>SUBTOTAL(9,F3:F106)</f>
        <v>229495</v>
      </c>
      <c r="G108" s="77">
        <f>SUBTOTAL(9,G3:G106)</f>
        <v>222722</v>
      </c>
      <c r="H108" s="74">
        <f>G108/F108</f>
        <v>0.97048737445260247</v>
      </c>
      <c r="I108" s="75">
        <v>0.96299999999999997</v>
      </c>
      <c r="J108" s="275">
        <f>SUBTOTAL(9,J3:J106)</f>
        <v>295414</v>
      </c>
      <c r="K108" s="275">
        <f>SUBTOTAL(9,K3:K106)</f>
        <v>263236</v>
      </c>
      <c r="L108" s="276">
        <f>K108/J108</f>
        <v>0.8910748982783484</v>
      </c>
      <c r="M108" s="271">
        <v>0.89990000000000003</v>
      </c>
      <c r="N108" s="76">
        <f>SUBTOTAL(9,N3:N106)</f>
        <v>536222761.21000004</v>
      </c>
      <c r="O108" s="76">
        <f>SUBTOTAL(9,O3:O106)</f>
        <v>360338667.87999982</v>
      </c>
      <c r="P108" s="74">
        <f>O108/N108</f>
        <v>0.67199435374001404</v>
      </c>
      <c r="Q108" s="74">
        <v>0.6774</v>
      </c>
      <c r="R108" s="275">
        <f>SUBTOTAL(9,R3:R106)</f>
        <v>224232</v>
      </c>
      <c r="S108" s="275">
        <f>SUBTOTAL(9,S3:S106)</f>
        <v>141595</v>
      </c>
      <c r="T108" s="276">
        <f>S108/R108</f>
        <v>0.63146651682186306</v>
      </c>
      <c r="U108" s="276">
        <v>0.67300000000000004</v>
      </c>
      <c r="V108" s="77">
        <f>SUBTOTAL(109,V3:V106)</f>
        <v>168412</v>
      </c>
      <c r="W108" s="77">
        <f>SUBTOTAL(109,W3:W106)</f>
        <v>138348</v>
      </c>
      <c r="X108" s="74">
        <f>W108/V108</f>
        <v>0.82148540484051014</v>
      </c>
      <c r="Y108" s="202"/>
      <c r="Z108" s="194">
        <v>296609</v>
      </c>
      <c r="AA108" s="195">
        <v>301754</v>
      </c>
      <c r="AB108" s="196">
        <v>1.0173460683930697</v>
      </c>
      <c r="AC108" s="194">
        <v>401750</v>
      </c>
      <c r="AD108" s="195">
        <v>345391</v>
      </c>
      <c r="AE108" s="196">
        <v>0.85971624144368386</v>
      </c>
      <c r="AF108" s="197">
        <v>777356795.78999996</v>
      </c>
      <c r="AG108" s="198">
        <v>528420817.09000033</v>
      </c>
      <c r="AH108" s="196">
        <v>0.67976612535172487</v>
      </c>
      <c r="AI108" s="194">
        <v>311364</v>
      </c>
      <c r="AJ108" s="195">
        <v>208259</v>
      </c>
      <c r="AK108" s="196">
        <v>0.6688602407471641</v>
      </c>
      <c r="AL108" s="21"/>
    </row>
    <row r="109" spans="1:38" ht="15.75" customHeight="1" x14ac:dyDescent="0.2">
      <c r="A109" s="11"/>
      <c r="B109" s="11"/>
      <c r="C109" s="70"/>
      <c r="D109" s="70"/>
      <c r="E109" s="62"/>
      <c r="F109" s="78"/>
      <c r="G109" s="78"/>
      <c r="H109" s="63"/>
      <c r="I109" s="62"/>
      <c r="J109" s="78"/>
      <c r="K109" s="78"/>
      <c r="L109" s="63"/>
      <c r="M109" s="62"/>
      <c r="N109" s="64"/>
      <c r="O109" s="64"/>
      <c r="P109" s="63"/>
      <c r="Q109" s="63"/>
      <c r="R109" s="78"/>
      <c r="S109" s="78"/>
      <c r="T109" s="63"/>
      <c r="U109" s="63"/>
      <c r="V109" s="78"/>
      <c r="W109" s="78"/>
      <c r="X109" s="63"/>
      <c r="Y109" s="201"/>
      <c r="Z109" s="189"/>
      <c r="AA109" s="190"/>
      <c r="AB109" s="191"/>
      <c r="AC109" s="189"/>
      <c r="AD109" s="190"/>
      <c r="AE109" s="191"/>
      <c r="AF109" s="192"/>
      <c r="AG109" s="193"/>
      <c r="AH109" s="191"/>
      <c r="AI109" s="189"/>
      <c r="AJ109" s="190"/>
      <c r="AK109" s="191"/>
      <c r="AL109" s="9"/>
    </row>
    <row r="110" spans="1:38" x14ac:dyDescent="0.2">
      <c r="A110" s="214" t="s">
        <v>220</v>
      </c>
      <c r="B110" s="214" t="s">
        <v>148</v>
      </c>
      <c r="C110" s="268">
        <f>C35+C36</f>
        <v>3402867.45</v>
      </c>
      <c r="D110" s="268">
        <v>4704130.91</v>
      </c>
      <c r="E110" s="269">
        <f>C110/D110</f>
        <v>0.72337856133344725</v>
      </c>
      <c r="F110" s="215">
        <f>F35+F36</f>
        <v>2762</v>
      </c>
      <c r="G110" s="215">
        <f>G35+G36</f>
        <v>2223</v>
      </c>
      <c r="H110" s="58">
        <f>G110/F110</f>
        <v>0.80485155684286747</v>
      </c>
      <c r="I110" s="53">
        <v>0.81879999999999997</v>
      </c>
      <c r="J110" s="277">
        <f>J35+J36</f>
        <v>3989</v>
      </c>
      <c r="K110" s="277">
        <f>K35+K36</f>
        <v>2628</v>
      </c>
      <c r="L110" s="274">
        <f>K110/J110</f>
        <v>0.65881173226372525</v>
      </c>
      <c r="M110" s="269">
        <v>0.69289999999999996</v>
      </c>
      <c r="N110" s="59">
        <f>N35+N36</f>
        <v>3781307.05</v>
      </c>
      <c r="O110" s="59">
        <f>O35+O36</f>
        <v>2335929.67</v>
      </c>
      <c r="P110" s="58">
        <f>O110/N110</f>
        <v>0.61775720382189014</v>
      </c>
      <c r="Q110" s="58">
        <v>0.62290000000000001</v>
      </c>
      <c r="R110" s="277">
        <f>R35+R36</f>
        <v>2407</v>
      </c>
      <c r="S110" s="277">
        <f>S35+S36</f>
        <v>1355</v>
      </c>
      <c r="T110" s="274">
        <f>S110/R110</f>
        <v>0.56294142085583709</v>
      </c>
      <c r="U110" s="274">
        <v>0.6149</v>
      </c>
      <c r="V110" s="215">
        <f>V35+V36</f>
        <v>1406</v>
      </c>
      <c r="W110" s="215">
        <f>W35+W36</f>
        <v>1152</v>
      </c>
      <c r="X110" s="58">
        <f>W110/V110</f>
        <v>0.81934566145092458</v>
      </c>
      <c r="Y110" s="201" t="s">
        <v>148</v>
      </c>
      <c r="Z110" s="189">
        <v>3732</v>
      </c>
      <c r="AA110" s="190">
        <v>3195</v>
      </c>
      <c r="AB110" s="191">
        <v>0.85610932475884249</v>
      </c>
      <c r="AC110" s="189">
        <v>4680</v>
      </c>
      <c r="AD110" s="190">
        <v>3943</v>
      </c>
      <c r="AE110" s="191">
        <v>0.84252136752136753</v>
      </c>
      <c r="AF110" s="192">
        <v>6585841.3700000001</v>
      </c>
      <c r="AG110" s="193">
        <v>4154756.1399999997</v>
      </c>
      <c r="AH110" s="191">
        <v>0.63086186055525961</v>
      </c>
      <c r="AI110" s="189">
        <v>3663</v>
      </c>
      <c r="AJ110" s="190">
        <v>2246</v>
      </c>
      <c r="AK110" s="191">
        <v>0.6131586131586132</v>
      </c>
      <c r="AL110" s="9"/>
    </row>
    <row r="111" spans="1:38" ht="15.75" customHeight="1" thickBot="1" x14ac:dyDescent="0.25">
      <c r="A111" s="22" t="s">
        <v>142</v>
      </c>
      <c r="B111" s="61" t="s">
        <v>149</v>
      </c>
      <c r="C111" s="268">
        <f>C44+C45</f>
        <v>23890641.25</v>
      </c>
      <c r="D111" s="268">
        <v>32685498.920000002</v>
      </c>
      <c r="E111" s="269">
        <f>C111/D111</f>
        <v>0.73092478436611852</v>
      </c>
      <c r="F111" s="215">
        <f>F44+F45</f>
        <v>13185</v>
      </c>
      <c r="G111" s="215">
        <f>G44+G45</f>
        <v>12841</v>
      </c>
      <c r="H111" s="58">
        <f>G111/F111</f>
        <v>0.97390974592339785</v>
      </c>
      <c r="I111" s="53">
        <v>0.95050000000000001</v>
      </c>
      <c r="J111" s="277">
        <f>J44+J45</f>
        <v>15842</v>
      </c>
      <c r="K111" s="277">
        <f>K44+K45</f>
        <v>13858</v>
      </c>
      <c r="L111" s="274">
        <f>K111/J111</f>
        <v>0.87476328746370413</v>
      </c>
      <c r="M111" s="269">
        <v>0.87319999999999998</v>
      </c>
      <c r="N111" s="59">
        <f>N44+N45</f>
        <v>26781741.219999999</v>
      </c>
      <c r="O111" s="59">
        <f>O44+O45</f>
        <v>18914652.59</v>
      </c>
      <c r="P111" s="58">
        <f>O111/N111</f>
        <v>0.70625178679103073</v>
      </c>
      <c r="Q111" s="58">
        <v>0.7</v>
      </c>
      <c r="R111" s="277">
        <f>R44+R45</f>
        <v>11832</v>
      </c>
      <c r="S111" s="277">
        <f>S44+S45</f>
        <v>7969</v>
      </c>
      <c r="T111" s="274">
        <f>S111/R111</f>
        <v>0.67351250845165656</v>
      </c>
      <c r="U111" s="274">
        <v>0.7</v>
      </c>
      <c r="V111" s="215">
        <f>V44+V45</f>
        <v>9395</v>
      </c>
      <c r="W111" s="215">
        <f>W44+W45</f>
        <v>7957</v>
      </c>
      <c r="X111" s="58">
        <f>W111/V111</f>
        <v>0.84693986162852586</v>
      </c>
      <c r="Y111" s="201" t="s">
        <v>149</v>
      </c>
      <c r="Z111" s="189">
        <v>15625</v>
      </c>
      <c r="AA111" s="190">
        <v>16181</v>
      </c>
      <c r="AB111" s="191">
        <v>1.0355840000000001</v>
      </c>
      <c r="AC111" s="189">
        <v>20906</v>
      </c>
      <c r="AD111" s="190">
        <v>17082</v>
      </c>
      <c r="AE111" s="191">
        <v>0.81708600401798526</v>
      </c>
      <c r="AF111" s="192">
        <v>35297471.269999996</v>
      </c>
      <c r="AG111" s="193">
        <v>26424667.350000001</v>
      </c>
      <c r="AH111" s="191">
        <v>0.74862777415046267</v>
      </c>
      <c r="AI111" s="189">
        <v>15717</v>
      </c>
      <c r="AJ111" s="190">
        <v>10952</v>
      </c>
      <c r="AK111" s="191">
        <v>0.6968250938474263</v>
      </c>
      <c r="AL111" s="9"/>
    </row>
    <row r="112" spans="1:38" ht="15.75" customHeight="1" thickBot="1" x14ac:dyDescent="0.25">
      <c r="A112" s="23"/>
      <c r="B112" s="23"/>
      <c r="C112" s="70"/>
      <c r="D112" s="70"/>
      <c r="E112" s="62"/>
      <c r="F112" s="79"/>
      <c r="G112" s="79"/>
      <c r="H112" s="62"/>
      <c r="I112" s="62"/>
      <c r="J112" s="79"/>
      <c r="K112" s="79"/>
      <c r="L112" s="62"/>
      <c r="M112" s="62"/>
      <c r="N112" s="65"/>
      <c r="O112" s="65"/>
      <c r="P112" s="62"/>
      <c r="Q112" s="62"/>
      <c r="R112" s="79"/>
      <c r="S112" s="79"/>
      <c r="T112" s="62"/>
      <c r="U112" s="62"/>
      <c r="V112" s="79"/>
      <c r="W112" s="79"/>
      <c r="X112" s="62"/>
      <c r="Y112" s="11"/>
      <c r="Z112" s="11"/>
      <c r="AA112" s="68">
        <v>700435452.26000011</v>
      </c>
      <c r="AB112" s="69">
        <v>704353648.16000032</v>
      </c>
      <c r="AC112" s="12">
        <v>0.99443717525956488</v>
      </c>
      <c r="AD112" s="13">
        <v>296609</v>
      </c>
      <c r="AE112" s="14">
        <v>301754</v>
      </c>
      <c r="AF112" s="15">
        <v>0.98294968749378631</v>
      </c>
      <c r="AG112" s="12">
        <v>102.0551</v>
      </c>
      <c r="AH112" s="13">
        <v>401750</v>
      </c>
      <c r="AI112" s="14">
        <v>345391</v>
      </c>
      <c r="AJ112" s="15">
        <v>90.020099999999971</v>
      </c>
      <c r="AK112" s="16">
        <v>90.525999999999996</v>
      </c>
      <c r="AL112" s="17">
        <v>777356795.78999996</v>
      </c>
    </row>
    <row r="113" spans="1:38" ht="13.5" thickBot="1" x14ac:dyDescent="0.25">
      <c r="A113" s="24"/>
      <c r="B113" s="67" t="s">
        <v>3</v>
      </c>
      <c r="C113" s="270">
        <v>465595126</v>
      </c>
      <c r="D113" s="270">
        <v>636111181.94000006</v>
      </c>
      <c r="E113" s="290">
        <v>0.73193985457076327</v>
      </c>
      <c r="F113" s="66">
        <v>228865</v>
      </c>
      <c r="G113" s="66">
        <v>221788</v>
      </c>
      <c r="H113" s="291">
        <v>0.96907784064841718</v>
      </c>
      <c r="I113" s="53">
        <v>0.96299999999999997</v>
      </c>
      <c r="J113" s="275">
        <v>295414</v>
      </c>
      <c r="K113" s="275">
        <v>263236</v>
      </c>
      <c r="L113" s="291">
        <v>0.8910748982783484</v>
      </c>
      <c r="M113" s="269">
        <v>0.89990000000000003</v>
      </c>
      <c r="N113" s="54">
        <v>536222761</v>
      </c>
      <c r="O113" s="54">
        <v>360338668</v>
      </c>
      <c r="P113" s="291">
        <v>0.67199435422697396</v>
      </c>
      <c r="Q113" s="53">
        <v>0.6774</v>
      </c>
      <c r="R113" s="278">
        <v>224232</v>
      </c>
      <c r="S113" s="278">
        <v>141595</v>
      </c>
      <c r="T113" s="291">
        <v>0.63146651682186306</v>
      </c>
      <c r="U113" s="269">
        <v>0.67300000000000004</v>
      </c>
      <c r="V113" s="66">
        <v>168412</v>
      </c>
      <c r="W113" s="66">
        <v>138348</v>
      </c>
      <c r="X113" s="291">
        <v>0.82148540484051014</v>
      </c>
      <c r="Y113" s="200"/>
      <c r="Z113" s="189">
        <v>295491</v>
      </c>
      <c r="AA113" s="190">
        <v>299512</v>
      </c>
      <c r="AB113" s="191">
        <v>1.0136078594610327</v>
      </c>
      <c r="AC113" s="189">
        <v>401750</v>
      </c>
      <c r="AD113" s="190">
        <v>345391</v>
      </c>
      <c r="AE113" s="191">
        <v>0.85971624144368386</v>
      </c>
      <c r="AF113" s="192">
        <v>777356796</v>
      </c>
      <c r="AG113" s="193">
        <v>528420817</v>
      </c>
      <c r="AH113" s="191">
        <v>0.67976612505231127</v>
      </c>
      <c r="AI113" s="189">
        <v>311364</v>
      </c>
      <c r="AJ113" s="190">
        <v>208259</v>
      </c>
      <c r="AK113" s="191">
        <v>0.6688602407471641</v>
      </c>
      <c r="AL113" s="9"/>
    </row>
    <row r="114" spans="1:38" ht="24.6" customHeight="1" x14ac:dyDescent="0.2">
      <c r="A114" s="25"/>
      <c r="B114" s="25"/>
      <c r="C114" s="71"/>
      <c r="D114" s="72"/>
      <c r="E114" s="26"/>
      <c r="F114" s="380" t="s">
        <v>150</v>
      </c>
      <c r="G114" s="381"/>
      <c r="H114" s="381"/>
      <c r="I114" s="382"/>
      <c r="J114" s="27"/>
      <c r="K114" s="28"/>
      <c r="L114" s="29"/>
      <c r="M114" s="30"/>
      <c r="N114" s="31"/>
      <c r="O114" s="32"/>
      <c r="P114" s="29"/>
      <c r="Q114" s="29"/>
      <c r="R114" s="33"/>
      <c r="S114" s="28"/>
      <c r="T114" s="29"/>
      <c r="U114" s="29"/>
      <c r="V114" s="33"/>
      <c r="W114" s="28"/>
      <c r="X114" s="30"/>
      <c r="Y114" s="11"/>
      <c r="Z114" s="11"/>
      <c r="AA114" s="68">
        <v>700435452.26000011</v>
      </c>
      <c r="AB114" s="69">
        <v>704353648.16000032</v>
      </c>
      <c r="AC114" s="12">
        <v>0.99443717525956488</v>
      </c>
      <c r="AD114" s="13">
        <v>296609</v>
      </c>
      <c r="AE114" s="14">
        <v>301754</v>
      </c>
      <c r="AF114" s="15">
        <v>0.98294968749378631</v>
      </c>
      <c r="AG114" s="12">
        <v>102.0551</v>
      </c>
      <c r="AH114" s="13">
        <v>401750</v>
      </c>
      <c r="AI114" s="14">
        <v>345391</v>
      </c>
      <c r="AJ114" s="15">
        <v>90.020099999999971</v>
      </c>
      <c r="AK114" s="16">
        <v>90.525999999999996</v>
      </c>
      <c r="AL114" s="17">
        <v>777356795.78999996</v>
      </c>
    </row>
    <row r="116" spans="1:38" x14ac:dyDescent="0.2">
      <c r="S116" s="251"/>
    </row>
    <row r="118" spans="1:38" x14ac:dyDescent="0.2">
      <c r="D118" s="222"/>
      <c r="E118" s="222"/>
      <c r="F118" s="6"/>
    </row>
    <row r="119" spans="1:38" x14ac:dyDescent="0.2">
      <c r="D119" s="222"/>
      <c r="E119" s="222"/>
      <c r="F119" s="6"/>
    </row>
    <row r="122" spans="1:38" x14ac:dyDescent="0.2">
      <c r="C122" s="199"/>
    </row>
    <row r="123" spans="1:38" x14ac:dyDescent="0.2">
      <c r="C123" s="199"/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7 X108:Y111 X112 X113:Y113 X114">
    <cfRule type="cellIs" dxfId="1" priority="5" stopIfTrue="1" operator="lessThan">
      <formula>0</formula>
    </cfRule>
  </conditionalFormatting>
  <conditionalFormatting sqref="AL1:AL106 AL108:AL111 AL113">
    <cfRule type="cellIs" dxfId="0" priority="4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  <ignoredErrors>
    <ignoredError sqref="E10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5 Factor Report</vt:lpstr>
      <vt:lpstr>Agent Activity Report</vt:lpstr>
      <vt:lpstr>Staffing Report</vt:lpstr>
      <vt:lpstr>Self-Assessment Scores for All </vt:lpstr>
      <vt:lpstr>Incentive Goal</vt:lpstr>
      <vt:lpstr>'5 Factor Report'!Print_Area</vt:lpstr>
      <vt:lpstr>'Agent Activity Report'!Print_Area</vt:lpstr>
      <vt:lpstr>'Incentive Goal'!Print_Area</vt:lpstr>
      <vt:lpstr>'Self-Assessment Scores for All '!Print_Area</vt:lpstr>
      <vt:lpstr>'5 Factor Report'!Print_Titles</vt:lpstr>
      <vt:lpstr>'Agent Activity Report'!Print_Titles</vt:lpstr>
      <vt:lpstr>'Incentive Goal'!Print_Titles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RLeggett</dc:creator>
  <cp:lastModifiedBy>Wells, Stephanie</cp:lastModifiedBy>
  <cp:lastPrinted>2020-01-13T22:10:58Z</cp:lastPrinted>
  <dcterms:created xsi:type="dcterms:W3CDTF">2008-06-26T17:04:55Z</dcterms:created>
  <dcterms:modified xsi:type="dcterms:W3CDTF">2026-04-22T14:37:46Z</dcterms:modified>
</cp:coreProperties>
</file>