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always"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S:\Dear County Letters\DCDL 2026\Word Docs\"/>
    </mc:Choice>
  </mc:AlternateContent>
  <xr:revisionPtr revIDLastSave="0" documentId="8_{4D96727B-AF32-40CB-B64F-ACB7D734705B}" xr6:coauthVersionLast="47" xr6:coauthVersionMax="47" xr10:uidLastSave="{00000000-0000-0000-0000-000000000000}"/>
  <bookViews>
    <workbookView xWindow="28965" yWindow="105" windowWidth="24165" windowHeight="15375" xr2:uid="{00000000-000D-0000-FFFF-FFFF00000000}"/>
  </bookViews>
  <sheets>
    <sheet name="5 Factor Report" sheetId="32" r:id="rId1"/>
    <sheet name="Agent Activity Report" sheetId="33" r:id="rId2"/>
    <sheet name="Staffing Report" sheetId="43" r:id="rId3"/>
    <sheet name="Self-Assessment Scores for All " sheetId="20" r:id="rId4"/>
    <sheet name="Incentive Goal" sheetId="30" r:id="rId5"/>
  </sheets>
  <definedNames>
    <definedName name="\z" localSheetId="2">#REF!</definedName>
    <definedName name="\z">#REF!</definedName>
    <definedName name="_1" localSheetId="2">#REF!</definedName>
    <definedName name="_1">#REF!</definedName>
    <definedName name="_10" localSheetId="2">#REF!</definedName>
    <definedName name="_10">#REF!</definedName>
    <definedName name="_11" localSheetId="2">#REF!</definedName>
    <definedName name="_11">#REF!</definedName>
    <definedName name="_12" localSheetId="2">#REF!</definedName>
    <definedName name="_12">#REF!</definedName>
    <definedName name="_2" localSheetId="2">#REF!</definedName>
    <definedName name="_2">#REF!</definedName>
    <definedName name="_3" localSheetId="2">#REF!</definedName>
    <definedName name="_3">#REF!</definedName>
    <definedName name="_4" localSheetId="2">#REF!</definedName>
    <definedName name="_4">#REF!</definedName>
    <definedName name="_5" localSheetId="2">#REF!</definedName>
    <definedName name="_5">#REF!</definedName>
    <definedName name="_6" localSheetId="2">#REF!</definedName>
    <definedName name="_6">#REF!</definedName>
    <definedName name="_7" localSheetId="2">#REF!</definedName>
    <definedName name="_7">#REF!</definedName>
    <definedName name="_8" localSheetId="2">#REF!</definedName>
    <definedName name="_8">#REF!</definedName>
    <definedName name="_9" localSheetId="2">#REF!</definedName>
    <definedName name="_9">#REF!</definedName>
    <definedName name="_xlnm._FilterDatabase" localSheetId="0" hidden="1">'5 Factor Report'!$A$2:$B$2</definedName>
    <definedName name="_xlnm._FilterDatabase" localSheetId="1" hidden="1">'Agent Activity Report'!$A$3:$B$3</definedName>
    <definedName name="_xlnm._FilterDatabase" localSheetId="4" hidden="1">'Incentive Goal'!$A$2:$C$2</definedName>
    <definedName name="_xlnm._FilterDatabase" localSheetId="3" hidden="1">'Self-Assessment Scores for All '!$A$2:$B$3</definedName>
    <definedName name="_xlnm._FilterDatabase" localSheetId="2" hidden="1">'Staffing Report'!$A$2:$D$105</definedName>
    <definedName name="_xlnm.Criteria" localSheetId="4">'Incentive Goal'!#REF!</definedName>
    <definedName name="_xlnm.Extract" localSheetId="4">'Incentive Goal'!#REF!</definedName>
    <definedName name="_xlnm.Print_Area" localSheetId="0">'5 Factor Report'!$C$3:$K$105</definedName>
    <definedName name="_xlnm.Print_Area" localSheetId="1">'Agent Activity Report'!$E$4:$AS$109</definedName>
    <definedName name="_xlnm.Print_Area" localSheetId="4">'Incentive Goal'!$A$3:$Y$113</definedName>
    <definedName name="_xlnm.Print_Area" localSheetId="3">'Self-Assessment Scores for All '!$D$1:$L$102</definedName>
    <definedName name="_xlnm.Print_Titles" localSheetId="0">'5 Factor Report'!$A:$D,'5 Factor Report'!$1:$2</definedName>
    <definedName name="_xlnm.Print_Titles" localSheetId="1">'Agent Activity Report'!$A:$D,'Agent Activity Report'!$1:$3</definedName>
    <definedName name="_xlnm.Print_Titles" localSheetId="4">'Incentive Goal'!$A:$A,'Incentive Goal'!$1:$2</definedName>
    <definedName name="Staffing" localSheetId="2">#REF!</definedName>
    <definedName name="Staffing">#REF!</definedName>
    <definedName name="SUMMARY" localSheetId="2">#REF!</definedName>
    <definedName name="SUMMA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6" i="30" l="1"/>
  <c r="H56" i="43"/>
  <c r="W104" i="43" l="1"/>
  <c r="V104" i="43"/>
  <c r="U104" i="43"/>
  <c r="X104" i="43" s="1"/>
  <c r="Y104" i="43" s="1"/>
  <c r="T104" i="43"/>
  <c r="P104" i="43"/>
  <c r="L104" i="43"/>
  <c r="H104" i="43"/>
  <c r="W103" i="43"/>
  <c r="V103" i="43"/>
  <c r="U103" i="43"/>
  <c r="X103" i="43" s="1"/>
  <c r="Y103" i="43" s="1"/>
  <c r="T103" i="43"/>
  <c r="P103" i="43"/>
  <c r="L103" i="43"/>
  <c r="H103" i="43"/>
  <c r="W102" i="43"/>
  <c r="V102" i="43"/>
  <c r="U102" i="43"/>
  <c r="T102" i="43"/>
  <c r="P102" i="43"/>
  <c r="L102" i="43"/>
  <c r="H102" i="43"/>
  <c r="W101" i="43"/>
  <c r="V101" i="43"/>
  <c r="U101" i="43"/>
  <c r="T101" i="43"/>
  <c r="P101" i="43"/>
  <c r="L101" i="43"/>
  <c r="H101" i="43"/>
  <c r="W100" i="43"/>
  <c r="V100" i="43"/>
  <c r="U100" i="43"/>
  <c r="T100" i="43"/>
  <c r="P100" i="43"/>
  <c r="L100" i="43"/>
  <c r="H100" i="43"/>
  <c r="W99" i="43"/>
  <c r="V99" i="43"/>
  <c r="U99" i="43"/>
  <c r="X99" i="43" s="1"/>
  <c r="Y99" i="43" s="1"/>
  <c r="T99" i="43"/>
  <c r="P99" i="43"/>
  <c r="L99" i="43"/>
  <c r="H99" i="43"/>
  <c r="W98" i="43"/>
  <c r="V98" i="43"/>
  <c r="U98" i="43"/>
  <c r="X98" i="43" s="1"/>
  <c r="Y98" i="43" s="1"/>
  <c r="T98" i="43"/>
  <c r="P98" i="43"/>
  <c r="L98" i="43"/>
  <c r="H98" i="43"/>
  <c r="W97" i="43"/>
  <c r="V97" i="43"/>
  <c r="U97" i="43"/>
  <c r="T97" i="43"/>
  <c r="P97" i="43"/>
  <c r="L97" i="43"/>
  <c r="H97" i="43"/>
  <c r="W96" i="43"/>
  <c r="V96" i="43"/>
  <c r="U96" i="43"/>
  <c r="T96" i="43"/>
  <c r="P96" i="43"/>
  <c r="L96" i="43"/>
  <c r="H96" i="43"/>
  <c r="W95" i="43"/>
  <c r="V95" i="43"/>
  <c r="U95" i="43"/>
  <c r="T95" i="43"/>
  <c r="P95" i="43"/>
  <c r="L95" i="43"/>
  <c r="H95" i="43"/>
  <c r="W94" i="43"/>
  <c r="V94" i="43"/>
  <c r="U94" i="43"/>
  <c r="T94" i="43"/>
  <c r="P94" i="43"/>
  <c r="L94" i="43"/>
  <c r="H94" i="43"/>
  <c r="W93" i="43"/>
  <c r="V93" i="43"/>
  <c r="U93" i="43"/>
  <c r="T93" i="43"/>
  <c r="P93" i="43"/>
  <c r="L93" i="43"/>
  <c r="H93" i="43"/>
  <c r="W92" i="43"/>
  <c r="V92" i="43"/>
  <c r="U92" i="43"/>
  <c r="T92" i="43"/>
  <c r="P92" i="43"/>
  <c r="L92" i="43"/>
  <c r="H92" i="43"/>
  <c r="W91" i="43"/>
  <c r="V91" i="43"/>
  <c r="U91" i="43"/>
  <c r="T91" i="43"/>
  <c r="P91" i="43"/>
  <c r="L91" i="43"/>
  <c r="H91" i="43"/>
  <c r="W90" i="43"/>
  <c r="V90" i="43"/>
  <c r="U90" i="43"/>
  <c r="T90" i="43"/>
  <c r="P90" i="43"/>
  <c r="L90" i="43"/>
  <c r="H90" i="43"/>
  <c r="W89" i="43"/>
  <c r="V89" i="43"/>
  <c r="U89" i="43"/>
  <c r="T89" i="43"/>
  <c r="P89" i="43"/>
  <c r="L89" i="43"/>
  <c r="H89" i="43"/>
  <c r="W88" i="43"/>
  <c r="V88" i="43"/>
  <c r="U88" i="43"/>
  <c r="T88" i="43"/>
  <c r="P88" i="43"/>
  <c r="L88" i="43"/>
  <c r="H88" i="43"/>
  <c r="W87" i="43"/>
  <c r="V87" i="43"/>
  <c r="U87" i="43"/>
  <c r="T87" i="43"/>
  <c r="P87" i="43"/>
  <c r="L87" i="43"/>
  <c r="H87" i="43"/>
  <c r="W86" i="43"/>
  <c r="V86" i="43"/>
  <c r="U86" i="43"/>
  <c r="X86" i="43" s="1"/>
  <c r="Y86" i="43" s="1"/>
  <c r="T86" i="43"/>
  <c r="P86" i="43"/>
  <c r="L86" i="43"/>
  <c r="H86" i="43"/>
  <c r="W85" i="43"/>
  <c r="V85" i="43"/>
  <c r="U85" i="43"/>
  <c r="T85" i="43"/>
  <c r="P85" i="43"/>
  <c r="L85" i="43"/>
  <c r="H85" i="43"/>
  <c r="W84" i="43"/>
  <c r="V84" i="43"/>
  <c r="U84" i="43"/>
  <c r="T84" i="43"/>
  <c r="P84" i="43"/>
  <c r="L84" i="43"/>
  <c r="H84" i="43"/>
  <c r="W83" i="43"/>
  <c r="V83" i="43"/>
  <c r="U83" i="43"/>
  <c r="T83" i="43"/>
  <c r="P83" i="43"/>
  <c r="L83" i="43"/>
  <c r="H83" i="43"/>
  <c r="W82" i="43"/>
  <c r="V82" i="43"/>
  <c r="U82" i="43"/>
  <c r="X82" i="43" s="1"/>
  <c r="Y82" i="43" s="1"/>
  <c r="T82" i="43"/>
  <c r="P82" i="43"/>
  <c r="L82" i="43"/>
  <c r="H82" i="43"/>
  <c r="W81" i="43"/>
  <c r="V81" i="43"/>
  <c r="U81" i="43"/>
  <c r="T81" i="43"/>
  <c r="P81" i="43"/>
  <c r="L81" i="43"/>
  <c r="H81" i="43"/>
  <c r="W80" i="43"/>
  <c r="V80" i="43"/>
  <c r="U80" i="43"/>
  <c r="T80" i="43"/>
  <c r="P80" i="43"/>
  <c r="L80" i="43"/>
  <c r="H80" i="43"/>
  <c r="V79" i="43"/>
  <c r="U79" i="43"/>
  <c r="X79" i="43" s="1"/>
  <c r="Y79" i="43" s="1"/>
  <c r="T79" i="43"/>
  <c r="P79" i="43"/>
  <c r="L79" i="43"/>
  <c r="H79" i="43"/>
  <c r="W78" i="43"/>
  <c r="V78" i="43"/>
  <c r="U78" i="43"/>
  <c r="T78" i="43"/>
  <c r="P78" i="43"/>
  <c r="L78" i="43"/>
  <c r="H78" i="43"/>
  <c r="W77" i="43"/>
  <c r="V77" i="43"/>
  <c r="U77" i="43"/>
  <c r="T77" i="43"/>
  <c r="P77" i="43"/>
  <c r="L77" i="43"/>
  <c r="H77" i="43"/>
  <c r="W76" i="43"/>
  <c r="V76" i="43"/>
  <c r="U76" i="43"/>
  <c r="T76" i="43"/>
  <c r="P76" i="43"/>
  <c r="L76" i="43"/>
  <c r="H76" i="43"/>
  <c r="W75" i="43"/>
  <c r="V75" i="43"/>
  <c r="U75" i="43"/>
  <c r="T75" i="43"/>
  <c r="P75" i="43"/>
  <c r="L75" i="43"/>
  <c r="H75" i="43"/>
  <c r="W74" i="43"/>
  <c r="V74" i="43"/>
  <c r="U74" i="43"/>
  <c r="T74" i="43"/>
  <c r="P74" i="43"/>
  <c r="L74" i="43"/>
  <c r="H74" i="43"/>
  <c r="W73" i="43"/>
  <c r="V73" i="43"/>
  <c r="U73" i="43"/>
  <c r="T73" i="43"/>
  <c r="P73" i="43"/>
  <c r="L73" i="43"/>
  <c r="H73" i="43"/>
  <c r="W72" i="43"/>
  <c r="V72" i="43"/>
  <c r="U72" i="43"/>
  <c r="X72" i="43" s="1"/>
  <c r="Y72" i="43" s="1"/>
  <c r="T72" i="43"/>
  <c r="P72" i="43"/>
  <c r="L72" i="43"/>
  <c r="H72" i="43"/>
  <c r="W71" i="43"/>
  <c r="V71" i="43"/>
  <c r="U71" i="43"/>
  <c r="T71" i="43"/>
  <c r="P71" i="43"/>
  <c r="L71" i="43"/>
  <c r="H71" i="43"/>
  <c r="W70" i="43"/>
  <c r="V70" i="43"/>
  <c r="U70" i="43"/>
  <c r="T70" i="43"/>
  <c r="P70" i="43"/>
  <c r="L70" i="43"/>
  <c r="H70" i="43"/>
  <c r="W69" i="43"/>
  <c r="V69" i="43"/>
  <c r="U69" i="43"/>
  <c r="T69" i="43"/>
  <c r="P69" i="43"/>
  <c r="L69" i="43"/>
  <c r="H69" i="43"/>
  <c r="W68" i="43"/>
  <c r="V68" i="43"/>
  <c r="U68" i="43"/>
  <c r="T68" i="43"/>
  <c r="P68" i="43"/>
  <c r="L68" i="43"/>
  <c r="H68" i="43"/>
  <c r="W67" i="43"/>
  <c r="V67" i="43"/>
  <c r="U67" i="43"/>
  <c r="T67" i="43"/>
  <c r="P67" i="43"/>
  <c r="L67" i="43"/>
  <c r="H67" i="43"/>
  <c r="W66" i="43"/>
  <c r="V66" i="43"/>
  <c r="U66" i="43"/>
  <c r="X66" i="43" s="1"/>
  <c r="Y66" i="43" s="1"/>
  <c r="T66" i="43"/>
  <c r="P66" i="43"/>
  <c r="L66" i="43"/>
  <c r="H66" i="43"/>
  <c r="W65" i="43"/>
  <c r="V65" i="43"/>
  <c r="U65" i="43"/>
  <c r="X65" i="43" s="1"/>
  <c r="Y65" i="43" s="1"/>
  <c r="T65" i="43"/>
  <c r="P65" i="43"/>
  <c r="L65" i="43"/>
  <c r="H65" i="43"/>
  <c r="W64" i="43"/>
  <c r="V64" i="43"/>
  <c r="U64" i="43"/>
  <c r="X64" i="43" s="1"/>
  <c r="Y64" i="43" s="1"/>
  <c r="T64" i="43"/>
  <c r="P64" i="43"/>
  <c r="L64" i="43"/>
  <c r="H64" i="43"/>
  <c r="W63" i="43"/>
  <c r="V63" i="43"/>
  <c r="U63" i="43"/>
  <c r="T63" i="43"/>
  <c r="P63" i="43"/>
  <c r="L63" i="43"/>
  <c r="H63" i="43"/>
  <c r="W62" i="43"/>
  <c r="V62" i="43"/>
  <c r="U62" i="43"/>
  <c r="X62" i="43" s="1"/>
  <c r="Y62" i="43" s="1"/>
  <c r="T62" i="43"/>
  <c r="P62" i="43"/>
  <c r="L62" i="43"/>
  <c r="H62" i="43"/>
  <c r="W61" i="43"/>
  <c r="V61" i="43"/>
  <c r="U61" i="43"/>
  <c r="X61" i="43" s="1"/>
  <c r="Y61" i="43" s="1"/>
  <c r="T61" i="43"/>
  <c r="P61" i="43"/>
  <c r="L61" i="43"/>
  <c r="H61" i="43"/>
  <c r="W60" i="43"/>
  <c r="V60" i="43"/>
  <c r="U60" i="43"/>
  <c r="T60" i="43"/>
  <c r="P60" i="43"/>
  <c r="L60" i="43"/>
  <c r="H60" i="43"/>
  <c r="W59" i="43"/>
  <c r="V59" i="43"/>
  <c r="U59" i="43"/>
  <c r="T59" i="43"/>
  <c r="P59" i="43"/>
  <c r="L59" i="43"/>
  <c r="H59" i="43"/>
  <c r="W58" i="43"/>
  <c r="V58" i="43"/>
  <c r="U58" i="43"/>
  <c r="T58" i="43"/>
  <c r="P58" i="43"/>
  <c r="L58" i="43"/>
  <c r="H58" i="43"/>
  <c r="W57" i="43"/>
  <c r="V57" i="43"/>
  <c r="U57" i="43"/>
  <c r="X57" i="43" s="1"/>
  <c r="Y57" i="43" s="1"/>
  <c r="T57" i="43"/>
  <c r="P57" i="43"/>
  <c r="L57" i="43"/>
  <c r="H57" i="43"/>
  <c r="W56" i="43"/>
  <c r="V56" i="43"/>
  <c r="U56" i="43"/>
  <c r="X56" i="43" s="1"/>
  <c r="Y56" i="43" s="1"/>
  <c r="T56" i="43"/>
  <c r="P56" i="43"/>
  <c r="L56" i="43"/>
  <c r="W55" i="43"/>
  <c r="V55" i="43"/>
  <c r="U55" i="43"/>
  <c r="T55" i="43"/>
  <c r="P55" i="43"/>
  <c r="L55" i="43"/>
  <c r="H55" i="43"/>
  <c r="W54" i="43"/>
  <c r="V54" i="43"/>
  <c r="U54" i="43"/>
  <c r="X54" i="43" s="1"/>
  <c r="Y54" i="43" s="1"/>
  <c r="T54" i="43"/>
  <c r="P54" i="43"/>
  <c r="L54" i="43"/>
  <c r="H54" i="43"/>
  <c r="W53" i="43"/>
  <c r="V53" i="43"/>
  <c r="U53" i="43"/>
  <c r="T53" i="43"/>
  <c r="P53" i="43"/>
  <c r="L53" i="43"/>
  <c r="H53" i="43"/>
  <c r="W52" i="43"/>
  <c r="V52" i="43"/>
  <c r="U52" i="43"/>
  <c r="X52" i="43" s="1"/>
  <c r="Y52" i="43" s="1"/>
  <c r="T52" i="43"/>
  <c r="P52" i="43"/>
  <c r="L52" i="43"/>
  <c r="H52" i="43"/>
  <c r="W51" i="43"/>
  <c r="V51" i="43"/>
  <c r="U51" i="43"/>
  <c r="T51" i="43"/>
  <c r="P51" i="43"/>
  <c r="L51" i="43"/>
  <c r="H51" i="43"/>
  <c r="W50" i="43"/>
  <c r="V50" i="43"/>
  <c r="U50" i="43"/>
  <c r="X50" i="43" s="1"/>
  <c r="Y50" i="43" s="1"/>
  <c r="T50" i="43"/>
  <c r="P50" i="43"/>
  <c r="L50" i="43"/>
  <c r="H50" i="43"/>
  <c r="W49" i="43"/>
  <c r="V49" i="43"/>
  <c r="U49" i="43"/>
  <c r="T49" i="43"/>
  <c r="P49" i="43"/>
  <c r="L49" i="43"/>
  <c r="H49" i="43"/>
  <c r="W48" i="43"/>
  <c r="V48" i="43"/>
  <c r="U48" i="43"/>
  <c r="T48" i="43"/>
  <c r="P48" i="43"/>
  <c r="L48" i="43"/>
  <c r="H48" i="43"/>
  <c r="W47" i="43"/>
  <c r="V47" i="43"/>
  <c r="U47" i="43"/>
  <c r="T47" i="43"/>
  <c r="P47" i="43"/>
  <c r="L47" i="43"/>
  <c r="H47" i="43"/>
  <c r="W46" i="43"/>
  <c r="V46" i="43"/>
  <c r="U46" i="43"/>
  <c r="T46" i="43"/>
  <c r="P46" i="43"/>
  <c r="L46" i="43"/>
  <c r="H46" i="43"/>
  <c r="W45" i="43"/>
  <c r="V45" i="43"/>
  <c r="U45" i="43"/>
  <c r="T45" i="43"/>
  <c r="P45" i="43"/>
  <c r="L45" i="43"/>
  <c r="H45" i="43"/>
  <c r="W44" i="43"/>
  <c r="V44" i="43"/>
  <c r="U44" i="43"/>
  <c r="T44" i="43"/>
  <c r="P44" i="43"/>
  <c r="L44" i="43"/>
  <c r="H44" i="43"/>
  <c r="W43" i="43"/>
  <c r="V43" i="43"/>
  <c r="U43" i="43"/>
  <c r="T43" i="43"/>
  <c r="P43" i="43"/>
  <c r="L43" i="43"/>
  <c r="H43" i="43"/>
  <c r="W42" i="43"/>
  <c r="V42" i="43"/>
  <c r="U42" i="43"/>
  <c r="T42" i="43"/>
  <c r="P42" i="43"/>
  <c r="L42" i="43"/>
  <c r="H42" i="43"/>
  <c r="W41" i="43"/>
  <c r="V41" i="43"/>
  <c r="U41" i="43"/>
  <c r="T41" i="43"/>
  <c r="P41" i="43"/>
  <c r="L41" i="43"/>
  <c r="H41" i="43"/>
  <c r="W40" i="43"/>
  <c r="V40" i="43"/>
  <c r="U40" i="43"/>
  <c r="X40" i="43" s="1"/>
  <c r="Y40" i="43" s="1"/>
  <c r="T40" i="43"/>
  <c r="P40" i="43"/>
  <c r="L40" i="43"/>
  <c r="H40" i="43"/>
  <c r="W39" i="43"/>
  <c r="V39" i="43"/>
  <c r="U39" i="43"/>
  <c r="T39" i="43"/>
  <c r="P39" i="43"/>
  <c r="L39" i="43"/>
  <c r="H39" i="43"/>
  <c r="W38" i="43"/>
  <c r="V38" i="43"/>
  <c r="U38" i="43"/>
  <c r="X38" i="43" s="1"/>
  <c r="Y38" i="43" s="1"/>
  <c r="T38" i="43"/>
  <c r="P38" i="43"/>
  <c r="L38" i="43"/>
  <c r="H38" i="43"/>
  <c r="W37" i="43"/>
  <c r="V37" i="43"/>
  <c r="U37" i="43"/>
  <c r="T37" i="43"/>
  <c r="P37" i="43"/>
  <c r="L37" i="43"/>
  <c r="H37" i="43"/>
  <c r="W36" i="43"/>
  <c r="V36" i="43"/>
  <c r="U36" i="43"/>
  <c r="T36" i="43"/>
  <c r="P36" i="43"/>
  <c r="L36" i="43"/>
  <c r="H36" i="43"/>
  <c r="W35" i="43"/>
  <c r="V35" i="43"/>
  <c r="U35" i="43"/>
  <c r="T35" i="43"/>
  <c r="P35" i="43"/>
  <c r="L35" i="43"/>
  <c r="H35" i="43"/>
  <c r="W34" i="43"/>
  <c r="V34" i="43"/>
  <c r="U34" i="43"/>
  <c r="X34" i="43" s="1"/>
  <c r="Y34" i="43" s="1"/>
  <c r="T34" i="43"/>
  <c r="P34" i="43"/>
  <c r="L34" i="43"/>
  <c r="H34" i="43"/>
  <c r="W33" i="43"/>
  <c r="V33" i="43"/>
  <c r="U33" i="43"/>
  <c r="T33" i="43"/>
  <c r="P33" i="43"/>
  <c r="L33" i="43"/>
  <c r="H33" i="43"/>
  <c r="V32" i="43"/>
  <c r="U32" i="43"/>
  <c r="X32" i="43" s="1"/>
  <c r="Y32" i="43" s="1"/>
  <c r="T32" i="43"/>
  <c r="P32" i="43"/>
  <c r="L32" i="43"/>
  <c r="H32" i="43"/>
  <c r="W31" i="43"/>
  <c r="V31" i="43"/>
  <c r="U31" i="43"/>
  <c r="T31" i="43"/>
  <c r="P31" i="43"/>
  <c r="L31" i="43"/>
  <c r="H31" i="43"/>
  <c r="W30" i="43"/>
  <c r="V30" i="43"/>
  <c r="U30" i="43"/>
  <c r="T30" i="43"/>
  <c r="P30" i="43"/>
  <c r="L30" i="43"/>
  <c r="H30" i="43"/>
  <c r="W29" i="43"/>
  <c r="V29" i="43"/>
  <c r="U29" i="43"/>
  <c r="X29" i="43" s="1"/>
  <c r="Y29" i="43" s="1"/>
  <c r="T29" i="43"/>
  <c r="P29" i="43"/>
  <c r="L29" i="43"/>
  <c r="H29" i="43"/>
  <c r="W28" i="43"/>
  <c r="V28" i="43"/>
  <c r="U28" i="43"/>
  <c r="T28" i="43"/>
  <c r="P28" i="43"/>
  <c r="L28" i="43"/>
  <c r="H28" i="43"/>
  <c r="W27" i="43"/>
  <c r="V27" i="43"/>
  <c r="U27" i="43"/>
  <c r="T27" i="43"/>
  <c r="P27" i="43"/>
  <c r="L27" i="43"/>
  <c r="H27" i="43"/>
  <c r="W26" i="43"/>
  <c r="V26" i="43"/>
  <c r="U26" i="43"/>
  <c r="T26" i="43"/>
  <c r="P26" i="43"/>
  <c r="L26" i="43"/>
  <c r="H26" i="43"/>
  <c r="W25" i="43"/>
  <c r="V25" i="43"/>
  <c r="U25" i="43"/>
  <c r="X25" i="43" s="1"/>
  <c r="Y25" i="43" s="1"/>
  <c r="T25" i="43"/>
  <c r="P25" i="43"/>
  <c r="L25" i="43"/>
  <c r="H25" i="43"/>
  <c r="W24" i="43"/>
  <c r="V24" i="43"/>
  <c r="U24" i="43"/>
  <c r="T24" i="43"/>
  <c r="P24" i="43"/>
  <c r="L24" i="43"/>
  <c r="H24" i="43"/>
  <c r="W23" i="43"/>
  <c r="V23" i="43"/>
  <c r="U23" i="43"/>
  <c r="T23" i="43"/>
  <c r="P23" i="43"/>
  <c r="L23" i="43"/>
  <c r="H23" i="43"/>
  <c r="W22" i="43"/>
  <c r="V22" i="43"/>
  <c r="U22" i="43"/>
  <c r="X22" i="43" s="1"/>
  <c r="Y22" i="43" s="1"/>
  <c r="T22" i="43"/>
  <c r="P22" i="43"/>
  <c r="L22" i="43"/>
  <c r="H22" i="43"/>
  <c r="W21" i="43"/>
  <c r="V21" i="43"/>
  <c r="U21" i="43"/>
  <c r="T21" i="43"/>
  <c r="P21" i="43"/>
  <c r="L21" i="43"/>
  <c r="H21" i="43"/>
  <c r="W20" i="43"/>
  <c r="V20" i="43"/>
  <c r="U20" i="43"/>
  <c r="T20" i="43"/>
  <c r="P20" i="43"/>
  <c r="L20" i="43"/>
  <c r="H20" i="43"/>
  <c r="W19" i="43"/>
  <c r="V19" i="43"/>
  <c r="U19" i="43"/>
  <c r="T19" i="43"/>
  <c r="P19" i="43"/>
  <c r="L19" i="43"/>
  <c r="H19" i="43"/>
  <c r="W18" i="43"/>
  <c r="V18" i="43"/>
  <c r="U18" i="43"/>
  <c r="T18" i="43"/>
  <c r="P18" i="43"/>
  <c r="L18" i="43"/>
  <c r="H18" i="43"/>
  <c r="W17" i="43"/>
  <c r="V17" i="43"/>
  <c r="U17" i="43"/>
  <c r="T17" i="43"/>
  <c r="P17" i="43"/>
  <c r="L17" i="43"/>
  <c r="H17" i="43"/>
  <c r="W16" i="43"/>
  <c r="V16" i="43"/>
  <c r="U16" i="43"/>
  <c r="T16" i="43"/>
  <c r="P16" i="43"/>
  <c r="L16" i="43"/>
  <c r="H16" i="43"/>
  <c r="W15" i="43"/>
  <c r="V15" i="43"/>
  <c r="U15" i="43"/>
  <c r="T15" i="43"/>
  <c r="P15" i="43"/>
  <c r="L15" i="43"/>
  <c r="H15" i="43"/>
  <c r="W14" i="43"/>
  <c r="V14" i="43"/>
  <c r="U14" i="43"/>
  <c r="T14" i="43"/>
  <c r="P14" i="43"/>
  <c r="L14" i="43"/>
  <c r="H14" i="43"/>
  <c r="W13" i="43"/>
  <c r="V13" i="43"/>
  <c r="U13" i="43"/>
  <c r="T13" i="43"/>
  <c r="P13" i="43"/>
  <c r="L13" i="43"/>
  <c r="H13" i="43"/>
  <c r="W12" i="43"/>
  <c r="V12" i="43"/>
  <c r="U12" i="43"/>
  <c r="T12" i="43"/>
  <c r="P12" i="43"/>
  <c r="L12" i="43"/>
  <c r="H12" i="43"/>
  <c r="W11" i="43"/>
  <c r="V11" i="43"/>
  <c r="U11" i="43"/>
  <c r="T11" i="43"/>
  <c r="P11" i="43"/>
  <c r="L11" i="43"/>
  <c r="H11" i="43"/>
  <c r="W10" i="43"/>
  <c r="V10" i="43"/>
  <c r="U10" i="43"/>
  <c r="T10" i="43"/>
  <c r="P10" i="43"/>
  <c r="L10" i="43"/>
  <c r="H10" i="43"/>
  <c r="W9" i="43"/>
  <c r="V9" i="43"/>
  <c r="U9" i="43"/>
  <c r="T9" i="43"/>
  <c r="P9" i="43"/>
  <c r="L9" i="43"/>
  <c r="H9" i="43"/>
  <c r="W8" i="43"/>
  <c r="V8" i="43"/>
  <c r="U8" i="43"/>
  <c r="X8" i="43" s="1"/>
  <c r="Y8" i="43" s="1"/>
  <c r="T8" i="43"/>
  <c r="P8" i="43"/>
  <c r="L8" i="43"/>
  <c r="H8" i="43"/>
  <c r="W7" i="43"/>
  <c r="V7" i="43"/>
  <c r="U7" i="43"/>
  <c r="T7" i="43"/>
  <c r="P7" i="43"/>
  <c r="L7" i="43"/>
  <c r="H7" i="43"/>
  <c r="W6" i="43"/>
  <c r="V6" i="43"/>
  <c r="U6" i="43"/>
  <c r="X6" i="43" s="1"/>
  <c r="Y6" i="43" s="1"/>
  <c r="T6" i="43"/>
  <c r="P6" i="43"/>
  <c r="L6" i="43"/>
  <c r="H6" i="43"/>
  <c r="W5" i="43"/>
  <c r="V5" i="43"/>
  <c r="U5" i="43"/>
  <c r="X5" i="43" s="1"/>
  <c r="Y5" i="43" s="1"/>
  <c r="T5" i="43"/>
  <c r="P5" i="43"/>
  <c r="L5" i="43"/>
  <c r="H5" i="43"/>
  <c r="W4" i="43"/>
  <c r="V4" i="43"/>
  <c r="U4" i="43"/>
  <c r="T4" i="43"/>
  <c r="P4" i="43"/>
  <c r="L4" i="43"/>
  <c r="H4" i="43"/>
  <c r="W3" i="43"/>
  <c r="V3" i="43"/>
  <c r="U3" i="43"/>
  <c r="T3" i="43"/>
  <c r="P3" i="43"/>
  <c r="L3" i="43"/>
  <c r="H3" i="43"/>
  <c r="X41" i="43" l="1"/>
  <c r="Y41" i="43" s="1"/>
  <c r="X14" i="43"/>
  <c r="Y14" i="43" s="1"/>
  <c r="X49" i="43"/>
  <c r="Y49" i="43" s="1"/>
  <c r="X48" i="43"/>
  <c r="Y48" i="43" s="1"/>
  <c r="X21" i="43"/>
  <c r="Y21" i="43" s="1"/>
  <c r="X24" i="43"/>
  <c r="Y24" i="43" s="1"/>
  <c r="X10" i="43"/>
  <c r="Y10" i="43" s="1"/>
  <c r="X4" i="43"/>
  <c r="Y4" i="43" s="1"/>
  <c r="X78" i="43"/>
  <c r="Y78" i="43" s="1"/>
  <c r="X102" i="43"/>
  <c r="Y102" i="43" s="1"/>
  <c r="X100" i="43"/>
  <c r="Y100" i="43" s="1"/>
  <c r="X68" i="43"/>
  <c r="Y68" i="43" s="1"/>
  <c r="X46" i="43"/>
  <c r="Y46" i="43" s="1"/>
  <c r="X60" i="43"/>
  <c r="Y60" i="43" s="1"/>
  <c r="X77" i="43"/>
  <c r="Y77" i="43" s="1"/>
  <c r="X69" i="43"/>
  <c r="Y69" i="43" s="1"/>
  <c r="X33" i="43"/>
  <c r="Y33" i="43" s="1"/>
  <c r="X26" i="43"/>
  <c r="Y26" i="43" s="1"/>
  <c r="X20" i="43"/>
  <c r="Y20" i="43" s="1"/>
  <c r="X16" i="43"/>
  <c r="Y16" i="43" s="1"/>
  <c r="X80" i="43"/>
  <c r="Y80" i="43" s="1"/>
  <c r="X73" i="43"/>
  <c r="Y73" i="43" s="1"/>
  <c r="X18" i="43"/>
  <c r="Y18" i="43" s="1"/>
  <c r="X42" i="43"/>
  <c r="Y42" i="43" s="1"/>
  <c r="X36" i="43"/>
  <c r="Y36" i="43" s="1"/>
  <c r="X76" i="43"/>
  <c r="Y76" i="43" s="1"/>
  <c r="X17" i="43"/>
  <c r="Y17" i="43" s="1"/>
  <c r="X74" i="43"/>
  <c r="Y74" i="43" s="1"/>
  <c r="X96" i="43"/>
  <c r="Y96" i="43" s="1"/>
  <c r="X92" i="43"/>
  <c r="Y92" i="43" s="1"/>
  <c r="X91" i="43"/>
  <c r="Y91" i="43" s="1"/>
  <c r="X90" i="43"/>
  <c r="Y90" i="43" s="1"/>
  <c r="X84" i="43"/>
  <c r="Y84" i="43" s="1"/>
  <c r="X44" i="43"/>
  <c r="Y44" i="43" s="1"/>
  <c r="X58" i="43"/>
  <c r="Y58" i="43" s="1"/>
  <c r="X37" i="43"/>
  <c r="Y37" i="43" s="1"/>
  <c r="X30" i="43"/>
  <c r="Y30" i="43" s="1"/>
  <c r="X28" i="43"/>
  <c r="Y28" i="43" s="1"/>
  <c r="X53" i="43"/>
  <c r="Y53" i="43" s="1"/>
  <c r="X94" i="43"/>
  <c r="Y94" i="43" s="1"/>
  <c r="X70" i="43"/>
  <c r="Y70" i="43" s="1"/>
  <c r="X13" i="43"/>
  <c r="Y13" i="43" s="1"/>
  <c r="X12" i="43"/>
  <c r="Y12" i="43" s="1"/>
  <c r="X9" i="43"/>
  <c r="Y9" i="43" s="1"/>
  <c r="X97" i="43"/>
  <c r="Y97" i="43" s="1"/>
  <c r="X93" i="43"/>
  <c r="Y93" i="43" s="1"/>
  <c r="X89" i="43"/>
  <c r="Y89" i="43" s="1"/>
  <c r="X45" i="43"/>
  <c r="Y45" i="43" s="1"/>
  <c r="X3" i="43"/>
  <c r="Y3" i="43" s="1"/>
  <c r="X75" i="43"/>
  <c r="Y75" i="43" s="1"/>
  <c r="X87" i="43"/>
  <c r="Y87" i="43" s="1"/>
  <c r="X88" i="43"/>
  <c r="Y88" i="43" s="1"/>
  <c r="X81" i="43"/>
  <c r="Y81" i="43" s="1"/>
  <c r="X101" i="43"/>
  <c r="Y101" i="43" s="1"/>
  <c r="X67" i="43"/>
  <c r="Y67" i="43" s="1"/>
  <c r="X63" i="43"/>
  <c r="Y63" i="43" s="1"/>
  <c r="X59" i="43"/>
  <c r="Y59" i="43" s="1"/>
  <c r="X55" i="43"/>
  <c r="Y55" i="43" s="1"/>
  <c r="X95" i="43"/>
  <c r="Y95" i="43" s="1"/>
  <c r="X71" i="43"/>
  <c r="Y71" i="43" s="1"/>
  <c r="X51" i="43"/>
  <c r="Y51" i="43" s="1"/>
  <c r="X47" i="43"/>
  <c r="Y47" i="43" s="1"/>
  <c r="X83" i="43"/>
  <c r="Y83" i="43" s="1"/>
  <c r="X43" i="43"/>
  <c r="Y43" i="43" s="1"/>
  <c r="X39" i="43"/>
  <c r="Y39" i="43" s="1"/>
  <c r="X85" i="43"/>
  <c r="Y85" i="43" s="1"/>
  <c r="X35" i="43"/>
  <c r="Y35" i="43" s="1"/>
  <c r="X31" i="43"/>
  <c r="Y31" i="43" s="1"/>
  <c r="X27" i="43"/>
  <c r="Y27" i="43" s="1"/>
  <c r="X23" i="43"/>
  <c r="Y23" i="43" s="1"/>
  <c r="X19" i="43"/>
  <c r="Y19" i="43" s="1"/>
  <c r="X15" i="43"/>
  <c r="Y15" i="43" s="1"/>
  <c r="X11" i="43"/>
  <c r="Y11" i="43" s="1"/>
  <c r="X7" i="43"/>
  <c r="Y7" i="43" s="1"/>
  <c r="A105" i="32" l="1"/>
  <c r="A4" i="33"/>
  <c r="A5" i="33"/>
  <c r="A6" i="33"/>
  <c r="A7" i="33"/>
  <c r="A8" i="33"/>
  <c r="A9" i="33"/>
  <c r="A10" i="33"/>
  <c r="A11" i="33"/>
  <c r="A12" i="33"/>
  <c r="A13" i="33"/>
  <c r="A14" i="33"/>
  <c r="A15" i="33"/>
  <c r="A16" i="33"/>
  <c r="A17" i="33"/>
  <c r="A18" i="33"/>
  <c r="A19" i="33"/>
  <c r="A20" i="33"/>
  <c r="A21" i="33"/>
  <c r="A22" i="33"/>
  <c r="A23" i="33"/>
  <c r="A24" i="33"/>
  <c r="A25" i="33"/>
  <c r="A26" i="33"/>
  <c r="A27" i="33"/>
  <c r="A28" i="33"/>
  <c r="A29" i="33"/>
  <c r="A30" i="33"/>
  <c r="A31" i="33"/>
  <c r="A32" i="33"/>
  <c r="A33" i="33"/>
  <c r="A34" i="33"/>
  <c r="A35" i="33"/>
  <c r="A36" i="33"/>
  <c r="A37" i="33"/>
  <c r="A38" i="33"/>
  <c r="A39" i="33"/>
  <c r="A40" i="33"/>
  <c r="A41" i="33"/>
  <c r="A42" i="33"/>
  <c r="A43" i="33"/>
  <c r="A44" i="33"/>
  <c r="A45" i="33"/>
  <c r="A46" i="33"/>
  <c r="A47" i="33"/>
  <c r="A48" i="33"/>
  <c r="A49" i="33"/>
  <c r="A50" i="33"/>
  <c r="A51" i="33"/>
  <c r="A52" i="33"/>
  <c r="A53" i="33"/>
  <c r="A54" i="33"/>
  <c r="A55" i="33"/>
  <c r="A56" i="33"/>
  <c r="A57" i="33"/>
  <c r="A58" i="33"/>
  <c r="A59" i="33"/>
  <c r="A60" i="33"/>
  <c r="A61" i="33"/>
  <c r="A62" i="33"/>
  <c r="A63" i="33"/>
  <c r="A64" i="33"/>
  <c r="A65" i="33"/>
  <c r="A66" i="33"/>
  <c r="A67" i="33"/>
  <c r="A68" i="33"/>
  <c r="A69" i="33"/>
  <c r="A70" i="33"/>
  <c r="A71" i="33"/>
  <c r="A72" i="33"/>
  <c r="A73" i="33"/>
  <c r="A74" i="33"/>
  <c r="A75" i="33"/>
  <c r="A76" i="33"/>
  <c r="A77" i="33"/>
  <c r="A78" i="33"/>
  <c r="A79" i="33"/>
  <c r="A80" i="33"/>
  <c r="A81" i="33"/>
  <c r="A82" i="33"/>
  <c r="A83" i="33"/>
  <c r="A84" i="33"/>
  <c r="A85" i="33"/>
  <c r="A86" i="33"/>
  <c r="A87" i="33"/>
  <c r="A88" i="33"/>
  <c r="A89" i="33"/>
  <c r="A90" i="33"/>
  <c r="A91" i="33"/>
  <c r="A92" i="33"/>
  <c r="A93" i="33"/>
  <c r="A94" i="33"/>
  <c r="A95" i="33"/>
  <c r="A96" i="33"/>
  <c r="A97" i="33"/>
  <c r="A98" i="33"/>
  <c r="A99" i="33"/>
  <c r="A100" i="33"/>
  <c r="A101" i="33"/>
  <c r="A102" i="33"/>
  <c r="A103" i="33"/>
  <c r="A104" i="33"/>
  <c r="A105" i="33"/>
  <c r="A106" i="33"/>
  <c r="Z105" i="43" l="1"/>
  <c r="S105" i="43"/>
  <c r="R105" i="43"/>
  <c r="Q105" i="43"/>
  <c r="O105" i="43"/>
  <c r="N105" i="43"/>
  <c r="M105" i="43"/>
  <c r="K105" i="43"/>
  <c r="J105" i="43"/>
  <c r="I105" i="43"/>
  <c r="G105" i="43"/>
  <c r="F105" i="43"/>
  <c r="E105" i="43"/>
  <c r="W105" i="43" l="1"/>
  <c r="T105" i="43"/>
  <c r="V105" i="43"/>
  <c r="H105" i="43"/>
  <c r="P105" i="43"/>
  <c r="L105" i="43"/>
  <c r="U105" i="43"/>
  <c r="X105" i="43" l="1"/>
  <c r="Y105" i="43" l="1"/>
  <c r="E105" i="32" l="1"/>
  <c r="E107" i="32" l="1"/>
  <c r="A107" i="32"/>
  <c r="D105" i="32" l="1"/>
  <c r="D107" i="32"/>
  <c r="C105" i="32" l="1"/>
  <c r="C107" i="32"/>
</calcChain>
</file>

<file path=xl/sharedStrings.xml><?xml version="1.0" encoding="utf-8"?>
<sst xmlns="http://schemas.openxmlformats.org/spreadsheetml/2006/main" count="1010" uniqueCount="298">
  <si>
    <t>Caseload</t>
  </si>
  <si>
    <t>STATEWIDE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</si>
  <si>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</si>
  <si>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</si>
  <si>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</si>
  <si>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</si>
  <si>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</si>
  <si>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</si>
  <si>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</si>
  <si>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</si>
  <si>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</si>
  <si>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</si>
  <si>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</si>
  <si>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</si>
  <si>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</si>
  <si>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</si>
  <si>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</si>
  <si>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</si>
  <si>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</si>
  <si>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</si>
  <si>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</si>
  <si>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</si>
  <si>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</si>
  <si>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</si>
  <si>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</si>
  <si>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</si>
  <si>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</si>
  <si>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</si>
  <si>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</si>
  <si>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</si>
  <si>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</si>
  <si>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</si>
  <si>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</si>
  <si>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</si>
  <si>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FORSYTH</t>
  </si>
  <si>
    <t>FRANKLIN</t>
  </si>
  <si>
    <t>GASTON</t>
  </si>
  <si>
    <t>GATES</t>
  </si>
  <si>
    <t>GRAHAM</t>
  </si>
  <si>
    <t>GRANVILLE</t>
  </si>
  <si>
    <t>GREENE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</si>
  <si>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</si>
  <si>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</si>
  <si>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</si>
  <si>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</si>
  <si>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</si>
  <si>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</si>
  <si>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</si>
  <si>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</si>
  <si>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</si>
  <si>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</si>
  <si>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</si>
  <si>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</si>
  <si>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</si>
  <si>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</si>
  <si>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</si>
  <si>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</si>
  <si>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</si>
  <si>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</si>
  <si>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</si>
  <si>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</si>
  <si>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</si>
  <si>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</si>
  <si>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</si>
  <si>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</si>
  <si>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</si>
  <si>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NORTH CAROLINA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</si>
  <si>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</si>
  <si>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</si>
  <si>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</si>
  <si>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</si>
  <si>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</si>
  <si>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</si>
  <si>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</si>
  <si>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</si>
  <si>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</si>
  <si>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</si>
  <si>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</si>
  <si>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</si>
  <si>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</si>
  <si>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</si>
  <si>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</si>
  <si>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</si>
  <si>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</si>
  <si>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</si>
  <si>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</si>
  <si>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</si>
  <si>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</si>
  <si>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</si>
  <si>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</si>
  <si>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</si>
  <si>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</si>
  <si>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</si>
  <si>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</si>
  <si>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</si>
  <si>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</si>
  <si>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</si>
  <si>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</si>
  <si>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</si>
  <si>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</si>
  <si>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</si>
  <si>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Fips Name</t>
  </si>
  <si>
    <t>SFY Actual</t>
  </si>
  <si>
    <t>Goal</t>
  </si>
  <si>
    <t>% of Goal</t>
  </si>
  <si>
    <t>Prev BOW</t>
  </si>
  <si>
    <t>Pat Est</t>
  </si>
  <si>
    <t>%PatEst</t>
  </si>
  <si>
    <t>Open Cases</t>
  </si>
  <si>
    <t>CUO</t>
  </si>
  <si>
    <t>%CUO</t>
  </si>
  <si>
    <t>CSup due</t>
  </si>
  <si>
    <t>CSup Coll</t>
  </si>
  <si>
    <t>%CurCol</t>
  </si>
  <si>
    <t>Cases Arr due</t>
  </si>
  <si>
    <t>Cases Arr Col</t>
  </si>
  <si>
    <t>%Arr</t>
  </si>
  <si>
    <t>MedCase</t>
  </si>
  <si>
    <t>MedSup</t>
  </si>
  <si>
    <t>%Med</t>
  </si>
  <si>
    <t>Newsome, Kenya</t>
  </si>
  <si>
    <t>Filtered Total</t>
  </si>
  <si>
    <t>EDGECOMBE TOT</t>
  </si>
  <si>
    <t>GUILFORD TOT</t>
  </si>
  <si>
    <t>Please note: if a child is in more than one order county it may be counted twice, however, the state total eliminates duplicates.</t>
  </si>
  <si>
    <t>%</t>
  </si>
  <si>
    <t>PATERNITY ESTABLISHMENT</t>
  </si>
  <si>
    <t>CASES UNDER ORDER</t>
  </si>
  <si>
    <t>CURRENT SUPPORT</t>
  </si>
  <si>
    <t>ARREARS</t>
  </si>
  <si>
    <t>MEDICAL</t>
  </si>
  <si>
    <t>Foreman, Cora</t>
  </si>
  <si>
    <t>Paternity</t>
  </si>
  <si>
    <t>County</t>
  </si>
  <si>
    <t>Cases/Agt</t>
  </si>
  <si>
    <t>$</t>
  </si>
  <si>
    <t>EDGECOMBE</t>
  </si>
  <si>
    <t>GUILFORD</t>
  </si>
  <si>
    <t>Count</t>
  </si>
  <si>
    <t>Sum</t>
  </si>
  <si>
    <t>Avg</t>
  </si>
  <si>
    <t>Staffing</t>
  </si>
  <si>
    <t>Paternity Est</t>
  </si>
  <si>
    <t>Support Est</t>
  </si>
  <si>
    <t>System Locates</t>
  </si>
  <si>
    <t>Manual Locates</t>
  </si>
  <si>
    <t>Support Orders Established</t>
  </si>
  <si>
    <t>Support Order Estab. Othr</t>
  </si>
  <si>
    <t>Support Order Mod Comp</t>
  </si>
  <si>
    <t>Support Order Mod Othr Comp</t>
  </si>
  <si>
    <t>Review Mods</t>
  </si>
  <si>
    <t>Withholding</t>
  </si>
  <si>
    <t>Enforcement Other</t>
  </si>
  <si>
    <t>Enforcement Hearing</t>
  </si>
  <si>
    <t>Quarterly Staffing Report</t>
  </si>
  <si>
    <t>OCSE 157 | LINE 1</t>
  </si>
  <si>
    <t>OCSE 157 | LINE 16</t>
  </si>
  <si>
    <t>OCSE 157 | LINE 17</t>
  </si>
  <si>
    <t>Incentive Goal Report</t>
  </si>
  <si>
    <t>ASR</t>
  </si>
  <si>
    <t>Unfrozen Agents</t>
  </si>
  <si>
    <t>Tot Unfroz Staff</t>
  </si>
  <si>
    <t>Pat Est/Agt</t>
  </si>
  <si>
    <t>Orders</t>
  </si>
  <si>
    <t>Orders/Agt</t>
  </si>
  <si>
    <t>Tot Coll</t>
  </si>
  <si>
    <t>TotCollAgt</t>
  </si>
  <si>
    <t>TotColUnfozlStf</t>
  </si>
  <si>
    <t>Filed</t>
  </si>
  <si>
    <t>Filed/Agt</t>
  </si>
  <si>
    <t>Completed</t>
  </si>
  <si>
    <t>Comp/Agt</t>
  </si>
  <si>
    <t>Filtered total</t>
  </si>
  <si>
    <t>Attorney</t>
  </si>
  <si>
    <t>Edgecombe Tot</t>
  </si>
  <si>
    <t>Guilford Tot</t>
  </si>
  <si>
    <t>Mayfield, Kristi</t>
  </si>
  <si>
    <t>CASE CLOSURE</t>
  </si>
  <si>
    <t>ENFORCEMENT</t>
  </si>
  <si>
    <t>ESTABLISHMENT</t>
  </si>
  <si>
    <t>EXPEDITED PROCESS 12 MONTH</t>
  </si>
  <si>
    <t>EXPEDITED PROCESS 6 MONTH</t>
  </si>
  <si>
    <t>INTERSTATE</t>
  </si>
  <si>
    <t>REVIEW AND ADJUSTMENT INCLUSIVE</t>
  </si>
  <si>
    <t>REVIEW AND ADJUSTMENT REVIEW NEEDED</t>
  </si>
  <si>
    <t>TOTAL DISBURSED COLLECTIONS</t>
  </si>
  <si>
    <t>Total Distributed Collections</t>
  </si>
  <si>
    <t>Jenkins, Pamela</t>
  </si>
  <si>
    <t>IV-D SUPERVISORS</t>
  </si>
  <si>
    <t>IV-D AGENTS</t>
  </si>
  <si>
    <t>DSS
PRIVATE
COUNTY MANAGER</t>
  </si>
  <si>
    <t>Private</t>
  </si>
  <si>
    <t>County Manager</t>
  </si>
  <si>
    <t>EDGECOMBE - RM</t>
  </si>
  <si>
    <t>EDGECOMBE - TB</t>
  </si>
  <si>
    <t>GUILFORD - GB</t>
  </si>
  <si>
    <t>GUILFORD - HP</t>
  </si>
  <si>
    <t>Deputy</t>
  </si>
  <si>
    <t>6 Deputies</t>
  </si>
  <si>
    <t>.25 Attorney, 1 Deputy</t>
  </si>
  <si>
    <t>.40 Attorney</t>
  </si>
  <si>
    <t>Not Seasonally Adjusted</t>
  </si>
  <si>
    <t>Smith, Omia</t>
  </si>
  <si>
    <t>1 Attorney, .5 Deputy</t>
  </si>
  <si>
    <t>Hasty, Laurie</t>
  </si>
  <si>
    <t>Loftin, Angela</t>
  </si>
  <si>
    <t>IV-D CLERICAL/ADMIN</t>
  </si>
  <si>
    <t>IV-D ATTY / PARALEGAL / OTHER</t>
  </si>
  <si>
    <t>TOTAL ALL COUNTY POSITIONS</t>
  </si>
  <si>
    <t>TOTAL FILLED STAFF
IV-D SERVICES FTE</t>
  </si>
  <si>
    <t>CONTRACT FTE's</t>
  </si>
  <si>
    <t>Description for Contract FTEs</t>
  </si>
  <si>
    <t>CQI Specialist</t>
  </si>
  <si>
    <t>Total Authorized Supervisor Positions</t>
  </si>
  <si>
    <t>Total Positions Currently Frozen 
(Not Available for Hiring)</t>
  </si>
  <si>
    <t>Total Vacant Positions on Last Day of the Quarter</t>
  </si>
  <si>
    <t>Total Supervisors Active on Last Day of Quarter</t>
  </si>
  <si>
    <t>Total Authorized IV-D Agent Positions</t>
  </si>
  <si>
    <t>Total Positions Currently Frozen
 (Not Available for Hiring)</t>
  </si>
  <si>
    <t>Total IV-D Agents Active on Last Day of Quarter</t>
  </si>
  <si>
    <t>Total Authorized IV-D Clerical / Admin Positions</t>
  </si>
  <si>
    <t>Total IV-D Clerical / Admin Staff Active on Last Day of Quarter</t>
  </si>
  <si>
    <t>Total Authorized IV-D Atty / Paralegal / Other Positions</t>
  </si>
  <si>
    <t>Total IV-D Atty / Paralegal / Other Staff Active on Last Day of Quarter</t>
  </si>
  <si>
    <t>Total Authorized All IV-D Positions</t>
  </si>
  <si>
    <t>Total Staff Active on Last Day of Quarter</t>
  </si>
  <si>
    <t>DSS/OTHER</t>
  </si>
  <si>
    <t>.10 attorney + 2.5 Deputies</t>
  </si>
  <si>
    <t>contract attorney</t>
  </si>
  <si>
    <t>3 Supervisors, 10 unfrozen staff, two vacancies, 4 Clerical,  1.5 attorneys</t>
  </si>
  <si>
    <t>Attorney (.25), Depities (1.6) P.I. (.20)</t>
  </si>
  <si>
    <t>Attorney (DSS Shared)</t>
  </si>
  <si>
    <t xml:space="preserve">Attorney is contract and not included. </t>
  </si>
  <si>
    <t>contract deputies</t>
  </si>
  <si>
    <t>.10 attorney + 1 Deputy</t>
  </si>
  <si>
    <t>1 (part-time) Lieutenant and 2 (part-time) Deupties</t>
  </si>
  <si>
    <t>1 Deputy and 1.5 IV-D Atty.</t>
  </si>
  <si>
    <t>1 person office. Attorney is contract and not included.</t>
  </si>
  <si>
    <t>.25Attorney</t>
  </si>
  <si>
    <t>1.5 contracted clerical (3-pt) and 1 contracted Trainer (2 pt), .50  Atty (1 pt)</t>
  </si>
  <si>
    <t xml:space="preserve">1 agent vacancy. </t>
  </si>
  <si>
    <t>1 Supervisor, 5 Agents, part-tme IV-D attorney</t>
  </si>
  <si>
    <t>.20Attorney, .73 Deputy</t>
  </si>
  <si>
    <t>Sheriff Deputies</t>
  </si>
  <si>
    <t>Total staff is 4. County has a contract attorney, not inclcuded in count.</t>
  </si>
  <si>
    <t>Part-time Supervisor, 3 Agents. County has contracted attorney 0.10 not included in count.</t>
  </si>
  <si>
    <t>Agent/Supervisor and part-time Clerk, part-time attorney for child support</t>
  </si>
  <si>
    <t>1 Agent office, county has part-time contract attorney not included.</t>
  </si>
  <si>
    <t>Attorney (Shared)</t>
  </si>
  <si>
    <t>.25 IV-D Atty. and .50 Deputy</t>
  </si>
  <si>
    <t xml:space="preserve">Coutny Attaorney (shared DSS) </t>
  </si>
  <si>
    <t>1 Agent currently vacant, part-time IV-D attorney</t>
  </si>
  <si>
    <t xml:space="preserve">1 Attorney. 5 Deputies </t>
  </si>
  <si>
    <t>.40 attorney and 2.00 Deputies</t>
  </si>
  <si>
    <t>Attorney0Shared)</t>
  </si>
  <si>
    <t>2 Attorneys, 1 clerk</t>
  </si>
  <si>
    <t>Part-time Supervisor, 2 Agent positions with 1 frozen. County has contract attorney not included.</t>
  </si>
  <si>
    <t>2 Agents, part-time attorney</t>
  </si>
  <si>
    <t xml:space="preserve">.23 Attorney / 1.00 Sheriff 's Lieutenant </t>
  </si>
  <si>
    <t xml:space="preserve">Data Analyst (24 hrs); Paralegal (24 hrs);  2 Admin Case Agents (24/16 hrs); IT Business Analyst (24) </t>
  </si>
  <si>
    <t>Contracted CS Attorney not Full-time</t>
  </si>
  <si>
    <t xml:space="preserve">(2) Part-Time Deputies (.50 each) and (1) Part-Time Attorney (.50) </t>
  </si>
  <si>
    <t xml:space="preserve">1 person office. Attorney is contract and not included. </t>
  </si>
  <si>
    <t>EDGE - Tarboro</t>
  </si>
  <si>
    <t>EDGE - Rky Mt</t>
  </si>
  <si>
    <t>GUIL - Gboro</t>
  </si>
  <si>
    <t>GUIL - HP</t>
  </si>
  <si>
    <t>Region</t>
  </si>
  <si>
    <t>Cases Under Order</t>
  </si>
  <si>
    <t>Paternity Establishment</t>
  </si>
  <si>
    <t>Payment to Arrears</t>
  </si>
  <si>
    <t>Tot Collections Per All Staff</t>
  </si>
  <si>
    <t>Collection Rate</t>
  </si>
  <si>
    <t>Unadj Unempl %</t>
  </si>
  <si>
    <t>County Fips</t>
  </si>
  <si>
    <t>Part-time interim establishment Supervisor</t>
  </si>
  <si>
    <t>QUARTERLY TOTAL STAFFING</t>
  </si>
  <si>
    <t>Updated Quarterly</t>
  </si>
  <si>
    <t>Updated Annually</t>
  </si>
  <si>
    <r>
      <t xml:space="preserve">SFY Cost Effectiveness is Calculated using County Expenditures Report and Collections by TANF Ind.  This is just an </t>
    </r>
    <r>
      <rPr>
        <b/>
        <i/>
        <sz val="9"/>
        <rFont val="Calibri"/>
        <family val="2"/>
        <scheme val="minor"/>
      </rPr>
      <t>estimate</t>
    </r>
    <r>
      <rPr>
        <sz val="9"/>
        <rFont val="Calibri"/>
        <family val="2"/>
        <scheme val="minor"/>
      </rPr>
      <t xml:space="preserve"> based on the information obtained in those reports.  The actual FFY Cost Effectiveness is used in the calculation of Incentive Payments</t>
    </r>
  </si>
  <si>
    <t>COUNTY</t>
  </si>
  <si>
    <t>STANDARD</t>
  </si>
  <si>
    <t>CONSULTANT</t>
  </si>
  <si>
    <t>STATEWIDE SCORE REGION</t>
  </si>
  <si>
    <t>Edgecombe Tot &amp; Guilford Tot (See Matrix)</t>
  </si>
  <si>
    <t>5 Factor Report SFY2027 09/2026</t>
  </si>
  <si>
    <t>Agent Activity Report 09/2026</t>
  </si>
  <si>
    <t>Incentive Goal SFY2027  09/2026</t>
  </si>
  <si>
    <t>#DIV/0</t>
  </si>
  <si>
    <t>SELF-ASSESSMENT
09/2026</t>
  </si>
  <si>
    <t xml:space="preserve"> </t>
  </si>
  <si>
    <t>4th Qtr 
09/30/2026</t>
  </si>
  <si>
    <t>DeputY</t>
  </si>
  <si>
    <t xml:space="preserve">1 Supervisor, 1 Agent, part-time contract attorney 0.10 currently being used. </t>
  </si>
  <si>
    <t>as of Aug 2026</t>
  </si>
  <si>
    <t/>
  </si>
  <si>
    <t>Cost Effectiveness FFY2026 4th Quarter 09.30.2026</t>
  </si>
  <si>
    <t>Cost Effectiveness SFY2026 1st Quarter 09.30.2026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</si>
</sst>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#,##0.00%"/>
    <numFmt numFmtId="167" formatCode="General_)"/>
    <numFmt numFmtId="168" formatCode="0.0"/>
    <numFmt numFmtId="169" formatCode="\$#,##0.00;&quot;($&quot;#,##0.00\)"/>
    <numFmt numFmtId="170" formatCode="_(* #,##0_);_(* \(#,##0\);_(* &quot;-&quot;??_);_(@_)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10"/>
      <name val="Courier"/>
      <family val="3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8"/>
      <color indexed="12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11"/>
      <color rgb="FF424242"/>
      <name val="Segoe UI"/>
      <family val="2"/>
    </font>
    <font>
      <b/>
      <sz val="11"/>
      <color rgb="FF424242"/>
      <name val="Segoe UI"/>
      <family val="2"/>
    </font>
    <font>
      <sz val="11"/>
      <name val="Segoe UI"/>
      <family val="2"/>
    </font>
    <font>
      <sz val="11"/>
      <color indexed="8"/>
      <name val="Segoe UI"/>
      <family val="2"/>
    </font>
    <font>
      <b/>
      <sz val="11"/>
      <color theme="0"/>
      <name val="Segoe UI"/>
      <family val="2"/>
    </font>
    <font>
      <sz val="10"/>
      <name val="Arial"/>
      <family val="2"/>
    </font>
    <font>
      <b/>
      <i/>
      <sz val="11"/>
      <name val="Segoe UI"/>
      <family val="2"/>
    </font>
    <font>
      <b/>
      <sz val="10"/>
      <name val="Segoe UI"/>
      <family val="2"/>
    </font>
    <font>
      <b/>
      <i/>
      <sz val="8"/>
      <color rgb="FFFF0000"/>
      <name val="Segoe UI"/>
      <family val="2"/>
    </font>
    <font>
      <b/>
      <sz val="14"/>
      <name val="Segoe UI"/>
      <family val="2"/>
    </font>
    <font>
      <i/>
      <sz val="11"/>
      <name val="Segoe UI"/>
      <family val="2"/>
    </font>
    <font>
      <i/>
      <sz val="11"/>
      <color indexed="8"/>
      <name val="Segoe UI"/>
      <family val="2"/>
    </font>
    <font>
      <b/>
      <sz val="10"/>
      <color rgb="FF333333"/>
      <name val="Segoe UI"/>
      <family val="2"/>
    </font>
    <font>
      <sz val="11"/>
      <color rgb="FF333333"/>
      <name val="Segoe UI"/>
      <family val="2"/>
    </font>
    <font>
      <b/>
      <sz val="14"/>
      <color theme="1"/>
      <name val="Segoe UI"/>
      <family val="2"/>
    </font>
    <font>
      <b/>
      <sz val="11"/>
      <color rgb="FF333333"/>
      <name val="Segoe UI"/>
      <family val="2"/>
    </font>
    <font>
      <b/>
      <sz val="10"/>
      <color rgb="FF000000"/>
      <name val="Segoe UI"/>
      <family val="2"/>
    </font>
    <font>
      <sz val="9"/>
      <name val="Calibri"/>
      <family val="2"/>
      <scheme val="minor"/>
    </font>
    <font>
      <b/>
      <i/>
      <sz val="9"/>
      <name val="Calibri"/>
      <family val="2"/>
      <scheme val="minor"/>
    </font>
    <font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FF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Dashed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medium">
        <color indexed="64"/>
      </right>
      <top/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medium">
        <color indexed="64"/>
      </right>
      <top style="thin">
        <color rgb="FFDDDDDD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/>
      <top/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0">
    <xf numFmtId="0" fontId="0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167" fontId="14" fillId="0" borderId="0"/>
    <xf numFmtId="0" fontId="3" fillId="0" borderId="0"/>
    <xf numFmtId="0" fontId="3" fillId="0" borderId="0"/>
    <xf numFmtId="0" fontId="15" fillId="0" borderId="0"/>
    <xf numFmtId="44" fontId="16" fillId="0" borderId="0" applyFont="0" applyFill="0" applyBorder="0" applyAlignment="0" applyProtection="0"/>
    <xf numFmtId="167" fontId="14" fillId="0" borderId="0"/>
    <xf numFmtId="167" fontId="14" fillId="0" borderId="0"/>
    <xf numFmtId="0" fontId="5" fillId="0" borderId="0"/>
    <xf numFmtId="0" fontId="3" fillId="0" borderId="0"/>
    <xf numFmtId="0" fontId="3" fillId="0" borderId="0"/>
    <xf numFmtId="0" fontId="5" fillId="0" borderId="0"/>
    <xf numFmtId="9" fontId="21" fillId="0" borderId="0" applyFont="0" applyFill="0" applyBorder="0" applyAlignment="0" applyProtection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43" fontId="36" fillId="0" borderId="0" applyFont="0" applyFill="0" applyBorder="0" applyAlignment="0" applyProtection="0"/>
    <xf numFmtId="0" fontId="50" fillId="0" borderId="0"/>
  </cellStyleXfs>
  <cellXfs count="396">
    <xf numFmtId="0" fontId="0" fillId="0" borderId="0" xfId="0"/>
    <xf numFmtId="1" fontId="11" fillId="0" borderId="0" xfId="10" applyNumberFormat="1" applyFont="1" applyAlignment="1">
      <alignment horizontal="center"/>
    </xf>
    <xf numFmtId="168" fontId="11" fillId="0" borderId="0" xfId="10" applyNumberFormat="1" applyFont="1" applyAlignment="1">
      <alignment horizontal="center"/>
    </xf>
    <xf numFmtId="10" fontId="11" fillId="0" borderId="0" xfId="10" applyNumberFormat="1" applyFont="1" applyAlignment="1">
      <alignment horizontal="center"/>
    </xf>
    <xf numFmtId="10" fontId="11" fillId="0" borderId="0" xfId="10" applyNumberFormat="1" applyFont="1" applyAlignment="1">
      <alignment horizontal="center" vertical="center"/>
    </xf>
    <xf numFmtId="167" fontId="17" fillId="0" borderId="0" xfId="10" applyFont="1" applyAlignment="1">
      <alignment horizontal="center"/>
    </xf>
    <xf numFmtId="167" fontId="12" fillId="0" borderId="0" xfId="10" applyFont="1"/>
    <xf numFmtId="167" fontId="17" fillId="0" borderId="0" xfId="10" applyFont="1"/>
    <xf numFmtId="167" fontId="13" fillId="0" borderId="0" xfId="10" applyFont="1"/>
    <xf numFmtId="167" fontId="19" fillId="0" borderId="0" xfId="10" applyFont="1"/>
    <xf numFmtId="4" fontId="11" fillId="0" borderId="0" xfId="10" applyNumberFormat="1" applyFont="1" applyAlignment="1">
      <alignment horizontal="center" vertical="center"/>
    </xf>
    <xf numFmtId="165" fontId="11" fillId="0" borderId="0" xfId="10" applyNumberFormat="1" applyFont="1" applyAlignment="1">
      <alignment horizontal="center"/>
    </xf>
    <xf numFmtId="3" fontId="11" fillId="0" borderId="0" xfId="10" applyNumberFormat="1" applyFont="1" applyAlignment="1">
      <alignment horizontal="center" vertical="center"/>
    </xf>
    <xf numFmtId="167" fontId="17" fillId="0" borderId="0" xfId="10" applyFont="1" applyAlignment="1">
      <alignment horizontal="right"/>
    </xf>
    <xf numFmtId="4" fontId="11" fillId="0" borderId="0" xfId="10" applyNumberFormat="1" applyFont="1" applyAlignment="1">
      <alignment horizontal="center"/>
    </xf>
    <xf numFmtId="43" fontId="11" fillId="0" borderId="0" xfId="10" applyNumberFormat="1" applyFont="1" applyAlignment="1">
      <alignment horizontal="center"/>
    </xf>
    <xf numFmtId="10" fontId="10" fillId="0" borderId="0" xfId="10" applyNumberFormat="1" applyFont="1" applyAlignment="1">
      <alignment horizontal="center"/>
    </xf>
    <xf numFmtId="4" fontId="17" fillId="0" borderId="0" xfId="10" applyNumberFormat="1" applyFont="1" applyAlignment="1">
      <alignment horizontal="center"/>
    </xf>
    <xf numFmtId="1" fontId="17" fillId="0" borderId="0" xfId="10" applyNumberFormat="1" applyFont="1" applyAlignment="1">
      <alignment horizontal="center"/>
    </xf>
    <xf numFmtId="168" fontId="17" fillId="0" borderId="0" xfId="10" applyNumberFormat="1" applyFont="1" applyAlignment="1">
      <alignment horizontal="center"/>
    </xf>
    <xf numFmtId="165" fontId="17" fillId="0" borderId="0" xfId="10" applyNumberFormat="1" applyFont="1" applyAlignment="1">
      <alignment horizontal="center"/>
    </xf>
    <xf numFmtId="43" fontId="17" fillId="0" borderId="0" xfId="10" applyNumberFormat="1" applyFont="1" applyAlignment="1">
      <alignment horizontal="center"/>
    </xf>
    <xf numFmtId="10" fontId="17" fillId="0" borderId="0" xfId="10" applyNumberFormat="1" applyFont="1" applyAlignment="1">
      <alignment horizontal="center"/>
    </xf>
    <xf numFmtId="10" fontId="17" fillId="0" borderId="0" xfId="10" applyNumberFormat="1" applyFont="1" applyAlignment="1">
      <alignment horizontal="center" vertical="center"/>
    </xf>
    <xf numFmtId="167" fontId="17" fillId="0" borderId="0" xfId="10" applyFont="1" applyAlignment="1">
      <alignment horizontal="center" vertical="center"/>
    </xf>
    <xf numFmtId="165" fontId="17" fillId="0" borderId="0" xfId="10" applyNumberFormat="1" applyFont="1" applyAlignment="1">
      <alignment horizontal="center" vertical="center"/>
    </xf>
    <xf numFmtId="14" fontId="11" fillId="0" borderId="0" xfId="10" applyNumberFormat="1" applyFont="1" applyAlignment="1">
      <alignment horizontal="center"/>
    </xf>
    <xf numFmtId="0" fontId="11" fillId="0" borderId="0" xfId="10" applyNumberFormat="1" applyFont="1" applyAlignment="1">
      <alignment horizontal="center"/>
    </xf>
    <xf numFmtId="3" fontId="10" fillId="0" borderId="0" xfId="10" applyNumberFormat="1" applyFont="1" applyAlignment="1">
      <alignment vertical="top"/>
    </xf>
    <xf numFmtId="2" fontId="18" fillId="0" borderId="0" xfId="10" applyNumberFormat="1" applyFont="1" applyAlignment="1">
      <alignment horizontal="left"/>
    </xf>
    <xf numFmtId="0" fontId="30" fillId="0" borderId="0" xfId="28" applyFont="1"/>
    <xf numFmtId="0" fontId="31" fillId="3" borderId="12" xfId="28" applyFont="1" applyFill="1" applyBorder="1" applyAlignment="1">
      <alignment horizontal="center" vertical="center" wrapText="1"/>
    </xf>
    <xf numFmtId="0" fontId="32" fillId="3" borderId="14" xfId="28" applyFont="1" applyFill="1" applyBorder="1" applyAlignment="1">
      <alignment horizontal="center" vertical="center" wrapText="1"/>
    </xf>
    <xf numFmtId="0" fontId="32" fillId="3" borderId="12" xfId="28" applyFont="1" applyFill="1" applyBorder="1" applyAlignment="1">
      <alignment horizontal="center" vertical="center" wrapText="1"/>
    </xf>
    <xf numFmtId="2" fontId="30" fillId="3" borderId="12" xfId="28" applyNumberFormat="1" applyFont="1" applyFill="1" applyBorder="1" applyAlignment="1" applyProtection="1">
      <alignment horizontal="center"/>
      <protection locked="0"/>
    </xf>
    <xf numFmtId="2" fontId="29" fillId="3" borderId="14" xfId="28" applyNumberFormat="1" applyFont="1" applyFill="1" applyBorder="1" applyAlignment="1">
      <alignment horizontal="center"/>
    </xf>
    <xf numFmtId="2" fontId="29" fillId="3" borderId="12" xfId="28" applyNumberFormat="1" applyFont="1" applyFill="1" applyBorder="1" applyAlignment="1">
      <alignment horizontal="center"/>
    </xf>
    <xf numFmtId="2" fontId="30" fillId="3" borderId="12" xfId="28" applyNumberFormat="1" applyFont="1" applyFill="1" applyBorder="1" applyAlignment="1">
      <alignment horizontal="center"/>
    </xf>
    <xf numFmtId="0" fontId="30" fillId="3" borderId="12" xfId="28" applyFont="1" applyFill="1" applyBorder="1" applyAlignment="1" applyProtection="1">
      <alignment horizontal="right" vertical="center"/>
      <protection locked="0"/>
    </xf>
    <xf numFmtId="2" fontId="29" fillId="0" borderId="14" xfId="28" applyNumberFormat="1" applyFont="1" applyBorder="1" applyAlignment="1">
      <alignment horizontal="center"/>
    </xf>
    <xf numFmtId="0" fontId="29" fillId="0" borderId="0" xfId="28" applyFont="1"/>
    <xf numFmtId="1" fontId="33" fillId="3" borderId="7" xfId="15" applyNumberFormat="1" applyFont="1" applyFill="1" applyBorder="1" applyAlignment="1">
      <alignment horizontal="center"/>
    </xf>
    <xf numFmtId="167" fontId="33" fillId="0" borderId="0" xfId="10" applyFont="1" applyAlignment="1">
      <alignment horizontal="center" vertical="center"/>
    </xf>
    <xf numFmtId="1" fontId="33" fillId="0" borderId="0" xfId="10" applyNumberFormat="1" applyFont="1" applyAlignment="1">
      <alignment horizontal="center"/>
    </xf>
    <xf numFmtId="165" fontId="33" fillId="0" borderId="0" xfId="10" applyNumberFormat="1" applyFont="1" applyAlignment="1">
      <alignment horizontal="center" vertical="center"/>
    </xf>
    <xf numFmtId="0" fontId="33" fillId="8" borderId="12" xfId="19" applyFont="1" applyFill="1" applyBorder="1" applyAlignment="1">
      <alignment horizontal="center"/>
    </xf>
    <xf numFmtId="0" fontId="33" fillId="8" borderId="4" xfId="19" applyFont="1" applyFill="1" applyBorder="1" applyAlignment="1">
      <alignment horizontal="center"/>
    </xf>
    <xf numFmtId="1" fontId="33" fillId="3" borderId="12" xfId="15" applyNumberFormat="1" applyFont="1" applyFill="1" applyBorder="1" applyAlignment="1">
      <alignment horizontal="center"/>
    </xf>
    <xf numFmtId="1" fontId="28" fillId="8" borderId="0" xfId="10" applyNumberFormat="1" applyFont="1" applyFill="1" applyAlignment="1">
      <alignment horizontal="center" vertical="center" wrapText="1"/>
    </xf>
    <xf numFmtId="1" fontId="28" fillId="8" borderId="0" xfId="10" applyNumberFormat="1" applyFont="1" applyFill="1" applyAlignment="1">
      <alignment horizontal="center" wrapText="1"/>
    </xf>
    <xf numFmtId="1" fontId="28" fillId="8" borderId="0" xfId="10" applyNumberFormat="1" applyFont="1" applyFill="1" applyAlignment="1">
      <alignment horizontal="center"/>
    </xf>
    <xf numFmtId="167" fontId="28" fillId="8" borderId="0" xfId="10" applyFont="1" applyFill="1" applyAlignment="1">
      <alignment horizontal="center" vertical="center"/>
    </xf>
    <xf numFmtId="168" fontId="28" fillId="8" borderId="0" xfId="10" applyNumberFormat="1" applyFont="1" applyFill="1" applyAlignment="1">
      <alignment horizontal="center"/>
    </xf>
    <xf numFmtId="165" fontId="28" fillId="8" borderId="0" xfId="10" applyNumberFormat="1" applyFont="1" applyFill="1" applyAlignment="1">
      <alignment horizontal="center" vertical="center"/>
    </xf>
    <xf numFmtId="10" fontId="28" fillId="8" borderId="0" xfId="10" applyNumberFormat="1" applyFont="1" applyFill="1" applyAlignment="1">
      <alignment horizontal="center"/>
    </xf>
    <xf numFmtId="10" fontId="28" fillId="8" borderId="0" xfId="10" applyNumberFormat="1" applyFont="1" applyFill="1" applyAlignment="1">
      <alignment horizontal="center" vertical="center"/>
    </xf>
    <xf numFmtId="165" fontId="28" fillId="8" borderId="3" xfId="10" applyNumberFormat="1" applyFont="1" applyFill="1" applyBorder="1" applyAlignment="1">
      <alignment horizontal="center" vertical="center"/>
    </xf>
    <xf numFmtId="10" fontId="28" fillId="8" borderId="3" xfId="10" applyNumberFormat="1" applyFont="1" applyFill="1" applyBorder="1" applyAlignment="1">
      <alignment horizontal="center" vertical="center"/>
    </xf>
    <xf numFmtId="165" fontId="28" fillId="8" borderId="3" xfId="10" applyNumberFormat="1" applyFont="1" applyFill="1" applyBorder="1" applyAlignment="1">
      <alignment horizontal="center"/>
    </xf>
    <xf numFmtId="165" fontId="28" fillId="8" borderId="7" xfId="10" applyNumberFormat="1" applyFont="1" applyFill="1" applyBorder="1" applyAlignment="1">
      <alignment horizontal="center" vertical="center"/>
    </xf>
    <xf numFmtId="10" fontId="28" fillId="8" borderId="7" xfId="10" applyNumberFormat="1" applyFont="1" applyFill="1" applyBorder="1" applyAlignment="1">
      <alignment horizontal="center" vertical="center"/>
    </xf>
    <xf numFmtId="10" fontId="28" fillId="8" borderId="12" xfId="10" applyNumberFormat="1" applyFont="1" applyFill="1" applyBorder="1" applyAlignment="1">
      <alignment horizontal="center" vertical="center"/>
    </xf>
    <xf numFmtId="2" fontId="28" fillId="8" borderId="0" xfId="10" applyNumberFormat="1" applyFont="1" applyFill="1" applyAlignment="1">
      <alignment horizontal="center"/>
    </xf>
    <xf numFmtId="167" fontId="41" fillId="0" borderId="0" xfId="10" applyFont="1" applyAlignment="1">
      <alignment horizontal="left" vertical="center"/>
    </xf>
    <xf numFmtId="165" fontId="28" fillId="8" borderId="12" xfId="10" applyNumberFormat="1" applyFont="1" applyFill="1" applyBorder="1" applyAlignment="1">
      <alignment horizontal="center" vertical="center"/>
    </xf>
    <xf numFmtId="168" fontId="37" fillId="8" borderId="0" xfId="10" applyNumberFormat="1" applyFont="1" applyFill="1" applyAlignment="1">
      <alignment horizontal="center" wrapText="1"/>
    </xf>
    <xf numFmtId="9" fontId="28" fillId="8" borderId="0" xfId="10" applyNumberFormat="1" applyFont="1" applyFill="1" applyAlignment="1">
      <alignment horizontal="center" wrapText="1"/>
    </xf>
    <xf numFmtId="167" fontId="12" fillId="0" borderId="0" xfId="10" applyFont="1" applyAlignment="1">
      <alignment wrapText="1"/>
    </xf>
    <xf numFmtId="0" fontId="34" fillId="0" borderId="0" xfId="17" applyFont="1"/>
    <xf numFmtId="0" fontId="35" fillId="4" borderId="7" xfId="17" applyFont="1" applyFill="1" applyBorder="1"/>
    <xf numFmtId="0" fontId="35" fillId="4" borderId="0" xfId="17" applyFont="1" applyFill="1"/>
    <xf numFmtId="2" fontId="35" fillId="4" borderId="0" xfId="17" applyNumberFormat="1" applyFont="1" applyFill="1" applyAlignment="1">
      <alignment horizontal="right"/>
    </xf>
    <xf numFmtId="2" fontId="35" fillId="4" borderId="2" xfId="17" applyNumberFormat="1" applyFont="1" applyFill="1" applyBorder="1" applyAlignment="1">
      <alignment horizontal="right"/>
    </xf>
    <xf numFmtId="3" fontId="35" fillId="4" borderId="0" xfId="17" applyNumberFormat="1" applyFont="1" applyFill="1" applyAlignment="1">
      <alignment horizontal="right"/>
    </xf>
    <xf numFmtId="4" fontId="35" fillId="4" borderId="2" xfId="17" applyNumberFormat="1" applyFont="1" applyFill="1" applyBorder="1" applyAlignment="1">
      <alignment horizontal="right"/>
    </xf>
    <xf numFmtId="165" fontId="35" fillId="4" borderId="1" xfId="17" applyNumberFormat="1" applyFont="1" applyFill="1" applyBorder="1" applyAlignment="1">
      <alignment horizontal="right"/>
    </xf>
    <xf numFmtId="165" fontId="35" fillId="4" borderId="0" xfId="17" applyNumberFormat="1" applyFont="1" applyFill="1" applyAlignment="1">
      <alignment horizontal="right"/>
    </xf>
    <xf numFmtId="165" fontId="35" fillId="4" borderId="2" xfId="17" applyNumberFormat="1" applyFont="1" applyFill="1" applyBorder="1" applyAlignment="1">
      <alignment horizontal="right"/>
    </xf>
    <xf numFmtId="2" fontId="35" fillId="4" borderId="10" xfId="17" applyNumberFormat="1" applyFont="1" applyFill="1" applyBorder="1" applyAlignment="1">
      <alignment horizontal="right"/>
    </xf>
    <xf numFmtId="0" fontId="42" fillId="0" borderId="0" xfId="17" applyFont="1"/>
    <xf numFmtId="2" fontId="34" fillId="0" borderId="7" xfId="17" applyNumberFormat="1" applyFont="1" applyBorder="1" applyAlignment="1">
      <alignment horizontal="right" wrapText="1"/>
    </xf>
    <xf numFmtId="165" fontId="34" fillId="0" borderId="7" xfId="17" applyNumberFormat="1" applyFont="1" applyBorder="1" applyAlignment="1">
      <alignment horizontal="right" wrapText="1"/>
    </xf>
    <xf numFmtId="3" fontId="34" fillId="0" borderId="7" xfId="17" applyNumberFormat="1" applyFont="1" applyBorder="1" applyAlignment="1">
      <alignment horizontal="right" wrapText="1"/>
    </xf>
    <xf numFmtId="0" fontId="34" fillId="0" borderId="7" xfId="17" applyFont="1" applyBorder="1" applyAlignment="1">
      <alignment horizontal="right" wrapText="1"/>
    </xf>
    <xf numFmtId="3" fontId="34" fillId="2" borderId="7" xfId="0" applyNumberFormat="1" applyFont="1" applyFill="1" applyBorder="1" applyAlignment="1">
      <alignment horizontal="right" vertical="center"/>
    </xf>
    <xf numFmtId="3" fontId="34" fillId="0" borderId="7" xfId="17" applyNumberFormat="1" applyFont="1" applyBorder="1" applyAlignment="1">
      <alignment horizontal="right" vertical="center"/>
    </xf>
    <xf numFmtId="2" fontId="34" fillId="0" borderId="7" xfId="17" applyNumberFormat="1" applyFont="1" applyBorder="1" applyAlignment="1">
      <alignment horizontal="right"/>
    </xf>
    <xf numFmtId="165" fontId="34" fillId="0" borderId="7" xfId="17" applyNumberFormat="1" applyFont="1" applyBorder="1" applyAlignment="1">
      <alignment horizontal="right"/>
    </xf>
    <xf numFmtId="3" fontId="34" fillId="0" borderId="7" xfId="17" applyNumberFormat="1" applyFont="1" applyBorder="1" applyAlignment="1">
      <alignment horizontal="right"/>
    </xf>
    <xf numFmtId="0" fontId="34" fillId="0" borderId="7" xfId="17" applyFont="1" applyBorder="1" applyAlignment="1">
      <alignment horizontal="right"/>
    </xf>
    <xf numFmtId="0" fontId="28" fillId="8" borderId="7" xfId="17" applyFont="1" applyFill="1" applyBorder="1"/>
    <xf numFmtId="2" fontId="34" fillId="0" borderId="4" xfId="17" applyNumberFormat="1" applyFont="1" applyBorder="1" applyAlignment="1">
      <alignment horizontal="right" wrapText="1"/>
    </xf>
    <xf numFmtId="165" fontId="34" fillId="0" borderId="4" xfId="17" applyNumberFormat="1" applyFont="1" applyBorder="1" applyAlignment="1">
      <alignment horizontal="right" wrapText="1"/>
    </xf>
    <xf numFmtId="3" fontId="34" fillId="0" borderId="4" xfId="17" applyNumberFormat="1" applyFont="1" applyBorder="1" applyAlignment="1">
      <alignment horizontal="right" wrapText="1"/>
    </xf>
    <xf numFmtId="0" fontId="34" fillId="0" borderId="4" xfId="17" applyFont="1" applyBorder="1" applyAlignment="1">
      <alignment horizontal="right" wrapText="1"/>
    </xf>
    <xf numFmtId="2" fontId="28" fillId="8" borderId="0" xfId="17" applyNumberFormat="1" applyFont="1" applyFill="1" applyAlignment="1">
      <alignment horizontal="center"/>
    </xf>
    <xf numFmtId="0" fontId="28" fillId="8" borderId="0" xfId="17" applyFont="1" applyFill="1" applyAlignment="1">
      <alignment horizontal="center"/>
    </xf>
    <xf numFmtId="165" fontId="28" fillId="8" borderId="0" xfId="17" applyNumberFormat="1" applyFont="1" applyFill="1" applyAlignment="1">
      <alignment horizontal="center"/>
    </xf>
    <xf numFmtId="0" fontId="28" fillId="8" borderId="0" xfId="17" applyFont="1" applyFill="1"/>
    <xf numFmtId="0" fontId="28" fillId="8" borderId="4" xfId="17" applyFont="1" applyFill="1" applyBorder="1" applyAlignment="1">
      <alignment wrapText="1"/>
    </xf>
    <xf numFmtId="0" fontId="28" fillId="8" borderId="7" xfId="17" applyFont="1" applyFill="1" applyBorder="1" applyAlignment="1">
      <alignment wrapText="1"/>
    </xf>
    <xf numFmtId="49" fontId="28" fillId="8" borderId="7" xfId="17" applyNumberFormat="1" applyFont="1" applyFill="1" applyBorder="1" applyAlignment="1">
      <alignment wrapText="1"/>
    </xf>
    <xf numFmtId="0" fontId="33" fillId="8" borderId="7" xfId="17" applyFont="1" applyFill="1" applyBorder="1" applyAlignment="1">
      <alignment horizontal="center"/>
    </xf>
    <xf numFmtId="0" fontId="28" fillId="8" borderId="5" xfId="17" applyFont="1" applyFill="1" applyBorder="1"/>
    <xf numFmtId="0" fontId="33" fillId="8" borderId="5" xfId="17" applyFont="1" applyFill="1" applyBorder="1" applyAlignment="1">
      <alignment horizontal="center"/>
    </xf>
    <xf numFmtId="2" fontId="34" fillId="0" borderId="5" xfId="17" applyNumberFormat="1" applyFont="1" applyBorder="1" applyAlignment="1">
      <alignment horizontal="right"/>
    </xf>
    <xf numFmtId="165" fontId="34" fillId="0" borderId="5" xfId="17" applyNumberFormat="1" applyFont="1" applyBorder="1" applyAlignment="1">
      <alignment horizontal="right" wrapText="1"/>
    </xf>
    <xf numFmtId="3" fontId="34" fillId="0" borderId="5" xfId="17" applyNumberFormat="1" applyFont="1" applyBorder="1" applyAlignment="1">
      <alignment horizontal="right"/>
    </xf>
    <xf numFmtId="0" fontId="34" fillId="0" borderId="5" xfId="17" applyFont="1" applyBorder="1" applyAlignment="1">
      <alignment horizontal="right"/>
    </xf>
    <xf numFmtId="2" fontId="34" fillId="0" borderId="0" xfId="17" applyNumberFormat="1" applyFont="1" applyAlignment="1">
      <alignment horizontal="center"/>
    </xf>
    <xf numFmtId="0" fontId="34" fillId="0" borderId="0" xfId="17" applyFont="1" applyAlignment="1">
      <alignment horizontal="center"/>
    </xf>
    <xf numFmtId="165" fontId="34" fillId="0" borderId="0" xfId="17" applyNumberFormat="1" applyFont="1" applyAlignment="1">
      <alignment horizontal="center"/>
    </xf>
    <xf numFmtId="0" fontId="28" fillId="8" borderId="0" xfId="17" applyFont="1" applyFill="1" applyAlignment="1">
      <alignment vertical="center" wrapText="1"/>
    </xf>
    <xf numFmtId="3" fontId="35" fillId="4" borderId="7" xfId="17" applyNumberFormat="1" applyFont="1" applyFill="1" applyBorder="1" applyAlignment="1">
      <alignment horizontal="right"/>
    </xf>
    <xf numFmtId="2" fontId="35" fillId="4" borderId="7" xfId="17" applyNumberFormat="1" applyFont="1" applyFill="1" applyBorder="1" applyAlignment="1">
      <alignment horizontal="right"/>
    </xf>
    <xf numFmtId="0" fontId="28" fillId="8" borderId="0" xfId="11" applyFont="1" applyFill="1" applyAlignment="1">
      <alignment horizontal="center" vertical="center" wrapText="1"/>
    </xf>
    <xf numFmtId="2" fontId="28" fillId="8" borderId="0" xfId="11" applyNumberFormat="1" applyFont="1" applyFill="1" applyAlignment="1">
      <alignment horizontal="center" vertical="center" wrapText="1"/>
    </xf>
    <xf numFmtId="0" fontId="33" fillId="3" borderId="0" xfId="0" applyFont="1" applyFill="1" applyAlignment="1">
      <alignment vertical="center"/>
    </xf>
    <xf numFmtId="0" fontId="33" fillId="3" borderId="0" xfId="0" applyFont="1" applyFill="1"/>
    <xf numFmtId="0" fontId="33" fillId="4" borderId="0" xfId="11" applyFont="1" applyFill="1"/>
    <xf numFmtId="0" fontId="40" fillId="8" borderId="0" xfId="11" applyFont="1" applyFill="1" applyAlignment="1">
      <alignment horizontal="center" vertical="center" wrapText="1"/>
    </xf>
    <xf numFmtId="0" fontId="40" fillId="8" borderId="0" xfId="11" applyFont="1" applyFill="1" applyAlignment="1">
      <alignment vertical="center" wrapText="1"/>
    </xf>
    <xf numFmtId="10" fontId="33" fillId="4" borderId="3" xfId="21" applyNumberFormat="1" applyFont="1" applyFill="1" applyBorder="1"/>
    <xf numFmtId="10" fontId="33" fillId="7" borderId="3" xfId="21" applyNumberFormat="1" applyFont="1" applyFill="1" applyBorder="1"/>
    <xf numFmtId="0" fontId="28" fillId="8" borderId="12" xfId="19" applyFont="1" applyFill="1" applyBorder="1" applyAlignment="1" applyProtection="1">
      <alignment horizontal="center" vertical="center" wrapText="1"/>
      <protection locked="0"/>
    </xf>
    <xf numFmtId="0" fontId="28" fillId="8" borderId="12" xfId="19" applyFont="1" applyFill="1" applyBorder="1" applyAlignment="1" applyProtection="1">
      <alignment horizontal="center" vertical="center"/>
      <protection locked="0"/>
    </xf>
    <xf numFmtId="0" fontId="34" fillId="8" borderId="12" xfId="20" applyFont="1" applyFill="1" applyBorder="1" applyAlignment="1">
      <alignment horizontal="center" vertical="center" wrapText="1"/>
    </xf>
    <xf numFmtId="49" fontId="33" fillId="8" borderId="12" xfId="18" applyNumberFormat="1" applyFont="1" applyFill="1" applyBorder="1" applyAlignment="1">
      <alignment horizontal="center"/>
    </xf>
    <xf numFmtId="0" fontId="33" fillId="8" borderId="12" xfId="18" applyFont="1" applyFill="1" applyBorder="1" applyAlignment="1">
      <alignment horizontal="center" vertical="center"/>
    </xf>
    <xf numFmtId="0" fontId="31" fillId="8" borderId="12" xfId="28" applyFont="1" applyFill="1" applyBorder="1" applyAlignment="1">
      <alignment horizontal="center" vertical="center" wrapText="1"/>
    </xf>
    <xf numFmtId="0" fontId="32" fillId="8" borderId="12" xfId="28" applyFont="1" applyFill="1" applyBorder="1" applyAlignment="1">
      <alignment horizontal="center" vertical="center" wrapText="1"/>
    </xf>
    <xf numFmtId="2" fontId="30" fillId="8" borderId="12" xfId="28" applyNumberFormat="1" applyFont="1" applyFill="1" applyBorder="1" applyAlignment="1" applyProtection="1">
      <alignment horizontal="center"/>
      <protection locked="0"/>
    </xf>
    <xf numFmtId="2" fontId="29" fillId="8" borderId="12" xfId="28" applyNumberFormat="1" applyFont="1" applyFill="1" applyBorder="1" applyAlignment="1">
      <alignment horizontal="center"/>
    </xf>
    <xf numFmtId="2" fontId="29" fillId="5" borderId="0" xfId="28" applyNumberFormat="1" applyFont="1" applyFill="1" applyAlignment="1">
      <alignment horizontal="center" vertical="center"/>
    </xf>
    <xf numFmtId="0" fontId="29" fillId="5" borderId="0" xfId="28" applyFont="1" applyFill="1"/>
    <xf numFmtId="3" fontId="34" fillId="5" borderId="4" xfId="17" applyNumberFormat="1" applyFont="1" applyFill="1" applyBorder="1" applyAlignment="1">
      <alignment horizontal="right" wrapText="1"/>
    </xf>
    <xf numFmtId="2" fontId="34" fillId="5" borderId="4" xfId="17" applyNumberFormat="1" applyFont="1" applyFill="1" applyBorder="1" applyAlignment="1">
      <alignment horizontal="right" wrapText="1"/>
    </xf>
    <xf numFmtId="3" fontId="34" fillId="5" borderId="7" xfId="17" applyNumberFormat="1" applyFont="1" applyFill="1" applyBorder="1" applyAlignment="1">
      <alignment horizontal="right" wrapText="1"/>
    </xf>
    <xf numFmtId="2" fontId="34" fillId="5" borderId="7" xfId="17" applyNumberFormat="1" applyFont="1" applyFill="1" applyBorder="1" applyAlignment="1">
      <alignment horizontal="right" wrapText="1"/>
    </xf>
    <xf numFmtId="3" fontId="34" fillId="5" borderId="7" xfId="17" applyNumberFormat="1" applyFont="1" applyFill="1" applyBorder="1" applyAlignment="1">
      <alignment horizontal="right"/>
    </xf>
    <xf numFmtId="2" fontId="34" fillId="5" borderId="7" xfId="17" applyNumberFormat="1" applyFont="1" applyFill="1" applyBorder="1" applyAlignment="1">
      <alignment horizontal="right"/>
    </xf>
    <xf numFmtId="0" fontId="34" fillId="5" borderId="7" xfId="17" applyFont="1" applyFill="1" applyBorder="1" applyAlignment="1">
      <alignment horizontal="right"/>
    </xf>
    <xf numFmtId="3" fontId="34" fillId="5" borderId="5" xfId="17" applyNumberFormat="1" applyFont="1" applyFill="1" applyBorder="1" applyAlignment="1">
      <alignment horizontal="right"/>
    </xf>
    <xf numFmtId="2" fontId="34" fillId="5" borderId="5" xfId="17" applyNumberFormat="1" applyFont="1" applyFill="1" applyBorder="1" applyAlignment="1">
      <alignment horizontal="right"/>
    </xf>
    <xf numFmtId="0" fontId="34" fillId="5" borderId="5" xfId="17" applyFont="1" applyFill="1" applyBorder="1" applyAlignment="1">
      <alignment horizontal="right"/>
    </xf>
    <xf numFmtId="3" fontId="35" fillId="4" borderId="7" xfId="17" applyNumberFormat="1" applyFont="1" applyFill="1" applyBorder="1" applyAlignment="1">
      <alignment horizontal="right" wrapText="1"/>
    </xf>
    <xf numFmtId="4" fontId="35" fillId="4" borderId="7" xfId="17" applyNumberFormat="1" applyFont="1" applyFill="1" applyBorder="1" applyAlignment="1">
      <alignment horizontal="right" wrapText="1"/>
    </xf>
    <xf numFmtId="165" fontId="35" fillId="4" borderId="7" xfId="17" applyNumberFormat="1" applyFont="1" applyFill="1" applyBorder="1" applyAlignment="1">
      <alignment horizontal="right"/>
    </xf>
    <xf numFmtId="10" fontId="38" fillId="4" borderId="3" xfId="0" applyNumberFormat="1" applyFont="1" applyFill="1" applyBorder="1" applyAlignment="1">
      <alignment horizontal="center"/>
    </xf>
    <xf numFmtId="0" fontId="38" fillId="4" borderId="0" xfId="0" applyFont="1" applyFill="1"/>
    <xf numFmtId="3" fontId="38" fillId="4" borderId="3" xfId="0" applyNumberFormat="1" applyFont="1" applyFill="1" applyBorder="1" applyAlignment="1">
      <alignment horizontal="center"/>
    </xf>
    <xf numFmtId="0" fontId="33" fillId="0" borderId="0" xfId="8" applyFont="1"/>
    <xf numFmtId="0" fontId="33" fillId="0" borderId="0" xfId="8" applyFont="1" applyAlignment="1">
      <alignment horizontal="center"/>
    </xf>
    <xf numFmtId="169" fontId="44" fillId="6" borderId="20" xfId="0" applyNumberFormat="1" applyFont="1" applyFill="1" applyBorder="1" applyAlignment="1">
      <alignment horizontal="right"/>
    </xf>
    <xf numFmtId="166" fontId="44" fillId="6" borderId="20" xfId="0" applyNumberFormat="1" applyFont="1" applyFill="1" applyBorder="1" applyAlignment="1">
      <alignment horizontal="right"/>
    </xf>
    <xf numFmtId="0" fontId="44" fillId="6" borderId="20" xfId="0" applyFont="1" applyFill="1" applyBorder="1" applyAlignment="1">
      <alignment horizontal="right"/>
    </xf>
    <xf numFmtId="165" fontId="28" fillId="0" borderId="0" xfId="0" applyNumberFormat="1" applyFont="1" applyAlignment="1">
      <alignment horizontal="right"/>
    </xf>
    <xf numFmtId="0" fontId="28" fillId="4" borderId="0" xfId="0" quotePrefix="1" applyFont="1" applyFill="1"/>
    <xf numFmtId="0" fontId="41" fillId="0" borderId="0" xfId="8" applyFont="1"/>
    <xf numFmtId="0" fontId="33" fillId="4" borderId="0" xfId="0" applyFont="1" applyFill="1"/>
    <xf numFmtId="1" fontId="33" fillId="4" borderId="1" xfId="0" applyNumberFormat="1" applyFont="1" applyFill="1" applyBorder="1" applyAlignment="1">
      <alignment horizontal="right"/>
    </xf>
    <xf numFmtId="1" fontId="33" fillId="4" borderId="0" xfId="0" applyNumberFormat="1" applyFont="1" applyFill="1" applyAlignment="1">
      <alignment horizontal="right"/>
    </xf>
    <xf numFmtId="10" fontId="33" fillId="4" borderId="0" xfId="0" applyNumberFormat="1" applyFont="1" applyFill="1" applyAlignment="1">
      <alignment horizontal="center"/>
    </xf>
    <xf numFmtId="3" fontId="33" fillId="4" borderId="1" xfId="0" applyNumberFormat="1" applyFont="1" applyFill="1" applyBorder="1" applyAlignment="1">
      <alignment horizontal="center"/>
    </xf>
    <xf numFmtId="0" fontId="33" fillId="4" borderId="0" xfId="0" applyFont="1" applyFill="1" applyAlignment="1">
      <alignment horizontal="center"/>
    </xf>
    <xf numFmtId="10" fontId="33" fillId="4" borderId="2" xfId="0" applyNumberFormat="1" applyFont="1" applyFill="1" applyBorder="1" applyAlignment="1">
      <alignment horizontal="center"/>
    </xf>
    <xf numFmtId="165" fontId="33" fillId="4" borderId="1" xfId="0" applyNumberFormat="1" applyFont="1" applyFill="1" applyBorder="1" applyAlignment="1">
      <alignment horizontal="center"/>
    </xf>
    <xf numFmtId="165" fontId="33" fillId="4" borderId="0" xfId="0" applyNumberFormat="1" applyFont="1" applyFill="1" applyAlignment="1">
      <alignment horizontal="center"/>
    </xf>
    <xf numFmtId="0" fontId="33" fillId="4" borderId="1" xfId="0" applyFont="1" applyFill="1" applyBorder="1" applyAlignment="1">
      <alignment horizontal="center"/>
    </xf>
    <xf numFmtId="1" fontId="33" fillId="0" borderId="0" xfId="8" applyNumberFormat="1" applyFont="1" applyAlignment="1">
      <alignment horizontal="right"/>
    </xf>
    <xf numFmtId="10" fontId="33" fillId="0" borderId="0" xfId="8" applyNumberFormat="1" applyFont="1" applyAlignment="1">
      <alignment horizontal="center"/>
    </xf>
    <xf numFmtId="165" fontId="33" fillId="0" borderId="0" xfId="8" applyNumberFormat="1" applyFont="1" applyAlignment="1">
      <alignment horizontal="center"/>
    </xf>
    <xf numFmtId="3" fontId="33" fillId="0" borderId="0" xfId="8" applyNumberFormat="1" applyFont="1" applyAlignment="1">
      <alignment horizontal="center"/>
    </xf>
    <xf numFmtId="165" fontId="33" fillId="0" borderId="0" xfId="8" applyNumberFormat="1" applyFont="1" applyAlignment="1">
      <alignment horizontal="right"/>
    </xf>
    <xf numFmtId="169" fontId="44" fillId="6" borderId="23" xfId="0" applyNumberFormat="1" applyFont="1" applyFill="1" applyBorder="1" applyAlignment="1">
      <alignment horizontal="right"/>
    </xf>
    <xf numFmtId="166" fontId="44" fillId="6" borderId="23" xfId="0" applyNumberFormat="1" applyFont="1" applyFill="1" applyBorder="1" applyAlignment="1">
      <alignment horizontal="right"/>
    </xf>
    <xf numFmtId="0" fontId="44" fillId="6" borderId="23" xfId="0" applyFont="1" applyFill="1" applyBorder="1" applyAlignment="1">
      <alignment horizontal="right"/>
    </xf>
    <xf numFmtId="0" fontId="28" fillId="5" borderId="0" xfId="0" applyFont="1" applyFill="1" applyAlignment="1">
      <alignment horizontal="center"/>
    </xf>
    <xf numFmtId="10" fontId="28" fillId="5" borderId="0" xfId="0" applyNumberFormat="1" applyFont="1" applyFill="1" applyAlignment="1">
      <alignment horizontal="center"/>
    </xf>
    <xf numFmtId="169" fontId="44" fillId="6" borderId="24" xfId="0" applyNumberFormat="1" applyFont="1" applyFill="1" applyBorder="1" applyAlignment="1">
      <alignment horizontal="right"/>
    </xf>
    <xf numFmtId="166" fontId="44" fillId="6" borderId="25" xfId="0" applyNumberFormat="1" applyFont="1" applyFill="1" applyBorder="1" applyAlignment="1">
      <alignment horizontal="right"/>
    </xf>
    <xf numFmtId="0" fontId="44" fillId="6" borderId="25" xfId="0" applyFont="1" applyFill="1" applyBorder="1" applyAlignment="1">
      <alignment horizontal="right"/>
    </xf>
    <xf numFmtId="1" fontId="28" fillId="4" borderId="4" xfId="0" applyNumberFormat="1" applyFont="1" applyFill="1" applyBorder="1" applyAlignment="1">
      <alignment horizontal="right"/>
    </xf>
    <xf numFmtId="3" fontId="28" fillId="4" borderId="4" xfId="0" quotePrefix="1" applyNumberFormat="1" applyFont="1" applyFill="1" applyBorder="1" applyAlignment="1">
      <alignment horizontal="center"/>
    </xf>
    <xf numFmtId="10" fontId="28" fillId="4" borderId="4" xfId="0" quotePrefix="1" applyNumberFormat="1" applyFont="1" applyFill="1" applyBorder="1" applyAlignment="1">
      <alignment horizontal="center"/>
    </xf>
    <xf numFmtId="165" fontId="28" fillId="4" borderId="4" xfId="0" quotePrefix="1" applyNumberFormat="1" applyFont="1" applyFill="1" applyBorder="1" applyAlignment="1">
      <alignment horizontal="center"/>
    </xf>
    <xf numFmtId="164" fontId="44" fillId="6" borderId="21" xfId="14" applyNumberFormat="1" applyFont="1" applyFill="1" applyBorder="1" applyAlignment="1">
      <alignment horizontal="right"/>
    </xf>
    <xf numFmtId="1" fontId="44" fillId="6" borderId="20" xfId="0" applyNumberFormat="1" applyFont="1" applyFill="1" applyBorder="1" applyAlignment="1">
      <alignment horizontal="right"/>
    </xf>
    <xf numFmtId="164" fontId="44" fillId="6" borderId="20" xfId="0" applyNumberFormat="1" applyFont="1" applyFill="1" applyBorder="1" applyAlignment="1">
      <alignment horizontal="right"/>
    </xf>
    <xf numFmtId="170" fontId="46" fillId="6" borderId="0" xfId="38" applyNumberFormat="1" applyFont="1" applyFill="1" applyBorder="1" applyAlignment="1">
      <alignment horizontal="right"/>
    </xf>
    <xf numFmtId="165" fontId="28" fillId="8" borderId="0" xfId="15" applyNumberFormat="1" applyFont="1" applyFill="1" applyAlignment="1">
      <alignment horizontal="center" wrapText="1"/>
    </xf>
    <xf numFmtId="1" fontId="38" fillId="4" borderId="12" xfId="0" applyNumberFormat="1" applyFont="1" applyFill="1" applyBorder="1" applyAlignment="1">
      <alignment horizontal="right"/>
    </xf>
    <xf numFmtId="0" fontId="44" fillId="10" borderId="23" xfId="0" applyFont="1" applyFill="1" applyBorder="1" applyAlignment="1">
      <alignment horizontal="right"/>
    </xf>
    <xf numFmtId="166" fontId="44" fillId="10" borderId="23" xfId="0" applyNumberFormat="1" applyFont="1" applyFill="1" applyBorder="1" applyAlignment="1">
      <alignment horizontal="right"/>
    </xf>
    <xf numFmtId="0" fontId="44" fillId="10" borderId="20" xfId="0" applyFont="1" applyFill="1" applyBorder="1" applyAlignment="1">
      <alignment horizontal="right"/>
    </xf>
    <xf numFmtId="166" fontId="44" fillId="10" borderId="20" xfId="0" applyNumberFormat="1" applyFont="1" applyFill="1" applyBorder="1" applyAlignment="1">
      <alignment horizontal="right"/>
    </xf>
    <xf numFmtId="0" fontId="44" fillId="10" borderId="25" xfId="0" applyFont="1" applyFill="1" applyBorder="1" applyAlignment="1">
      <alignment horizontal="right"/>
    </xf>
    <xf numFmtId="166" fontId="44" fillId="10" borderId="25" xfId="0" applyNumberFormat="1" applyFont="1" applyFill="1" applyBorder="1" applyAlignment="1">
      <alignment horizontal="right"/>
    </xf>
    <xf numFmtId="169" fontId="44" fillId="10" borderId="23" xfId="0" applyNumberFormat="1" applyFont="1" applyFill="1" applyBorder="1" applyAlignment="1">
      <alignment horizontal="right"/>
    </xf>
    <xf numFmtId="169" fontId="44" fillId="10" borderId="20" xfId="0" applyNumberFormat="1" applyFont="1" applyFill="1" applyBorder="1" applyAlignment="1">
      <alignment horizontal="right"/>
    </xf>
    <xf numFmtId="169" fontId="44" fillId="10" borderId="25" xfId="0" applyNumberFormat="1" applyFont="1" applyFill="1" applyBorder="1" applyAlignment="1">
      <alignment horizontal="right"/>
    </xf>
    <xf numFmtId="1" fontId="28" fillId="5" borderId="0" xfId="0" applyNumberFormat="1" applyFont="1" applyFill="1" applyAlignment="1">
      <alignment horizontal="center"/>
    </xf>
    <xf numFmtId="164" fontId="37" fillId="5" borderId="28" xfId="0" applyNumberFormat="1" applyFont="1" applyFill="1" applyBorder="1" applyAlignment="1">
      <alignment horizontal="right"/>
    </xf>
    <xf numFmtId="3" fontId="28" fillId="4" borderId="29" xfId="0" quotePrefix="1" applyNumberFormat="1" applyFont="1" applyFill="1" applyBorder="1" applyAlignment="1">
      <alignment horizontal="center"/>
    </xf>
    <xf numFmtId="0" fontId="44" fillId="6" borderId="21" xfId="0" applyFont="1" applyFill="1" applyBorder="1" applyAlignment="1">
      <alignment horizontal="right"/>
    </xf>
    <xf numFmtId="3" fontId="38" fillId="4" borderId="30" xfId="0" applyNumberFormat="1" applyFont="1" applyFill="1" applyBorder="1" applyAlignment="1">
      <alignment horizontal="center"/>
    </xf>
    <xf numFmtId="1" fontId="28" fillId="5" borderId="1" xfId="0" applyNumberFormat="1" applyFont="1" applyFill="1" applyBorder="1" applyAlignment="1">
      <alignment horizontal="center"/>
    </xf>
    <xf numFmtId="10" fontId="28" fillId="5" borderId="2" xfId="9" applyNumberFormat="1" applyFont="1" applyFill="1" applyBorder="1" applyAlignment="1">
      <alignment horizontal="center"/>
    </xf>
    <xf numFmtId="169" fontId="44" fillId="6" borderId="31" xfId="0" applyNumberFormat="1" applyFont="1" applyFill="1" applyBorder="1" applyAlignment="1">
      <alignment horizontal="right"/>
    </xf>
    <xf numFmtId="166" fontId="44" fillId="6" borderId="32" xfId="0" applyNumberFormat="1" applyFont="1" applyFill="1" applyBorder="1" applyAlignment="1">
      <alignment horizontal="right"/>
    </xf>
    <xf numFmtId="169" fontId="44" fillId="6" borderId="33" xfId="0" applyNumberFormat="1" applyFont="1" applyFill="1" applyBorder="1" applyAlignment="1">
      <alignment horizontal="right"/>
    </xf>
    <xf numFmtId="166" fontId="44" fillId="6" borderId="34" xfId="0" applyNumberFormat="1" applyFont="1" applyFill="1" applyBorder="1" applyAlignment="1">
      <alignment horizontal="right"/>
    </xf>
    <xf numFmtId="169" fontId="44" fillId="6" borderId="35" xfId="0" applyNumberFormat="1" applyFont="1" applyFill="1" applyBorder="1" applyAlignment="1">
      <alignment horizontal="right"/>
    </xf>
    <xf numFmtId="169" fontId="44" fillId="6" borderId="1" xfId="0" applyNumberFormat="1" applyFont="1" applyFill="1" applyBorder="1" applyAlignment="1">
      <alignment horizontal="right"/>
    </xf>
    <xf numFmtId="166" fontId="44" fillId="6" borderId="36" xfId="0" applyNumberFormat="1" applyFont="1" applyFill="1" applyBorder="1" applyAlignment="1">
      <alignment horizontal="right"/>
    </xf>
    <xf numFmtId="164" fontId="37" fillId="5" borderId="37" xfId="0" applyNumberFormat="1" applyFont="1" applyFill="1" applyBorder="1" applyAlignment="1">
      <alignment horizontal="right"/>
    </xf>
    <xf numFmtId="1" fontId="28" fillId="4" borderId="39" xfId="0" applyNumberFormat="1" applyFont="1" applyFill="1" applyBorder="1" applyAlignment="1">
      <alignment horizontal="right"/>
    </xf>
    <xf numFmtId="10" fontId="28" fillId="4" borderId="40" xfId="0" applyNumberFormat="1" applyFont="1" applyFill="1" applyBorder="1" applyAlignment="1">
      <alignment horizontal="center"/>
    </xf>
    <xf numFmtId="10" fontId="44" fillId="6" borderId="34" xfId="21" applyNumberFormat="1" applyFont="1" applyFill="1" applyBorder="1" applyAlignment="1">
      <alignment horizontal="right"/>
    </xf>
    <xf numFmtId="1" fontId="38" fillId="4" borderId="39" xfId="0" applyNumberFormat="1" applyFont="1" applyFill="1" applyBorder="1" applyAlignment="1">
      <alignment horizontal="right"/>
    </xf>
    <xf numFmtId="10" fontId="38" fillId="4" borderId="13" xfId="0" applyNumberFormat="1" applyFont="1" applyFill="1" applyBorder="1" applyAlignment="1">
      <alignment horizontal="center"/>
    </xf>
    <xf numFmtId="164" fontId="46" fillId="6" borderId="8" xfId="0" applyNumberFormat="1" applyFont="1" applyFill="1" applyBorder="1" applyAlignment="1">
      <alignment horizontal="right"/>
    </xf>
    <xf numFmtId="164" fontId="46" fillId="6" borderId="9" xfId="0" applyNumberFormat="1" applyFont="1" applyFill="1" applyBorder="1" applyAlignment="1">
      <alignment horizontal="right"/>
    </xf>
    <xf numFmtId="166" fontId="46" fillId="6" borderId="41" xfId="0" applyNumberFormat="1" applyFont="1" applyFill="1" applyBorder="1" applyAlignment="1">
      <alignment horizontal="right"/>
    </xf>
    <xf numFmtId="0" fontId="44" fillId="6" borderId="22" xfId="0" applyFont="1" applyFill="1" applyBorder="1" applyAlignment="1">
      <alignment horizontal="right"/>
    </xf>
    <xf numFmtId="0" fontId="44" fillId="6" borderId="24" xfId="0" applyFont="1" applyFill="1" applyBorder="1" applyAlignment="1">
      <alignment horizontal="right"/>
    </xf>
    <xf numFmtId="0" fontId="28" fillId="5" borderId="1" xfId="0" applyFont="1" applyFill="1" applyBorder="1" applyAlignment="1">
      <alignment horizontal="center"/>
    </xf>
    <xf numFmtId="10" fontId="28" fillId="5" borderId="2" xfId="0" applyNumberFormat="1" applyFont="1" applyFill="1" applyBorder="1" applyAlignment="1">
      <alignment horizontal="center"/>
    </xf>
    <xf numFmtId="0" fontId="44" fillId="10" borderId="31" xfId="0" applyFont="1" applyFill="1" applyBorder="1" applyAlignment="1">
      <alignment horizontal="right"/>
    </xf>
    <xf numFmtId="166" fontId="44" fillId="10" borderId="32" xfId="0" applyNumberFormat="1" applyFont="1" applyFill="1" applyBorder="1" applyAlignment="1">
      <alignment horizontal="right"/>
    </xf>
    <xf numFmtId="0" fontId="44" fillId="10" borderId="33" xfId="0" applyFont="1" applyFill="1" applyBorder="1" applyAlignment="1">
      <alignment horizontal="right"/>
    </xf>
    <xf numFmtId="166" fontId="44" fillId="10" borderId="34" xfId="0" applyNumberFormat="1" applyFont="1" applyFill="1" applyBorder="1" applyAlignment="1">
      <alignment horizontal="right"/>
    </xf>
    <xf numFmtId="0" fontId="44" fillId="10" borderId="35" xfId="0" applyFont="1" applyFill="1" applyBorder="1" applyAlignment="1">
      <alignment horizontal="right"/>
    </xf>
    <xf numFmtId="166" fontId="44" fillId="10" borderId="36" xfId="0" applyNumberFormat="1" applyFont="1" applyFill="1" applyBorder="1" applyAlignment="1">
      <alignment horizontal="right"/>
    </xf>
    <xf numFmtId="3" fontId="28" fillId="4" borderId="42" xfId="0" quotePrefix="1" applyNumberFormat="1" applyFont="1" applyFill="1" applyBorder="1" applyAlignment="1">
      <alignment horizontal="center"/>
    </xf>
    <xf numFmtId="0" fontId="44" fillId="6" borderId="33" xfId="0" applyFont="1" applyFill="1" applyBorder="1" applyAlignment="1">
      <alignment horizontal="right"/>
    </xf>
    <xf numFmtId="3" fontId="38" fillId="4" borderId="17" xfId="0" applyNumberFormat="1" applyFont="1" applyFill="1" applyBorder="1" applyAlignment="1">
      <alignment horizontal="center"/>
    </xf>
    <xf numFmtId="3" fontId="38" fillId="4" borderId="12" xfId="0" applyNumberFormat="1" applyFont="1" applyFill="1" applyBorder="1" applyAlignment="1">
      <alignment horizontal="center"/>
    </xf>
    <xf numFmtId="10" fontId="38" fillId="4" borderId="12" xfId="0" applyNumberFormat="1" applyFont="1" applyFill="1" applyBorder="1" applyAlignment="1">
      <alignment horizontal="center"/>
    </xf>
    <xf numFmtId="170" fontId="46" fillId="6" borderId="43" xfId="38" applyNumberFormat="1" applyFont="1" applyFill="1" applyBorder="1" applyAlignment="1">
      <alignment horizontal="right"/>
    </xf>
    <xf numFmtId="170" fontId="46" fillId="6" borderId="44" xfId="0" applyNumberFormat="1" applyFont="1" applyFill="1" applyBorder="1" applyAlignment="1">
      <alignment horizontal="right"/>
    </xf>
    <xf numFmtId="0" fontId="44" fillId="6" borderId="31" xfId="0" applyFont="1" applyFill="1" applyBorder="1" applyAlignment="1">
      <alignment horizontal="right"/>
    </xf>
    <xf numFmtId="0" fontId="44" fillId="6" borderId="35" xfId="0" applyFont="1" applyFill="1" applyBorder="1" applyAlignment="1">
      <alignment horizontal="right"/>
    </xf>
    <xf numFmtId="170" fontId="46" fillId="6" borderId="8" xfId="38" applyNumberFormat="1" applyFont="1" applyFill="1" applyBorder="1" applyAlignment="1">
      <alignment horizontal="right"/>
    </xf>
    <xf numFmtId="170" fontId="46" fillId="6" borderId="9" xfId="38" applyNumberFormat="1" applyFont="1" applyFill="1" applyBorder="1" applyAlignment="1">
      <alignment horizontal="right"/>
    </xf>
    <xf numFmtId="165" fontId="28" fillId="5" borderId="1" xfId="0" applyNumberFormat="1" applyFont="1" applyFill="1" applyBorder="1" applyAlignment="1">
      <alignment horizontal="center"/>
    </xf>
    <xf numFmtId="165" fontId="28" fillId="5" borderId="0" xfId="0" applyNumberFormat="1" applyFont="1" applyFill="1" applyAlignment="1">
      <alignment horizontal="center"/>
    </xf>
    <xf numFmtId="169" fontId="44" fillId="10" borderId="31" xfId="0" applyNumberFormat="1" applyFont="1" applyFill="1" applyBorder="1" applyAlignment="1">
      <alignment horizontal="right"/>
    </xf>
    <xf numFmtId="169" fontId="44" fillId="10" borderId="33" xfId="0" applyNumberFormat="1" applyFont="1" applyFill="1" applyBorder="1" applyAlignment="1">
      <alignment horizontal="right"/>
    </xf>
    <xf numFmtId="169" fontId="44" fillId="10" borderId="35" xfId="0" applyNumberFormat="1" applyFont="1" applyFill="1" applyBorder="1" applyAlignment="1">
      <alignment horizontal="right"/>
    </xf>
    <xf numFmtId="165" fontId="28" fillId="4" borderId="42" xfId="0" quotePrefix="1" applyNumberFormat="1" applyFont="1" applyFill="1" applyBorder="1" applyAlignment="1">
      <alignment horizontal="center"/>
    </xf>
    <xf numFmtId="10" fontId="28" fillId="4" borderId="40" xfId="0" quotePrefix="1" applyNumberFormat="1" applyFont="1" applyFill="1" applyBorder="1" applyAlignment="1">
      <alignment horizontal="center"/>
    </xf>
    <xf numFmtId="165" fontId="38" fillId="4" borderId="17" xfId="0" applyNumberFormat="1" applyFont="1" applyFill="1" applyBorder="1" applyAlignment="1">
      <alignment horizontal="center"/>
    </xf>
    <xf numFmtId="165" fontId="38" fillId="4" borderId="12" xfId="0" applyNumberFormat="1" applyFont="1" applyFill="1" applyBorder="1" applyAlignment="1">
      <alignment horizontal="center"/>
    </xf>
    <xf numFmtId="166" fontId="44" fillId="6" borderId="45" xfId="0" applyNumberFormat="1" applyFont="1" applyFill="1" applyBorder="1" applyAlignment="1">
      <alignment horizontal="right"/>
    </xf>
    <xf numFmtId="166" fontId="44" fillId="6" borderId="26" xfId="0" applyNumberFormat="1" applyFont="1" applyFill="1" applyBorder="1" applyAlignment="1">
      <alignment horizontal="right"/>
    </xf>
    <xf numFmtId="166" fontId="44" fillId="6" borderId="46" xfId="0" applyNumberFormat="1" applyFont="1" applyFill="1" applyBorder="1" applyAlignment="1">
      <alignment horizontal="right"/>
    </xf>
    <xf numFmtId="10" fontId="28" fillId="4" borderId="27" xfId="0" quotePrefix="1" applyNumberFormat="1" applyFont="1" applyFill="1" applyBorder="1" applyAlignment="1">
      <alignment horizontal="center"/>
    </xf>
    <xf numFmtId="10" fontId="44" fillId="6" borderId="26" xfId="21" applyNumberFormat="1" applyFont="1" applyFill="1" applyBorder="1" applyAlignment="1">
      <alignment horizontal="right"/>
    </xf>
    <xf numFmtId="10" fontId="38" fillId="4" borderId="14" xfId="0" applyNumberFormat="1" applyFont="1" applyFill="1" applyBorder="1" applyAlignment="1">
      <alignment horizontal="center"/>
    </xf>
    <xf numFmtId="166" fontId="46" fillId="6" borderId="26" xfId="0" applyNumberFormat="1" applyFont="1" applyFill="1" applyBorder="1" applyAlignment="1">
      <alignment horizontal="right"/>
    </xf>
    <xf numFmtId="0" fontId="28" fillId="5" borderId="1" xfId="9" applyFont="1" applyFill="1" applyBorder="1" applyAlignment="1">
      <alignment horizontal="center"/>
    </xf>
    <xf numFmtId="0" fontId="28" fillId="5" borderId="0" xfId="9" applyFont="1" applyFill="1" applyAlignment="1">
      <alignment horizontal="center"/>
    </xf>
    <xf numFmtId="10" fontId="33" fillId="0" borderId="2" xfId="21" applyNumberFormat="1" applyFont="1" applyBorder="1"/>
    <xf numFmtId="49" fontId="43" fillId="10" borderId="0" xfId="0" applyNumberFormat="1" applyFont="1" applyFill="1" applyAlignment="1">
      <alignment horizontal="left"/>
    </xf>
    <xf numFmtId="0" fontId="38" fillId="8" borderId="0" xfId="11" applyFont="1" applyFill="1" applyAlignment="1">
      <alignment horizontal="center" vertical="center"/>
    </xf>
    <xf numFmtId="49" fontId="47" fillId="10" borderId="0" xfId="0" applyNumberFormat="1" applyFont="1" applyFill="1" applyAlignment="1">
      <alignment horizontal="left"/>
    </xf>
    <xf numFmtId="0" fontId="37" fillId="8" borderId="0" xfId="0" applyFont="1" applyFill="1" applyAlignment="1">
      <alignment horizontal="center"/>
    </xf>
    <xf numFmtId="0" fontId="28" fillId="10" borderId="0" xfId="0" quotePrefix="1" applyFont="1" applyFill="1"/>
    <xf numFmtId="0" fontId="28" fillId="10" borderId="0" xfId="11" applyFont="1" applyFill="1" applyAlignment="1">
      <alignment horizontal="center" vertical="center"/>
    </xf>
    <xf numFmtId="2" fontId="29" fillId="8" borderId="12" xfId="28" applyNumberFormat="1" applyFont="1" applyFill="1" applyBorder="1" applyAlignment="1">
      <alignment horizontal="center" vertical="center"/>
    </xf>
    <xf numFmtId="2" fontId="29" fillId="8" borderId="12" xfId="28" applyNumberFormat="1" applyFont="1" applyFill="1" applyBorder="1" applyAlignment="1" applyProtection="1">
      <alignment horizontal="center" vertical="center"/>
      <protection locked="0"/>
    </xf>
    <xf numFmtId="49" fontId="28" fillId="8" borderId="2" xfId="18" applyNumberFormat="1" applyFont="1" applyFill="1" applyBorder="1" applyAlignment="1" applyProtection="1">
      <alignment vertical="center"/>
      <protection locked="0"/>
    </xf>
    <xf numFmtId="49" fontId="38" fillId="8" borderId="0" xfId="18" applyNumberFormat="1" applyFont="1" applyFill="1" applyAlignment="1" applyProtection="1">
      <alignment horizontal="center" vertical="center" wrapText="1"/>
      <protection locked="0"/>
    </xf>
    <xf numFmtId="167" fontId="28" fillId="8" borderId="0" xfId="15" applyFont="1" applyFill="1" applyAlignment="1">
      <alignment horizontal="center" wrapText="1"/>
    </xf>
    <xf numFmtId="44" fontId="28" fillId="11" borderId="12" xfId="14" applyFont="1" applyFill="1" applyBorder="1" applyAlignment="1" applyProtection="1">
      <alignment horizontal="center" vertical="center"/>
    </xf>
    <xf numFmtId="44" fontId="28" fillId="11" borderId="3" xfId="14" applyFont="1" applyFill="1" applyBorder="1" applyAlignment="1" applyProtection="1">
      <alignment horizontal="center" vertical="center"/>
    </xf>
    <xf numFmtId="44" fontId="28" fillId="11" borderId="3" xfId="14" applyFont="1" applyFill="1" applyBorder="1" applyAlignment="1" applyProtection="1">
      <alignment horizontal="center"/>
    </xf>
    <xf numFmtId="49" fontId="28" fillId="5" borderId="7" xfId="10" applyNumberFormat="1" applyFont="1" applyFill="1" applyBorder="1" applyAlignment="1">
      <alignment horizontal="center"/>
    </xf>
    <xf numFmtId="49" fontId="28" fillId="5" borderId="12" xfId="10" applyNumberFormat="1" applyFont="1" applyFill="1" applyBorder="1" applyAlignment="1">
      <alignment horizontal="center"/>
    </xf>
    <xf numFmtId="1" fontId="28" fillId="5" borderId="7" xfId="10" applyNumberFormat="1" applyFont="1" applyFill="1" applyBorder="1" applyAlignment="1">
      <alignment horizontal="center"/>
    </xf>
    <xf numFmtId="10" fontId="28" fillId="5" borderId="12" xfId="10" applyNumberFormat="1" applyFont="1" applyFill="1" applyBorder="1" applyAlignment="1">
      <alignment horizontal="center"/>
    </xf>
    <xf numFmtId="165" fontId="28" fillId="5" borderId="3" xfId="10" applyNumberFormat="1" applyFont="1" applyFill="1" applyBorder="1" applyAlignment="1">
      <alignment horizontal="center" vertical="center"/>
    </xf>
    <xf numFmtId="10" fontId="28" fillId="5" borderId="3" xfId="10" applyNumberFormat="1" applyFont="1" applyFill="1" applyBorder="1" applyAlignment="1">
      <alignment horizontal="center" vertical="center"/>
    </xf>
    <xf numFmtId="44" fontId="28" fillId="12" borderId="12" xfId="14" applyFont="1" applyFill="1" applyBorder="1" applyAlignment="1" applyProtection="1">
      <alignment horizontal="center" vertical="center"/>
    </xf>
    <xf numFmtId="44" fontId="28" fillId="12" borderId="3" xfId="14" applyFont="1" applyFill="1" applyBorder="1" applyAlignment="1" applyProtection="1">
      <alignment horizontal="center" vertical="center"/>
    </xf>
    <xf numFmtId="44" fontId="28" fillId="12" borderId="3" xfId="14" applyFont="1" applyFill="1" applyBorder="1" applyAlignment="1" applyProtection="1">
      <alignment horizontal="center"/>
    </xf>
    <xf numFmtId="167" fontId="48" fillId="0" borderId="0" xfId="10" applyFont="1" applyAlignment="1">
      <alignment vertical="center" wrapText="1"/>
    </xf>
    <xf numFmtId="10" fontId="28" fillId="5" borderId="14" xfId="10" applyNumberFormat="1" applyFont="1" applyFill="1" applyBorder="1" applyAlignment="1">
      <alignment horizontal="center" vertical="center"/>
    </xf>
    <xf numFmtId="170" fontId="28" fillId="5" borderId="7" xfId="38" applyNumberFormat="1" applyFont="1" applyFill="1" applyBorder="1" applyAlignment="1">
      <alignment horizontal="center"/>
    </xf>
    <xf numFmtId="170" fontId="33" fillId="3" borderId="12" xfId="38" applyNumberFormat="1" applyFont="1" applyFill="1" applyBorder="1" applyAlignment="1">
      <alignment horizontal="center"/>
    </xf>
    <xf numFmtId="170" fontId="33" fillId="3" borderId="7" xfId="38" applyNumberFormat="1" applyFont="1" applyFill="1" applyBorder="1" applyAlignment="1">
      <alignment horizontal="center"/>
    </xf>
    <xf numFmtId="170" fontId="28" fillId="8" borderId="0" xfId="10" applyNumberFormat="1" applyFont="1" applyFill="1" applyAlignment="1">
      <alignment horizontal="center"/>
    </xf>
    <xf numFmtId="167" fontId="11" fillId="0" borderId="0" xfId="10" applyFont="1" applyAlignment="1">
      <alignment horizontal="center" vertical="center"/>
    </xf>
    <xf numFmtId="167" fontId="20" fillId="0" borderId="0" xfId="16" applyFont="1" applyAlignment="1">
      <alignment horizontal="left" vertical="center"/>
    </xf>
    <xf numFmtId="1" fontId="10" fillId="0" borderId="0" xfId="10" applyNumberFormat="1" applyFont="1" applyAlignment="1">
      <alignment horizontal="center"/>
    </xf>
    <xf numFmtId="168" fontId="9" fillId="0" borderId="0" xfId="10" applyNumberFormat="1" applyFont="1" applyAlignment="1">
      <alignment horizontal="center"/>
    </xf>
    <xf numFmtId="165" fontId="10" fillId="0" borderId="0" xfId="10" applyNumberFormat="1" applyFont="1" applyAlignment="1">
      <alignment horizontal="center"/>
    </xf>
    <xf numFmtId="4" fontId="20" fillId="0" borderId="0" xfId="10" applyNumberFormat="1" applyFont="1" applyAlignment="1">
      <alignment horizontal="left"/>
    </xf>
    <xf numFmtId="0" fontId="28" fillId="8" borderId="52" xfId="11" applyFont="1" applyFill="1" applyBorder="1" applyAlignment="1">
      <alignment vertical="center"/>
    </xf>
    <xf numFmtId="0" fontId="28" fillId="8" borderId="18" xfId="11" applyFont="1" applyFill="1" applyBorder="1" applyAlignment="1">
      <alignment vertical="center"/>
    </xf>
    <xf numFmtId="0" fontId="28" fillId="8" borderId="19" xfId="11" applyFont="1" applyFill="1" applyBorder="1" applyAlignment="1">
      <alignment vertical="center"/>
    </xf>
    <xf numFmtId="0" fontId="28" fillId="8" borderId="51" xfId="11" applyFont="1" applyFill="1" applyBorder="1" applyAlignment="1">
      <alignment horizontal="center" vertical="center"/>
    </xf>
    <xf numFmtId="0" fontId="28" fillId="8" borderId="18" xfId="11" applyFont="1" applyFill="1" applyBorder="1" applyAlignment="1">
      <alignment horizontal="center" vertical="center"/>
    </xf>
    <xf numFmtId="0" fontId="28" fillId="8" borderId="19" xfId="11" applyFont="1" applyFill="1" applyBorder="1" applyAlignment="1">
      <alignment horizontal="center" vertical="center"/>
    </xf>
    <xf numFmtId="0" fontId="28" fillId="4" borderId="53" xfId="11" applyFont="1" applyFill="1" applyBorder="1"/>
    <xf numFmtId="0" fontId="33" fillId="4" borderId="4" xfId="11" applyFont="1" applyFill="1" applyBorder="1"/>
    <xf numFmtId="1" fontId="28" fillId="8" borderId="54" xfId="12" applyNumberFormat="1" applyFont="1" applyFill="1" applyBorder="1" applyAlignment="1">
      <alignment horizontal="center"/>
    </xf>
    <xf numFmtId="1" fontId="28" fillId="8" borderId="19" xfId="12" applyNumberFormat="1" applyFont="1" applyFill="1" applyBorder="1" applyAlignment="1">
      <alignment horizontal="center"/>
    </xf>
    <xf numFmtId="0" fontId="28" fillId="8" borderId="51" xfId="11" applyFont="1" applyFill="1" applyBorder="1" applyAlignment="1">
      <alignment vertical="center"/>
    </xf>
    <xf numFmtId="2" fontId="28" fillId="8" borderId="54" xfId="12" applyNumberFormat="1" applyFont="1" applyFill="1" applyBorder="1"/>
    <xf numFmtId="2" fontId="28" fillId="8" borderId="19" xfId="12" applyNumberFormat="1" applyFont="1" applyFill="1" applyBorder="1"/>
    <xf numFmtId="3" fontId="37" fillId="5" borderId="1" xfId="0" quotePrefix="1" applyNumberFormat="1" applyFont="1" applyFill="1" applyBorder="1" applyAlignment="1">
      <alignment horizontal="right"/>
    </xf>
    <xf numFmtId="3" fontId="37" fillId="5" borderId="0" xfId="0" quotePrefix="1" applyNumberFormat="1" applyFont="1" applyFill="1" applyAlignment="1">
      <alignment horizontal="right"/>
    </xf>
    <xf numFmtId="10" fontId="37" fillId="5" borderId="0" xfId="0" quotePrefix="1" applyNumberFormat="1" applyFont="1" applyFill="1" applyAlignment="1">
      <alignment horizontal="right"/>
    </xf>
    <xf numFmtId="10" fontId="37" fillId="5" borderId="2" xfId="0" applyNumberFormat="1" applyFont="1" applyFill="1" applyBorder="1" applyAlignment="1">
      <alignment horizontal="right"/>
    </xf>
    <xf numFmtId="10" fontId="37" fillId="5" borderId="2" xfId="0" quotePrefix="1" applyNumberFormat="1" applyFont="1" applyFill="1" applyBorder="1" applyAlignment="1">
      <alignment horizontal="right"/>
    </xf>
    <xf numFmtId="164" fontId="37" fillId="5" borderId="1" xfId="0" quotePrefix="1" applyNumberFormat="1" applyFont="1" applyFill="1" applyBorder="1" applyAlignment="1">
      <alignment horizontal="right"/>
    </xf>
    <xf numFmtId="164" fontId="37" fillId="5" borderId="0" xfId="0" quotePrefix="1" applyNumberFormat="1" applyFont="1" applyFill="1" applyAlignment="1">
      <alignment horizontal="right"/>
    </xf>
    <xf numFmtId="10" fontId="37" fillId="5" borderId="38" xfId="0" applyNumberFormat="1" applyFont="1" applyFill="1" applyBorder="1" applyAlignment="1">
      <alignment horizontal="right"/>
    </xf>
    <xf numFmtId="0" fontId="35" fillId="4" borderId="6" xfId="11" applyFont="1" applyFill="1" applyBorder="1" applyAlignment="1">
      <alignment horizontal="center" vertical="center"/>
    </xf>
    <xf numFmtId="10" fontId="44" fillId="9" borderId="34" xfId="21" applyNumberFormat="1" applyFont="1" applyFill="1" applyBorder="1" applyAlignment="1">
      <alignment horizontal="right"/>
    </xf>
    <xf numFmtId="0" fontId="43" fillId="10" borderId="0" xfId="0" applyFont="1" applyFill="1" applyAlignment="1">
      <alignment horizontal="left"/>
    </xf>
    <xf numFmtId="0" fontId="47" fillId="10" borderId="0" xfId="0" applyFont="1" applyFill="1" applyAlignment="1">
      <alignment horizontal="left"/>
    </xf>
    <xf numFmtId="0" fontId="35" fillId="4" borderId="9" xfId="11" applyFont="1" applyFill="1" applyBorder="1" applyAlignment="1">
      <alignment horizontal="center" vertical="center" wrapText="1"/>
    </xf>
    <xf numFmtId="10" fontId="33" fillId="0" borderId="12" xfId="39" applyNumberFormat="1" applyFont="1" applyBorder="1" applyAlignment="1">
      <alignment horizontal="center" vertical="center"/>
    </xf>
    <xf numFmtId="2" fontId="35" fillId="4" borderId="29" xfId="11" applyNumberFormat="1" applyFont="1" applyFill="1" applyBorder="1" applyAlignment="1">
      <alignment horizontal="center" vertical="center"/>
    </xf>
    <xf numFmtId="2" fontId="35" fillId="4" borderId="4" xfId="21" applyNumberFormat="1" applyFont="1" applyFill="1" applyBorder="1" applyAlignment="1">
      <alignment horizontal="center" vertical="center"/>
    </xf>
    <xf numFmtId="2" fontId="35" fillId="4" borderId="30" xfId="11" applyNumberFormat="1" applyFont="1" applyFill="1" applyBorder="1" applyAlignment="1">
      <alignment horizontal="center" vertical="center"/>
    </xf>
    <xf numFmtId="2" fontId="35" fillId="4" borderId="12" xfId="11" applyNumberFormat="1" applyFont="1" applyFill="1" applyBorder="1" applyAlignment="1">
      <alignment horizontal="center" vertical="center"/>
    </xf>
    <xf numFmtId="2" fontId="33" fillId="3" borderId="4" xfId="21" applyNumberFormat="1" applyFont="1" applyFill="1" applyBorder="1" applyAlignment="1">
      <alignment horizontal="center" vertical="center"/>
    </xf>
    <xf numFmtId="2" fontId="33" fillId="3" borderId="3" xfId="21" applyNumberFormat="1" applyFont="1" applyFill="1" applyBorder="1" applyAlignment="1">
      <alignment horizontal="center" vertical="center"/>
    </xf>
    <xf numFmtId="10" fontId="28" fillId="4" borderId="3" xfId="21" applyNumberFormat="1" applyFont="1" applyFill="1" applyBorder="1" applyAlignment="1">
      <alignment horizontal="center"/>
    </xf>
    <xf numFmtId="2" fontId="33" fillId="4" borderId="3" xfId="21" applyNumberFormat="1" applyFont="1" applyFill="1" applyBorder="1" applyAlignment="1">
      <alignment horizontal="center"/>
    </xf>
    <xf numFmtId="2" fontId="33" fillId="3" borderId="5" xfId="21" applyNumberFormat="1" applyFont="1" applyFill="1" applyBorder="1" applyAlignment="1">
      <alignment horizontal="center"/>
    </xf>
    <xf numFmtId="2" fontId="33" fillId="3" borderId="3" xfId="21" applyNumberFormat="1" applyFont="1" applyFill="1" applyBorder="1" applyAlignment="1">
      <alignment horizontal="center"/>
    </xf>
    <xf numFmtId="166" fontId="46" fillId="13" borderId="41" xfId="0" applyNumberFormat="1" applyFont="1" applyFill="1" applyBorder="1" applyAlignment="1">
      <alignment horizontal="right"/>
    </xf>
    <xf numFmtId="166" fontId="46" fillId="13" borderId="44" xfId="0" applyNumberFormat="1" applyFont="1" applyFill="1" applyBorder="1" applyAlignment="1">
      <alignment horizontal="right"/>
    </xf>
    <xf numFmtId="166" fontId="46" fillId="13" borderId="20" xfId="0" applyNumberFormat="1" applyFont="1" applyFill="1" applyBorder="1" applyAlignment="1">
      <alignment horizontal="right"/>
    </xf>
    <xf numFmtId="167" fontId="41" fillId="0" borderId="0" xfId="10" applyFont="1" applyAlignment="1">
      <alignment horizontal="left"/>
    </xf>
    <xf numFmtId="168" fontId="41" fillId="0" borderId="0" xfId="10" applyNumberFormat="1" applyFont="1" applyAlignment="1">
      <alignment horizontal="left"/>
    </xf>
    <xf numFmtId="2" fontId="33" fillId="3" borderId="29" xfId="21" applyNumberFormat="1" applyFont="1" applyFill="1" applyBorder="1" applyAlignment="1">
      <alignment horizontal="center" vertical="center"/>
    </xf>
    <xf numFmtId="2" fontId="33" fillId="3" borderId="30" xfId="21" applyNumberFormat="1" applyFont="1" applyFill="1" applyBorder="1" applyAlignment="1">
      <alignment horizontal="center" vertical="center"/>
    </xf>
    <xf numFmtId="2" fontId="33" fillId="3" borderId="48" xfId="21" applyNumberFormat="1" applyFont="1" applyFill="1" applyBorder="1" applyAlignment="1">
      <alignment horizontal="center"/>
    </xf>
    <xf numFmtId="2" fontId="33" fillId="3" borderId="30" xfId="21" applyNumberFormat="1" applyFont="1" applyFill="1" applyBorder="1" applyAlignment="1">
      <alignment horizontal="center"/>
    </xf>
    <xf numFmtId="10" fontId="33" fillId="3" borderId="0" xfId="0" applyNumberFormat="1" applyFont="1" applyFill="1"/>
    <xf numFmtId="167" fontId="40" fillId="8" borderId="0" xfId="15" applyFont="1" applyFill="1" applyAlignment="1">
      <alignment horizontal="center" vertical="center"/>
    </xf>
    <xf numFmtId="167" fontId="48" fillId="0" borderId="47" xfId="10" applyFont="1" applyBorder="1" applyAlignment="1">
      <alignment horizontal="center" vertical="center" wrapText="1"/>
    </xf>
    <xf numFmtId="167" fontId="48" fillId="0" borderId="48" xfId="10" applyFont="1" applyBorder="1" applyAlignment="1">
      <alignment horizontal="center" vertical="center" wrapText="1"/>
    </xf>
    <xf numFmtId="167" fontId="48" fillId="0" borderId="49" xfId="10" applyFont="1" applyBorder="1" applyAlignment="1">
      <alignment horizontal="center" vertical="center" wrapText="1"/>
    </xf>
    <xf numFmtId="167" fontId="48" fillId="0" borderId="50" xfId="10" applyFont="1" applyBorder="1" applyAlignment="1">
      <alignment horizontal="center" vertical="center" wrapText="1"/>
    </xf>
    <xf numFmtId="167" fontId="48" fillId="0" borderId="27" xfId="10" applyFont="1" applyBorder="1" applyAlignment="1">
      <alignment horizontal="center" vertical="center" wrapText="1"/>
    </xf>
    <xf numFmtId="167" fontId="48" fillId="0" borderId="29" xfId="10" applyFont="1" applyBorder="1" applyAlignment="1">
      <alignment horizontal="center" vertical="center" wrapText="1"/>
    </xf>
    <xf numFmtId="0" fontId="28" fillId="8" borderId="0" xfId="17" applyFont="1" applyFill="1" applyAlignment="1">
      <alignment horizontal="center" vertical="center"/>
    </xf>
    <xf numFmtId="167" fontId="28" fillId="8" borderId="0" xfId="10" applyFont="1" applyFill="1" applyAlignment="1">
      <alignment horizontal="center" vertical="center"/>
    </xf>
    <xf numFmtId="0" fontId="28" fillId="8" borderId="0" xfId="17" applyFont="1" applyFill="1" applyAlignment="1">
      <alignment horizontal="center"/>
    </xf>
    <xf numFmtId="167" fontId="28" fillId="8" borderId="0" xfId="10" applyFont="1" applyFill="1" applyAlignment="1">
      <alignment horizontal="center"/>
    </xf>
    <xf numFmtId="165" fontId="28" fillId="8" borderId="0" xfId="17" applyNumberFormat="1" applyFont="1" applyFill="1" applyAlignment="1">
      <alignment horizontal="center"/>
    </xf>
    <xf numFmtId="2" fontId="28" fillId="8" borderId="0" xfId="17" applyNumberFormat="1" applyFont="1" applyFill="1" applyAlignment="1">
      <alignment horizontal="center" vertical="center"/>
    </xf>
    <xf numFmtId="165" fontId="28" fillId="8" borderId="0" xfId="17" applyNumberFormat="1" applyFont="1" applyFill="1" applyAlignment="1">
      <alignment horizontal="center" vertical="center"/>
    </xf>
    <xf numFmtId="2" fontId="28" fillId="8" borderId="0" xfId="17" applyNumberFormat="1" applyFont="1" applyFill="1" applyAlignment="1">
      <alignment horizontal="center"/>
    </xf>
    <xf numFmtId="2" fontId="28" fillId="8" borderId="0" xfId="10" applyNumberFormat="1" applyFont="1" applyFill="1" applyAlignment="1">
      <alignment horizontal="center"/>
    </xf>
    <xf numFmtId="0" fontId="37" fillId="8" borderId="0" xfId="17" applyFont="1" applyFill="1" applyAlignment="1">
      <alignment horizontal="center" vertical="center"/>
    </xf>
    <xf numFmtId="167" fontId="37" fillId="8" borderId="0" xfId="10" applyFont="1" applyFill="1" applyAlignment="1">
      <alignment horizontal="center" vertical="center"/>
    </xf>
    <xf numFmtId="0" fontId="29" fillId="5" borderId="12" xfId="28" applyFont="1" applyFill="1" applyBorder="1" applyAlignment="1">
      <alignment horizontal="center" vertical="center" wrapText="1"/>
    </xf>
    <xf numFmtId="0" fontId="29" fillId="3" borderId="12" xfId="28" applyFont="1" applyFill="1" applyBorder="1" applyAlignment="1">
      <alignment horizontal="center" vertical="center" wrapText="1"/>
    </xf>
    <xf numFmtId="0" fontId="29" fillId="5" borderId="11" xfId="28" applyFont="1" applyFill="1" applyBorder="1" applyAlignment="1">
      <alignment horizontal="center"/>
    </xf>
    <xf numFmtId="2" fontId="28" fillId="3" borderId="1" xfId="18" applyNumberFormat="1" applyFont="1" applyFill="1" applyBorder="1" applyAlignment="1">
      <alignment horizontal="center" vertical="center"/>
    </xf>
    <xf numFmtId="2" fontId="28" fillId="3" borderId="0" xfId="18" applyNumberFormat="1" applyFont="1" applyFill="1" applyAlignment="1">
      <alignment horizontal="center" vertical="center"/>
    </xf>
    <xf numFmtId="2" fontId="28" fillId="8" borderId="12" xfId="18" applyNumberFormat="1" applyFont="1" applyFill="1" applyBorder="1" applyAlignment="1">
      <alignment horizontal="center" vertical="center"/>
    </xf>
    <xf numFmtId="2" fontId="28" fillId="3" borderId="12" xfId="18" applyNumberFormat="1" applyFont="1" applyFill="1" applyBorder="1" applyAlignment="1">
      <alignment horizontal="center" vertical="center"/>
    </xf>
    <xf numFmtId="49" fontId="28" fillId="8" borderId="27" xfId="18" applyNumberFormat="1" applyFont="1" applyFill="1" applyBorder="1" applyAlignment="1" applyProtection="1">
      <alignment horizontal="center" vertical="center"/>
      <protection locked="0"/>
    </xf>
    <xf numFmtId="49" fontId="28" fillId="8" borderId="28" xfId="18" applyNumberFormat="1" applyFont="1" applyFill="1" applyBorder="1" applyAlignment="1" applyProtection="1">
      <alignment horizontal="center" vertical="center"/>
      <protection locked="0"/>
    </xf>
    <xf numFmtId="167" fontId="35" fillId="4" borderId="15" xfId="10" applyFont="1" applyFill="1" applyBorder="1" applyAlignment="1">
      <alignment horizontal="center" vertical="center" wrapText="1"/>
    </xf>
    <xf numFmtId="167" fontId="35" fillId="4" borderId="1" xfId="10" applyFont="1" applyFill="1" applyBorder="1" applyAlignment="1">
      <alignment horizontal="center" vertical="center" wrapText="1"/>
    </xf>
    <xf numFmtId="167" fontId="35" fillId="4" borderId="6" xfId="10" applyFont="1" applyFill="1" applyBorder="1" applyAlignment="1">
      <alignment horizontal="center" vertical="center" wrapText="1"/>
    </xf>
    <xf numFmtId="167" fontId="35" fillId="4" borderId="0" xfId="10" applyFont="1" applyFill="1" applyAlignment="1">
      <alignment horizontal="center" vertical="center" wrapText="1"/>
    </xf>
    <xf numFmtId="0" fontId="39" fillId="3" borderId="0" xfId="0" applyFont="1" applyFill="1"/>
    <xf numFmtId="0" fontId="45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5" borderId="0" xfId="0" applyFont="1" applyFill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 wrapText="1"/>
    </xf>
    <xf numFmtId="0" fontId="35" fillId="4" borderId="0" xfId="0" applyFont="1" applyFill="1" applyAlignment="1">
      <alignment horizontal="center" vertical="center" wrapText="1"/>
    </xf>
    <xf numFmtId="0" fontId="35" fillId="4" borderId="2" xfId="0" applyFont="1" applyFill="1" applyBorder="1" applyAlignment="1">
      <alignment horizontal="center" vertical="center" wrapText="1"/>
    </xf>
    <xf numFmtId="165" fontId="28" fillId="5" borderId="15" xfId="0" applyNumberFormat="1" applyFont="1" applyFill="1" applyBorder="1" applyAlignment="1">
      <alignment horizontal="center" vertical="center"/>
    </xf>
    <xf numFmtId="165" fontId="28" fillId="5" borderId="6" xfId="0" applyNumberFormat="1" applyFont="1" applyFill="1" applyBorder="1" applyAlignment="1">
      <alignment horizontal="center" vertical="center"/>
    </xf>
    <xf numFmtId="165" fontId="28" fillId="5" borderId="16" xfId="0" applyNumberFormat="1" applyFont="1" applyFill="1" applyBorder="1" applyAlignment="1">
      <alignment horizontal="center" vertical="center"/>
    </xf>
    <xf numFmtId="0" fontId="28" fillId="5" borderId="15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center" vertical="center"/>
    </xf>
    <xf numFmtId="0" fontId="28" fillId="5" borderId="16" xfId="0" applyFont="1" applyFill="1" applyBorder="1" applyAlignment="1">
      <alignment horizontal="center" vertical="center"/>
    </xf>
    <xf numFmtId="165" fontId="28" fillId="0" borderId="15" xfId="0" applyNumberFormat="1" applyFont="1" applyBorder="1" applyAlignment="1">
      <alignment horizontal="center" vertical="center"/>
    </xf>
    <xf numFmtId="165" fontId="28" fillId="0" borderId="6" xfId="0" applyNumberFormat="1" applyFont="1" applyBorder="1" applyAlignment="1">
      <alignment horizontal="center" vertical="center"/>
    </xf>
    <xf numFmtId="165" fontId="28" fillId="0" borderId="16" xfId="0" applyNumberFormat="1" applyFont="1" applyBorder="1" applyAlignment="1">
      <alignment horizontal="center" vertical="center"/>
    </xf>
  </cellXfs>
  <cellStyles count="40">
    <cellStyle name="Comma" xfId="38" builtinId="3"/>
    <cellStyle name="Currency" xfId="14" builtinId="4"/>
    <cellStyle name="Currency 2" xfId="30" xr:uid="{FC51177A-1243-45D5-A6C3-B27EC469DAAA}"/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Normal 10" xfId="27" xr:uid="{34793A46-7F74-45A2-BAEE-DE03EF040879}"/>
    <cellStyle name="Normal 10 2" xfId="36" xr:uid="{4C70A6BC-95A9-4E81-806A-4D8A9A1FA822}"/>
    <cellStyle name="Normal 11" xfId="28" xr:uid="{F71DD4E6-8F34-400A-A917-9E0BC6FB382B}"/>
    <cellStyle name="Normal 11 2" xfId="37" xr:uid="{6BDB82B7-28D3-4348-A774-3B494A8663D9}"/>
    <cellStyle name="Normal 12" xfId="39" xr:uid="{A1B3B169-64DD-445F-9B9A-C3F38EF88652}"/>
    <cellStyle name="Normal 2" xfId="1" xr:uid="{00000000-0005-0000-0000-000009000000}"/>
    <cellStyle name="Normal 2 2" xfId="15" xr:uid="{00000000-0005-0000-0000-00000A000000}"/>
    <cellStyle name="Normal 2 3" xfId="29" xr:uid="{9020D93D-7AC2-48F6-9050-3CE2672B9524}"/>
    <cellStyle name="Normal 3" xfId="8" xr:uid="{00000000-0005-0000-0000-00000B000000}"/>
    <cellStyle name="Normal 4" xfId="13" xr:uid="{00000000-0005-0000-0000-00000C000000}"/>
    <cellStyle name="Normal 5" xfId="22" xr:uid="{070C9558-EA3D-4ED0-BB0A-75821D94F704}"/>
    <cellStyle name="Normal 5 2" xfId="32" xr:uid="{6D9FC6BC-400E-4CAD-93CE-8B8BF8B8A02E}"/>
    <cellStyle name="Normal 6" xfId="23" xr:uid="{F0594B02-943A-4218-BA48-E0DD868F8006}"/>
    <cellStyle name="Normal 7" xfId="24" xr:uid="{FDC7D70B-35FC-478C-B299-78F65142467A}"/>
    <cellStyle name="Normal 7 2" xfId="33" xr:uid="{90587458-279B-4064-842B-D5CD798E8D76}"/>
    <cellStyle name="Normal 8" xfId="25" xr:uid="{1B432A68-C9D5-4EEA-B048-994B9910ED05}"/>
    <cellStyle name="Normal 8 2" xfId="34" xr:uid="{AE1CAAC6-E497-43EA-9BDD-93EF4AA0AA6D}"/>
    <cellStyle name="Normal 9" xfId="26" xr:uid="{C8B70BDD-1232-4CCC-B9B5-5DE26581E6F1}"/>
    <cellStyle name="Normal 9 2" xfId="35" xr:uid="{0F34DCF0-E943-4A4B-A1AD-733987EA98D5}"/>
    <cellStyle name="Normal_CountyQuarterlyReport_0613" xfId="10" xr:uid="{00000000-0005-0000-0000-00000F000000}"/>
    <cellStyle name="Normal_CountyQuarterlyReportC 2" xfId="16" xr:uid="{00000000-0005-0000-0000-000010000000}"/>
    <cellStyle name="Normal_INCENTIVE GOALS Rpt 0710" xfId="9" xr:uid="{00000000-0005-0000-0000-000011000000}"/>
    <cellStyle name="Normal_INCENTIVE GOALS Rpt 0710 2 2" xfId="19" xr:uid="{00000000-0005-0000-0000-000012000000}"/>
    <cellStyle name="Normal_INCENTIVE GOALS_0912" xfId="12" xr:uid="{00000000-0005-0000-0000-000013000000}"/>
    <cellStyle name="Normal_qry_ACTY_FIPS_Agt" xfId="17" xr:uid="{00000000-0005-0000-0000-000014000000}"/>
    <cellStyle name="Normal_Self-Assessment_Scores_for_All_Categories_by_County" xfId="11" xr:uid="{00000000-0005-0000-0000-000017000000}"/>
    <cellStyle name="Normal_Sheet1" xfId="20" xr:uid="{00000000-0005-0000-0000-000018000000}"/>
    <cellStyle name="Normal_Staffing Prototype 2" xfId="18" xr:uid="{00000000-0005-0000-0000-000019000000}"/>
    <cellStyle name="Percent" xfId="21" builtinId="5"/>
    <cellStyle name="Percent 2" xfId="31" xr:uid="{0B0F7CE2-C125-4964-B943-7C4E348EDB0E}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indexed="48"/>
  </sheetPr>
  <dimension ref="A1:L192"/>
  <sheetViews>
    <sheetView tabSelected="1" workbookViewId="0">
      <selection activeCell="K1" sqref="K1"/>
    </sheetView>
  </sheetViews>
  <sheetFormatPr defaultColWidth="10.28515625" defaultRowHeight="11.25" x14ac:dyDescent="0.2"/>
  <cols>
    <col min="1" max="1" width="17" style="24" bestFit="1" customWidth="1"/>
    <col min="2" max="2" width="8.28515625" style="24" customWidth="1"/>
    <col min="3" max="3" width="14.140625" style="18" bestFit="1" customWidth="1"/>
    <col min="4" max="4" width="11.5703125" style="18" bestFit="1" customWidth="1"/>
    <col min="5" max="5" width="24.28515625" style="19" bestFit="1" customWidth="1"/>
    <col min="6" max="6" width="17.140625" style="25" bestFit="1" customWidth="1"/>
    <col min="7" max="7" width="11.140625" style="22" bestFit="1" customWidth="1"/>
    <col min="8" max="8" width="13.7109375" style="22" bestFit="1" customWidth="1"/>
    <col min="9" max="9" width="15.5703125" style="22" bestFit="1" customWidth="1"/>
    <col min="10" max="10" width="11.42578125" style="23" bestFit="1" customWidth="1"/>
    <col min="11" max="11" width="24.28515625" style="7" customWidth="1"/>
    <col min="12" max="12" width="22.7109375" style="7" customWidth="1"/>
    <col min="13" max="16384" width="10.28515625" style="7"/>
  </cols>
  <sheetData>
    <row r="1" spans="1:12" s="67" customFormat="1" ht="49.5" x14ac:dyDescent="0.3">
      <c r="A1" s="346" t="s">
        <v>285</v>
      </c>
      <c r="B1" s="346"/>
      <c r="C1" s="346"/>
      <c r="D1" s="346"/>
      <c r="E1" s="65" t="s">
        <v>294</v>
      </c>
      <c r="F1" s="190" t="s">
        <v>271</v>
      </c>
      <c r="G1" s="274" t="s">
        <v>272</v>
      </c>
      <c r="H1" s="66" t="s">
        <v>268</v>
      </c>
      <c r="I1" s="49" t="s">
        <v>269</v>
      </c>
      <c r="J1" s="48" t="s">
        <v>270</v>
      </c>
      <c r="K1" s="49" t="s">
        <v>297</v>
      </c>
      <c r="L1" s="49" t="s">
        <v>296</v>
      </c>
    </row>
    <row r="2" spans="1:12" ht="16.5" customHeight="1" x14ac:dyDescent="0.3">
      <c r="A2" s="51" t="s">
        <v>133</v>
      </c>
      <c r="B2" s="51" t="s">
        <v>267</v>
      </c>
      <c r="C2" s="50" t="s">
        <v>0</v>
      </c>
      <c r="D2" s="50" t="s">
        <v>134</v>
      </c>
      <c r="E2" s="52" t="s">
        <v>273</v>
      </c>
      <c r="F2" s="53" t="s">
        <v>135</v>
      </c>
      <c r="G2" s="54" t="s">
        <v>125</v>
      </c>
      <c r="H2" s="54" t="s">
        <v>125</v>
      </c>
      <c r="I2" s="54" t="s">
        <v>125</v>
      </c>
      <c r="J2" s="55" t="s">
        <v>125</v>
      </c>
      <c r="K2" s="49" t="s">
        <v>277</v>
      </c>
      <c r="L2" s="49" t="s">
        <v>278</v>
      </c>
    </row>
    <row r="3" spans="1:12" ht="16.5" x14ac:dyDescent="0.3">
      <c r="A3" s="45" t="s">
        <v>2</v>
      </c>
      <c r="B3" s="45">
        <v>3</v>
      </c>
      <c r="C3" s="290">
        <v>4954</v>
      </c>
      <c r="D3" s="47">
        <v>381.07692307692309</v>
      </c>
      <c r="E3" s="325">
        <v>3.7999999999999999E-2</v>
      </c>
      <c r="F3" s="64">
        <v>120815.76818181817</v>
      </c>
      <c r="G3" s="61">
        <v>0.67174414889248901</v>
      </c>
      <c r="H3" s="61">
        <v>0.87363746467501002</v>
      </c>
      <c r="I3" s="61">
        <v>0.86926360725720397</v>
      </c>
      <c r="J3" s="61">
        <v>0.47992081447963802</v>
      </c>
      <c r="K3" s="284">
        <v>5.8368539599413554</v>
      </c>
      <c r="L3" s="275">
        <v>4.7889666494568086</v>
      </c>
    </row>
    <row r="4" spans="1:12" ht="16.5" x14ac:dyDescent="0.3">
      <c r="A4" s="45" t="s">
        <v>3</v>
      </c>
      <c r="B4" s="45">
        <v>2</v>
      </c>
      <c r="C4" s="291">
        <v>869</v>
      </c>
      <c r="D4" s="41">
        <v>248.28571428571428</v>
      </c>
      <c r="E4" s="325">
        <v>3.4000000000000002E-2</v>
      </c>
      <c r="F4" s="56">
        <v>80762.970526315781</v>
      </c>
      <c r="G4" s="57">
        <v>0.677375827253894</v>
      </c>
      <c r="H4" s="57">
        <v>0.90218642117376302</v>
      </c>
      <c r="I4" s="57">
        <v>0.95348837209302295</v>
      </c>
      <c r="J4" s="57">
        <v>0.46598639455782298</v>
      </c>
      <c r="K4" s="285">
        <v>2.7412893211302003</v>
      </c>
      <c r="L4" s="276">
        <v>2.8381639773224383</v>
      </c>
    </row>
    <row r="5" spans="1:12" ht="16.5" x14ac:dyDescent="0.3">
      <c r="A5" s="45" t="s">
        <v>4</v>
      </c>
      <c r="B5" s="45">
        <v>2</v>
      </c>
      <c r="C5" s="291">
        <v>296</v>
      </c>
      <c r="D5" s="41">
        <v>296</v>
      </c>
      <c r="E5" s="325">
        <v>3.5000000000000003E-2</v>
      </c>
      <c r="F5" s="56">
        <v>124603.88</v>
      </c>
      <c r="G5" s="57">
        <v>0.62175914560373402</v>
      </c>
      <c r="H5" s="57">
        <v>0.90202702702702697</v>
      </c>
      <c r="I5" s="57">
        <v>0.95431472081218305</v>
      </c>
      <c r="J5" s="57">
        <v>0.4375</v>
      </c>
      <c r="K5" s="285">
        <v>4.7127927975260935</v>
      </c>
      <c r="L5" s="276">
        <v>3.2940567704876074</v>
      </c>
    </row>
    <row r="6" spans="1:12" ht="16.5" x14ac:dyDescent="0.3">
      <c r="A6" s="45" t="s">
        <v>5</v>
      </c>
      <c r="B6" s="45">
        <v>4</v>
      </c>
      <c r="C6" s="291">
        <v>1772</v>
      </c>
      <c r="D6" s="41">
        <v>472.53333333333336</v>
      </c>
      <c r="E6" s="325">
        <v>4.4999999999999998E-2</v>
      </c>
      <c r="F6" s="56">
        <v>112233.41666666667</v>
      </c>
      <c r="G6" s="57">
        <v>0.60638460283381801</v>
      </c>
      <c r="H6" s="57">
        <v>0.94638826185101599</v>
      </c>
      <c r="I6" s="57">
        <v>0.938539407086045</v>
      </c>
      <c r="J6" s="57">
        <v>0.42962356792144002</v>
      </c>
      <c r="K6" s="285">
        <v>2.673607626841155</v>
      </c>
      <c r="L6" s="276">
        <v>2.9736650622062042</v>
      </c>
    </row>
    <row r="7" spans="1:12" ht="16.5" x14ac:dyDescent="0.3">
      <c r="A7" s="45" t="s">
        <v>6</v>
      </c>
      <c r="B7" s="45">
        <v>2</v>
      </c>
      <c r="C7" s="291">
        <v>718</v>
      </c>
      <c r="D7" s="41">
        <v>239.33333333333334</v>
      </c>
      <c r="E7" s="325">
        <v>2.9000000000000001E-2</v>
      </c>
      <c r="F7" s="56">
        <v>79644.223529411771</v>
      </c>
      <c r="G7" s="57">
        <v>0.74257388918186196</v>
      </c>
      <c r="H7" s="57">
        <v>0.93036211699164395</v>
      </c>
      <c r="I7" s="57">
        <v>0.931924882629108</v>
      </c>
      <c r="J7" s="57">
        <v>0.52351738241308798</v>
      </c>
      <c r="K7" s="285">
        <v>1.8576994648380243</v>
      </c>
      <c r="L7" s="276">
        <v>2.0553933253125662</v>
      </c>
    </row>
    <row r="8" spans="1:12" ht="16.5" x14ac:dyDescent="0.3">
      <c r="A8" s="45" t="s">
        <v>7</v>
      </c>
      <c r="B8" s="45">
        <v>2</v>
      </c>
      <c r="C8" s="291">
        <v>251</v>
      </c>
      <c r="D8" s="41">
        <v>251</v>
      </c>
      <c r="E8" s="325">
        <v>0.03</v>
      </c>
      <c r="F8" s="56">
        <v>69722.78</v>
      </c>
      <c r="G8" s="57">
        <v>0.72200638486234103</v>
      </c>
      <c r="H8" s="57">
        <v>0.840637450199203</v>
      </c>
      <c r="I8" s="57">
        <v>0.95121951219512202</v>
      </c>
      <c r="J8" s="57">
        <v>0.483870967741936</v>
      </c>
      <c r="K8" s="285">
        <v>4.0971634306332714</v>
      </c>
      <c r="L8" s="276">
        <v>3.4939262332446517</v>
      </c>
    </row>
    <row r="9" spans="1:12" ht="16.5" x14ac:dyDescent="0.3">
      <c r="A9" s="45" t="s">
        <v>8</v>
      </c>
      <c r="B9" s="45">
        <v>7</v>
      </c>
      <c r="C9" s="291">
        <v>1715</v>
      </c>
      <c r="D9" s="41">
        <v>343</v>
      </c>
      <c r="E9" s="325">
        <v>3.5000000000000003E-2</v>
      </c>
      <c r="F9" s="56">
        <v>138951.02499999999</v>
      </c>
      <c r="G9" s="57">
        <v>0.67822755893142095</v>
      </c>
      <c r="H9" s="57">
        <v>0.95685131195335305</v>
      </c>
      <c r="I9" s="57">
        <v>0.91648189209164799</v>
      </c>
      <c r="J9" s="57">
        <v>0.47984790874524702</v>
      </c>
      <c r="K9" s="285">
        <v>3.6166209882476656</v>
      </c>
      <c r="L9" s="276">
        <v>3.7484978504933855</v>
      </c>
    </row>
    <row r="10" spans="1:12" ht="16.5" x14ac:dyDescent="0.3">
      <c r="A10" s="45" t="s">
        <v>9</v>
      </c>
      <c r="B10" s="45">
        <v>7</v>
      </c>
      <c r="C10" s="291">
        <v>989</v>
      </c>
      <c r="D10" s="41">
        <v>329.66666666666669</v>
      </c>
      <c r="E10" s="325">
        <v>4.5999999999999999E-2</v>
      </c>
      <c r="F10" s="56">
        <v>128675.33428571429</v>
      </c>
      <c r="G10" s="57">
        <v>0.68915808984771798</v>
      </c>
      <c r="H10" s="57">
        <v>0.96258847320525798</v>
      </c>
      <c r="I10" s="57">
        <v>0.91964285714285698</v>
      </c>
      <c r="J10" s="57">
        <v>0.5</v>
      </c>
      <c r="K10" s="285">
        <v>2.5477180015760275</v>
      </c>
      <c r="L10" s="276">
        <v>2.2563699789152576</v>
      </c>
    </row>
    <row r="11" spans="1:12" ht="16.5" x14ac:dyDescent="0.3">
      <c r="A11" s="45" t="s">
        <v>10</v>
      </c>
      <c r="B11" s="45">
        <v>6</v>
      </c>
      <c r="C11" s="291">
        <v>1793</v>
      </c>
      <c r="D11" s="41">
        <v>358.6</v>
      </c>
      <c r="E11" s="325">
        <v>4.8000000000000001E-2</v>
      </c>
      <c r="F11" s="56">
        <v>122793.20714285714</v>
      </c>
      <c r="G11" s="57">
        <v>0.63237121971191501</v>
      </c>
      <c r="H11" s="57">
        <v>0.89682097044060205</v>
      </c>
      <c r="I11" s="57">
        <v>0.89251297257227602</v>
      </c>
      <c r="J11" s="57">
        <v>0.40115858073859501</v>
      </c>
      <c r="K11" s="285">
        <v>2.6686352375260647</v>
      </c>
      <c r="L11" s="276">
        <v>3.1476827884762297</v>
      </c>
    </row>
    <row r="12" spans="1:12" ht="16.5" x14ac:dyDescent="0.3">
      <c r="A12" s="45" t="s">
        <v>11</v>
      </c>
      <c r="B12" s="45">
        <v>6</v>
      </c>
      <c r="C12" s="291">
        <v>2929</v>
      </c>
      <c r="D12" s="41">
        <v>300.41025641025641</v>
      </c>
      <c r="E12" s="325">
        <v>3.9E-2</v>
      </c>
      <c r="F12" s="56">
        <v>140117.76166666666</v>
      </c>
      <c r="G12" s="57">
        <v>0.73333578489071105</v>
      </c>
      <c r="H12" s="57">
        <v>0.90850119494708104</v>
      </c>
      <c r="I12" s="57">
        <v>0.961165048543689</v>
      </c>
      <c r="J12" s="57">
        <v>0.49536500579374299</v>
      </c>
      <c r="K12" s="285">
        <v>2.422122148952889</v>
      </c>
      <c r="L12" s="276">
        <v>2.5383338423783992</v>
      </c>
    </row>
    <row r="13" spans="1:12" ht="16.5" x14ac:dyDescent="0.3">
      <c r="A13" s="45" t="s">
        <v>12</v>
      </c>
      <c r="B13" s="45">
        <v>1</v>
      </c>
      <c r="C13" s="291">
        <v>4652</v>
      </c>
      <c r="D13" s="41">
        <v>664.57142857142856</v>
      </c>
      <c r="E13" s="325">
        <v>3.2000000000000001E-2</v>
      </c>
      <c r="F13" s="56">
        <v>167203.13241379309</v>
      </c>
      <c r="G13" s="57">
        <v>0.70726750582200204</v>
      </c>
      <c r="H13" s="57">
        <v>0.96023215821152197</v>
      </c>
      <c r="I13" s="57">
        <v>0.95802696078431404</v>
      </c>
      <c r="J13" s="57">
        <v>0.50987432675044897</v>
      </c>
      <c r="K13" s="285">
        <v>4.0692481819843032</v>
      </c>
      <c r="L13" s="276">
        <v>3.5074589821199265</v>
      </c>
    </row>
    <row r="14" spans="1:12" ht="16.5" x14ac:dyDescent="0.3">
      <c r="A14" s="45" t="s">
        <v>13</v>
      </c>
      <c r="B14" s="45">
        <v>2</v>
      </c>
      <c r="C14" s="291">
        <v>2201</v>
      </c>
      <c r="D14" s="41">
        <v>440.2</v>
      </c>
      <c r="E14" s="325">
        <v>3.4000000000000002E-2</v>
      </c>
      <c r="F14" s="56">
        <v>124802.7475</v>
      </c>
      <c r="G14" s="57">
        <v>0.68647856887402403</v>
      </c>
      <c r="H14" s="57">
        <v>0.83961835529304896</v>
      </c>
      <c r="I14" s="57">
        <v>0.97187500000000004</v>
      </c>
      <c r="J14" s="57">
        <v>0.46040515653775299</v>
      </c>
      <c r="K14" s="285">
        <v>4.3984153274638107</v>
      </c>
      <c r="L14" s="276">
        <v>3.5582748034696738</v>
      </c>
    </row>
    <row r="15" spans="1:12" ht="16.5" x14ac:dyDescent="0.3">
      <c r="A15" s="45" t="s">
        <v>14</v>
      </c>
      <c r="B15" s="45">
        <v>4</v>
      </c>
      <c r="C15" s="291">
        <v>4151</v>
      </c>
      <c r="D15" s="41">
        <v>247.82089552238807</v>
      </c>
      <c r="E15" s="325">
        <v>3.5000000000000003E-2</v>
      </c>
      <c r="F15" s="56">
        <v>135864.12448979591</v>
      </c>
      <c r="G15" s="57">
        <v>0.74276861986068898</v>
      </c>
      <c r="H15" s="57">
        <v>0.88147434353167897</v>
      </c>
      <c r="I15" s="57">
        <v>0.97382960162837995</v>
      </c>
      <c r="J15" s="57">
        <v>0.57686882933709505</v>
      </c>
      <c r="K15" s="285">
        <v>3.1297196312811448</v>
      </c>
      <c r="L15" s="276">
        <v>3.5731413486206951</v>
      </c>
    </row>
    <row r="16" spans="1:12" ht="16.5" x14ac:dyDescent="0.3">
      <c r="A16" s="45" t="s">
        <v>15</v>
      </c>
      <c r="B16" s="45">
        <v>2</v>
      </c>
      <c r="C16" s="291">
        <v>2265</v>
      </c>
      <c r="D16" s="41">
        <v>335.55555555555554</v>
      </c>
      <c r="E16" s="325">
        <v>3.5000000000000003E-2</v>
      </c>
      <c r="F16" s="56">
        <v>148490.73111111112</v>
      </c>
      <c r="G16" s="57">
        <v>0.72806830845971904</v>
      </c>
      <c r="H16" s="57">
        <v>0.92626931567328896</v>
      </c>
      <c r="I16" s="57">
        <v>0.920285158781594</v>
      </c>
      <c r="J16" s="57">
        <v>0.49035651665692598</v>
      </c>
      <c r="K16" s="285">
        <v>4.8891014137385422</v>
      </c>
      <c r="L16" s="276">
        <v>5.0974655809669649</v>
      </c>
    </row>
    <row r="17" spans="1:12" ht="16.5" x14ac:dyDescent="0.3">
      <c r="A17" s="45" t="s">
        <v>16</v>
      </c>
      <c r="B17" s="45">
        <v>7</v>
      </c>
      <c r="C17" s="291">
        <v>222</v>
      </c>
      <c r="D17" s="41">
        <v>444</v>
      </c>
      <c r="E17" s="325">
        <v>0.03</v>
      </c>
      <c r="F17" s="56">
        <v>166252.592</v>
      </c>
      <c r="G17" s="57">
        <v>0.75325523163265495</v>
      </c>
      <c r="H17" s="57">
        <v>0.891891891891892</v>
      </c>
      <c r="I17" s="57">
        <v>0.962025316455696</v>
      </c>
      <c r="J17" s="57">
        <v>0.57317073170731703</v>
      </c>
      <c r="K17" s="285">
        <v>3.1755571922833621</v>
      </c>
      <c r="L17" s="276">
        <v>3.3689803250225991</v>
      </c>
    </row>
    <row r="18" spans="1:12" ht="16.5" x14ac:dyDescent="0.3">
      <c r="A18" s="45" t="s">
        <v>17</v>
      </c>
      <c r="B18" s="45">
        <v>6</v>
      </c>
      <c r="C18" s="291">
        <v>1633</v>
      </c>
      <c r="D18" s="41">
        <v>408.25</v>
      </c>
      <c r="E18" s="325">
        <v>3.1E-2</v>
      </c>
      <c r="F18" s="56">
        <v>87739.468571428573</v>
      </c>
      <c r="G18" s="57">
        <v>0.58905470329445597</v>
      </c>
      <c r="H18" s="57">
        <v>0.77954684629516202</v>
      </c>
      <c r="I18" s="57">
        <v>0.90392156862745099</v>
      </c>
      <c r="J18" s="57">
        <v>0.31431334622823998</v>
      </c>
      <c r="K18" s="285">
        <v>1.5303274926098427</v>
      </c>
      <c r="L18" s="276">
        <v>2.1432240175470105</v>
      </c>
    </row>
    <row r="19" spans="1:12" ht="16.5" x14ac:dyDescent="0.3">
      <c r="A19" s="45" t="s">
        <v>18</v>
      </c>
      <c r="B19" s="45">
        <v>3</v>
      </c>
      <c r="C19" s="291">
        <v>776</v>
      </c>
      <c r="D19" s="41">
        <v>388</v>
      </c>
      <c r="E19" s="325">
        <v>3.6999999999999998E-2</v>
      </c>
      <c r="F19" s="56">
        <v>94436.498498498491</v>
      </c>
      <c r="G19" s="57">
        <v>0.71663937638902997</v>
      </c>
      <c r="H19" s="57">
        <v>0.88273195876288701</v>
      </c>
      <c r="I19" s="57">
        <v>0.92521739130434799</v>
      </c>
      <c r="J19" s="57">
        <v>0.485416666666667</v>
      </c>
      <c r="K19" s="285">
        <v>1.8952090275256517</v>
      </c>
      <c r="L19" s="276">
        <v>1.737631859015891</v>
      </c>
    </row>
    <row r="20" spans="1:12" ht="16.5" x14ac:dyDescent="0.3">
      <c r="A20" s="45" t="s">
        <v>19</v>
      </c>
      <c r="B20" s="45">
        <v>2</v>
      </c>
      <c r="C20" s="291">
        <v>4161</v>
      </c>
      <c r="D20" s="41">
        <v>231.16666666666666</v>
      </c>
      <c r="E20" s="325">
        <v>3.5000000000000003E-2</v>
      </c>
      <c r="F20" s="56">
        <v>102798.77500000001</v>
      </c>
      <c r="G20" s="57">
        <v>0.71110516038693505</v>
      </c>
      <c r="H20" s="57">
        <v>0.91155972122086004</v>
      </c>
      <c r="I20" s="57">
        <v>0.93468843718760397</v>
      </c>
      <c r="J20" s="57">
        <v>0.50197268588770905</v>
      </c>
      <c r="K20" s="285">
        <v>3.6860138016070203</v>
      </c>
      <c r="L20" s="276">
        <v>4.339533634004594</v>
      </c>
    </row>
    <row r="21" spans="1:12" ht="16.5" x14ac:dyDescent="0.3">
      <c r="A21" s="45" t="s">
        <v>20</v>
      </c>
      <c r="B21" s="45">
        <v>3</v>
      </c>
      <c r="C21" s="291">
        <v>1118</v>
      </c>
      <c r="D21" s="41">
        <v>279.5</v>
      </c>
      <c r="E21" s="325">
        <v>3.1E-2</v>
      </c>
      <c r="F21" s="56">
        <v>129754.6</v>
      </c>
      <c r="G21" s="57">
        <v>0.693268220408508</v>
      </c>
      <c r="H21" s="57">
        <v>0.89803220035778197</v>
      </c>
      <c r="I21" s="57">
        <v>0.92203389830508498</v>
      </c>
      <c r="J21" s="57">
        <v>0.50996015936255001</v>
      </c>
      <c r="K21" s="285">
        <v>3.1355806937522281</v>
      </c>
      <c r="L21" s="276">
        <v>3.7187814454760706</v>
      </c>
    </row>
    <row r="22" spans="1:12" ht="16.5" x14ac:dyDescent="0.3">
      <c r="A22" s="45" t="s">
        <v>21</v>
      </c>
      <c r="B22" s="45">
        <v>1</v>
      </c>
      <c r="C22" s="291">
        <v>554</v>
      </c>
      <c r="D22" s="41">
        <v>554</v>
      </c>
      <c r="E22" s="325">
        <v>3.5999999999999997E-2</v>
      </c>
      <c r="F22" s="56">
        <v>126176.64285714286</v>
      </c>
      <c r="G22" s="57">
        <v>0.67605506168557805</v>
      </c>
      <c r="H22" s="57">
        <v>0.90974729241877295</v>
      </c>
      <c r="I22" s="57">
        <v>0.95121951219512202</v>
      </c>
      <c r="J22" s="57">
        <v>0.443037974683544</v>
      </c>
      <c r="K22" s="285">
        <v>3.8687616378432335</v>
      </c>
      <c r="L22" s="276">
        <v>4.5194128569337959</v>
      </c>
    </row>
    <row r="23" spans="1:12" s="8" customFormat="1" ht="16.5" x14ac:dyDescent="0.3">
      <c r="A23" s="45" t="s">
        <v>22</v>
      </c>
      <c r="B23" s="45">
        <v>7</v>
      </c>
      <c r="C23" s="291">
        <v>683</v>
      </c>
      <c r="D23" s="41">
        <v>227.66666666666666</v>
      </c>
      <c r="E23" s="325">
        <v>3.4000000000000002E-2</v>
      </c>
      <c r="F23" s="56">
        <v>79511.157500000001</v>
      </c>
      <c r="G23" s="57">
        <v>0.67446781345040197</v>
      </c>
      <c r="H23" s="57">
        <v>0.96046852122986803</v>
      </c>
      <c r="I23" s="57">
        <v>0.92843326885880095</v>
      </c>
      <c r="J23" s="57">
        <v>0.50096711798839499</v>
      </c>
      <c r="K23" s="285">
        <v>4.0503851641235924</v>
      </c>
      <c r="L23" s="276">
        <v>3.8723875874219891</v>
      </c>
    </row>
    <row r="24" spans="1:12" s="8" customFormat="1" ht="16.5" x14ac:dyDescent="0.3">
      <c r="A24" s="45" t="s">
        <v>23</v>
      </c>
      <c r="B24" s="45">
        <v>1</v>
      </c>
      <c r="C24" s="291">
        <v>175</v>
      </c>
      <c r="D24" s="41">
        <v>175</v>
      </c>
      <c r="E24" s="325">
        <v>3.4000000000000002E-2</v>
      </c>
      <c r="F24" s="56">
        <v>90986.045454545441</v>
      </c>
      <c r="G24" s="57">
        <v>0.70651676433414201</v>
      </c>
      <c r="H24" s="57">
        <v>0.89714285714285702</v>
      </c>
      <c r="I24" s="57">
        <v>0.92105263157894701</v>
      </c>
      <c r="J24" s="57">
        <v>0.56923076923076898</v>
      </c>
      <c r="K24" s="285">
        <v>1.5038173810478734</v>
      </c>
      <c r="L24" s="276">
        <v>1.85511926576502</v>
      </c>
    </row>
    <row r="25" spans="1:12" ht="16.5" x14ac:dyDescent="0.3">
      <c r="A25" s="45" t="s">
        <v>24</v>
      </c>
      <c r="B25" s="45">
        <v>2</v>
      </c>
      <c r="C25" s="291">
        <v>5102</v>
      </c>
      <c r="D25" s="41">
        <v>364.42857142857144</v>
      </c>
      <c r="E25" s="325">
        <v>4.2999999999999997E-2</v>
      </c>
      <c r="F25" s="56">
        <v>99048.14</v>
      </c>
      <c r="G25" s="57">
        <v>0.61058803154679597</v>
      </c>
      <c r="H25" s="57">
        <v>0.87847902783222298</v>
      </c>
      <c r="I25" s="57">
        <v>0.91528873060289995</v>
      </c>
      <c r="J25" s="57">
        <v>0.37825197310727898</v>
      </c>
      <c r="K25" s="285">
        <v>3.7765024334894033</v>
      </c>
      <c r="L25" s="276">
        <v>3.3728685879114093</v>
      </c>
    </row>
    <row r="26" spans="1:12" ht="16.5" x14ac:dyDescent="0.3">
      <c r="A26" s="45" t="s">
        <v>25</v>
      </c>
      <c r="B26" s="45">
        <v>6</v>
      </c>
      <c r="C26" s="291">
        <v>2863</v>
      </c>
      <c r="D26" s="41">
        <v>318.11111111111109</v>
      </c>
      <c r="E26" s="325">
        <v>4.2000000000000003E-2</v>
      </c>
      <c r="F26" s="56">
        <v>81159.424285714282</v>
      </c>
      <c r="G26" s="57">
        <v>0.64982609247768497</v>
      </c>
      <c r="H26" s="57">
        <v>0.89940621725462799</v>
      </c>
      <c r="I26" s="57">
        <v>0.91462851868943296</v>
      </c>
      <c r="J26" s="57">
        <v>0.395268605224248</v>
      </c>
      <c r="K26" s="285">
        <v>3.8192116735034207</v>
      </c>
      <c r="L26" s="276">
        <v>3.4683934144356972</v>
      </c>
    </row>
    <row r="27" spans="1:12" ht="16.5" x14ac:dyDescent="0.3">
      <c r="A27" s="45" t="s">
        <v>26</v>
      </c>
      <c r="B27" s="45">
        <v>6</v>
      </c>
      <c r="C27" s="291">
        <v>3303</v>
      </c>
      <c r="D27" s="41">
        <v>412.875</v>
      </c>
      <c r="E27" s="325">
        <v>3.7999999999999999E-2</v>
      </c>
      <c r="F27" s="56">
        <v>210909.0388888889</v>
      </c>
      <c r="G27" s="57">
        <v>0.71784752370343397</v>
      </c>
      <c r="H27" s="57">
        <v>0.90856796851347299</v>
      </c>
      <c r="I27" s="57">
        <v>0.91845313156788599</v>
      </c>
      <c r="J27" s="57">
        <v>0.467352415026834</v>
      </c>
      <c r="K27" s="285">
        <v>18.352902695212165</v>
      </c>
      <c r="L27" s="276">
        <v>16.39907723128551</v>
      </c>
    </row>
    <row r="28" spans="1:12" ht="16.5" x14ac:dyDescent="0.3">
      <c r="A28" s="45" t="s">
        <v>27</v>
      </c>
      <c r="B28" s="45">
        <v>6</v>
      </c>
      <c r="C28" s="291">
        <v>16124</v>
      </c>
      <c r="D28" s="41">
        <v>374.97674418604652</v>
      </c>
      <c r="E28" s="325">
        <v>4.5999999999999999E-2</v>
      </c>
      <c r="F28" s="56">
        <v>118480.00179310345</v>
      </c>
      <c r="G28" s="57">
        <v>0.66368162081482696</v>
      </c>
      <c r="H28" s="57">
        <v>0.80259240883155603</v>
      </c>
      <c r="I28" s="57">
        <v>0.88146258503401398</v>
      </c>
      <c r="J28" s="57">
        <v>0.45440900562851799</v>
      </c>
      <c r="K28" s="285">
        <v>4.0154783621917574</v>
      </c>
      <c r="L28" s="276">
        <v>4.4666862802359564</v>
      </c>
    </row>
    <row r="29" spans="1:12" ht="16.5" x14ac:dyDescent="0.3">
      <c r="A29" s="45" t="s">
        <v>28</v>
      </c>
      <c r="B29" s="45">
        <v>7</v>
      </c>
      <c r="C29" s="291">
        <v>619</v>
      </c>
      <c r="D29" s="41">
        <v>309.5</v>
      </c>
      <c r="E29" s="325">
        <v>2.7E-2</v>
      </c>
      <c r="F29" s="56">
        <v>188500.17600000001</v>
      </c>
      <c r="G29" s="57">
        <v>0.72057140833623801</v>
      </c>
      <c r="H29" s="57">
        <v>0.91437802907915999</v>
      </c>
      <c r="I29" s="57">
        <v>0.92481203007518797</v>
      </c>
      <c r="J29" s="57">
        <v>0.53441295546558698</v>
      </c>
      <c r="K29" s="285">
        <v>6.2815930063264647</v>
      </c>
      <c r="L29" s="276">
        <v>6.9827865500039019</v>
      </c>
    </row>
    <row r="30" spans="1:12" ht="16.5" x14ac:dyDescent="0.3">
      <c r="A30" s="45" t="s">
        <v>29</v>
      </c>
      <c r="B30" s="45">
        <v>7</v>
      </c>
      <c r="C30" s="291">
        <v>581</v>
      </c>
      <c r="D30" s="41">
        <v>581</v>
      </c>
      <c r="E30" s="325">
        <v>2.9000000000000001E-2</v>
      </c>
      <c r="F30" s="56">
        <v>837202.18</v>
      </c>
      <c r="G30" s="57">
        <v>0.734863947810934</v>
      </c>
      <c r="H30" s="57">
        <v>0.92943201376936302</v>
      </c>
      <c r="I30" s="57">
        <v>0.93871866295264605</v>
      </c>
      <c r="J30" s="57">
        <v>0.50704225352112697</v>
      </c>
      <c r="K30" s="285">
        <v>5.1456875540343132</v>
      </c>
      <c r="L30" s="276">
        <v>5.3385287202167664</v>
      </c>
    </row>
    <row r="31" spans="1:12" ht="16.5" x14ac:dyDescent="0.3">
      <c r="A31" s="45" t="s">
        <v>30</v>
      </c>
      <c r="B31" s="45">
        <v>3</v>
      </c>
      <c r="C31" s="291">
        <v>4283</v>
      </c>
      <c r="D31" s="41">
        <v>356.91666666666669</v>
      </c>
      <c r="E31" s="325">
        <v>3.5999999999999997E-2</v>
      </c>
      <c r="F31" s="56">
        <v>178738.34529411767</v>
      </c>
      <c r="G31" s="57">
        <v>0.68576344388106603</v>
      </c>
      <c r="H31" s="57">
        <v>0.86481438244221298</v>
      </c>
      <c r="I31" s="57">
        <v>0.90932811480756703</v>
      </c>
      <c r="J31" s="57">
        <v>0.45577164366373901</v>
      </c>
      <c r="K31" s="285">
        <v>6.9551420512299238</v>
      </c>
      <c r="L31" s="276">
        <v>6.5921703774653917</v>
      </c>
    </row>
    <row r="32" spans="1:12" ht="16.5" x14ac:dyDescent="0.3">
      <c r="A32" s="45" t="s">
        <v>31</v>
      </c>
      <c r="B32" s="45">
        <v>3</v>
      </c>
      <c r="C32" s="291">
        <v>884</v>
      </c>
      <c r="D32" s="41">
        <v>294.66666666666669</v>
      </c>
      <c r="E32" s="325">
        <v>3.4000000000000002E-2</v>
      </c>
      <c r="F32" s="56">
        <v>206255.59</v>
      </c>
      <c r="G32" s="57">
        <v>0.75280098082621805</v>
      </c>
      <c r="H32" s="57">
        <v>0.90158371040723995</v>
      </c>
      <c r="I32" s="57">
        <v>0.93811533052039398</v>
      </c>
      <c r="J32" s="57">
        <v>0.57817589576547201</v>
      </c>
      <c r="K32" s="285">
        <v>3.7683682457513616</v>
      </c>
      <c r="L32" s="276">
        <v>3.8807567243156291</v>
      </c>
    </row>
    <row r="33" spans="1:12" ht="16.5" x14ac:dyDescent="0.3">
      <c r="A33" s="45" t="s">
        <v>32</v>
      </c>
      <c r="B33" s="45">
        <v>6</v>
      </c>
      <c r="C33" s="291">
        <v>1987</v>
      </c>
      <c r="D33" s="41">
        <v>397.4</v>
      </c>
      <c r="E33" s="325">
        <v>3.3000000000000002E-2</v>
      </c>
      <c r="F33" s="56">
        <v>221205.22999999998</v>
      </c>
      <c r="G33" s="57">
        <v>0.64688195090559397</v>
      </c>
      <c r="H33" s="57">
        <v>0.89179667840966304</v>
      </c>
      <c r="I33" s="57">
        <v>0.91182233834095405</v>
      </c>
      <c r="J33" s="57">
        <v>0.44007858546168999</v>
      </c>
      <c r="K33" s="285">
        <v>6.0051879652728299</v>
      </c>
      <c r="L33" s="276">
        <v>7.0095874460982772</v>
      </c>
    </row>
    <row r="34" spans="1:12" ht="16.5" x14ac:dyDescent="0.3">
      <c r="A34" s="45" t="s">
        <v>33</v>
      </c>
      <c r="B34" s="45">
        <v>3</v>
      </c>
      <c r="C34" s="291">
        <v>6541</v>
      </c>
      <c r="D34" s="41">
        <v>261.64</v>
      </c>
      <c r="E34" s="325">
        <v>3.3000000000000002E-2</v>
      </c>
      <c r="F34" s="56">
        <v>109278.8209375</v>
      </c>
      <c r="G34" s="57">
        <v>0.69158672707271296</v>
      </c>
      <c r="H34" s="57">
        <v>0.89405289711053404</v>
      </c>
      <c r="I34" s="57">
        <v>0.90393497136523204</v>
      </c>
      <c r="J34" s="57">
        <v>0.513634331694233</v>
      </c>
      <c r="K34" s="285">
        <v>2.536098480755824</v>
      </c>
      <c r="L34" s="276">
        <v>2.4797918485427641</v>
      </c>
    </row>
    <row r="35" spans="1:12" ht="16.5" x14ac:dyDescent="0.3">
      <c r="A35" s="45" t="s">
        <v>136</v>
      </c>
      <c r="B35" s="45">
        <v>5</v>
      </c>
      <c r="C35" s="291">
        <v>3881</v>
      </c>
      <c r="D35" s="41">
        <v>388.1</v>
      </c>
      <c r="E35" s="325">
        <v>5.3999999999999999E-2</v>
      </c>
      <c r="F35" s="56">
        <v>72366.892666666667</v>
      </c>
      <c r="G35" s="57">
        <v>0.63885816119994199</v>
      </c>
      <c r="H35" s="57">
        <v>0.65009018294254095</v>
      </c>
      <c r="I35" s="57">
        <v>0.68904713462190603</v>
      </c>
      <c r="J35" s="57">
        <v>0.41315192743764201</v>
      </c>
      <c r="K35" s="285">
        <v>2.5080994738519062</v>
      </c>
      <c r="L35" s="276">
        <v>2.6394221966120495</v>
      </c>
    </row>
    <row r="36" spans="1:12" ht="16.5" x14ac:dyDescent="0.3">
      <c r="A36" s="45" t="s">
        <v>34</v>
      </c>
      <c r="B36" s="45">
        <v>3</v>
      </c>
      <c r="C36" s="291">
        <v>10644</v>
      </c>
      <c r="D36" s="41">
        <v>332.625</v>
      </c>
      <c r="E36" s="325">
        <v>3.9E-2</v>
      </c>
      <c r="F36" s="56">
        <v>118721.23419354839</v>
      </c>
      <c r="G36" s="57">
        <v>0.65245428692000895</v>
      </c>
      <c r="H36" s="57">
        <v>0.90868094701240099</v>
      </c>
      <c r="I36" s="57">
        <v>0.91961744278720303</v>
      </c>
      <c r="J36" s="57">
        <v>0.43685650983969798</v>
      </c>
      <c r="K36" s="286">
        <v>3.6417708447111026</v>
      </c>
      <c r="L36" s="277">
        <v>4.3683654513443209</v>
      </c>
    </row>
    <row r="37" spans="1:12" ht="16.5" x14ac:dyDescent="0.3">
      <c r="A37" s="45" t="s">
        <v>35</v>
      </c>
      <c r="B37" s="45">
        <v>5</v>
      </c>
      <c r="C37" s="291">
        <v>2226</v>
      </c>
      <c r="D37" s="41">
        <v>247.33333333333334</v>
      </c>
      <c r="E37" s="325">
        <v>3.3000000000000002E-2</v>
      </c>
      <c r="F37" s="56">
        <v>125083.929</v>
      </c>
      <c r="G37" s="57">
        <v>0.70875773409176202</v>
      </c>
      <c r="H37" s="57">
        <v>0.90970350404312705</v>
      </c>
      <c r="I37" s="57">
        <v>0.93254216114928201</v>
      </c>
      <c r="J37" s="57">
        <v>0.46710097719869698</v>
      </c>
      <c r="K37" s="285">
        <v>3.3894177686013274</v>
      </c>
      <c r="L37" s="276">
        <v>3.5910613891204339</v>
      </c>
    </row>
    <row r="38" spans="1:12" ht="16.5" x14ac:dyDescent="0.3">
      <c r="A38" s="45" t="s">
        <v>36</v>
      </c>
      <c r="B38" s="45">
        <v>2</v>
      </c>
      <c r="C38" s="291">
        <v>7099</v>
      </c>
      <c r="D38" s="41">
        <v>308.6521739130435</v>
      </c>
      <c r="E38" s="325">
        <v>3.6999999999999998E-2</v>
      </c>
      <c r="F38" s="56">
        <v>103240.666875</v>
      </c>
      <c r="G38" s="57">
        <v>0.69892190440542701</v>
      </c>
      <c r="H38" s="57">
        <v>0.86462882096069904</v>
      </c>
      <c r="I38" s="57">
        <v>0.92050130939019803</v>
      </c>
      <c r="J38" s="57">
        <v>0.45305699481865302</v>
      </c>
      <c r="K38" s="285">
        <v>3.7326505767762814</v>
      </c>
      <c r="L38" s="276">
        <v>3.6905769896898919</v>
      </c>
    </row>
    <row r="39" spans="1:12" ht="16.5" x14ac:dyDescent="0.3">
      <c r="A39" s="45" t="s">
        <v>37</v>
      </c>
      <c r="B39" s="45">
        <v>7</v>
      </c>
      <c r="C39" s="291">
        <v>337</v>
      </c>
      <c r="D39" s="41">
        <v>337</v>
      </c>
      <c r="E39" s="325">
        <v>3.5999999999999997E-2</v>
      </c>
      <c r="F39" s="56">
        <v>134095.00571428571</v>
      </c>
      <c r="G39" s="57">
        <v>0.73207961836828495</v>
      </c>
      <c r="H39" s="57">
        <v>0.90801186943620205</v>
      </c>
      <c r="I39" s="57">
        <v>0.89430894308943099</v>
      </c>
      <c r="J39" s="57">
        <v>0.56198347107437996</v>
      </c>
      <c r="K39" s="285">
        <v>2.7988878786433227</v>
      </c>
      <c r="L39" s="276">
        <v>3.0939929274101248</v>
      </c>
    </row>
    <row r="40" spans="1:12" ht="16.5" x14ac:dyDescent="0.3">
      <c r="A40" s="45" t="s">
        <v>38</v>
      </c>
      <c r="B40" s="45">
        <v>1</v>
      </c>
      <c r="C40" s="291">
        <v>195</v>
      </c>
      <c r="D40" s="41">
        <v>260</v>
      </c>
      <c r="E40" s="325">
        <v>3.2000000000000001E-2</v>
      </c>
      <c r="F40" s="56">
        <v>99786.559999999998</v>
      </c>
      <c r="G40" s="57">
        <v>0.67867931760037203</v>
      </c>
      <c r="H40" s="57">
        <v>0.91794871794871802</v>
      </c>
      <c r="I40" s="57">
        <v>0.93023255813953498</v>
      </c>
      <c r="J40" s="57">
        <v>0.4</v>
      </c>
      <c r="K40" s="285">
        <v>3.938567701329271</v>
      </c>
      <c r="L40" s="276">
        <v>4.0271602460931355</v>
      </c>
    </row>
    <row r="41" spans="1:12" ht="16.5" x14ac:dyDescent="0.3">
      <c r="A41" s="45" t="s">
        <v>39</v>
      </c>
      <c r="B41" s="45">
        <v>5</v>
      </c>
      <c r="C41" s="291">
        <v>1691</v>
      </c>
      <c r="D41" s="41">
        <v>198.94117647058823</v>
      </c>
      <c r="E41" s="325">
        <v>3.4000000000000002E-2</v>
      </c>
      <c r="F41" s="56">
        <v>91997.051000000007</v>
      </c>
      <c r="G41" s="57">
        <v>0.71722270557232304</v>
      </c>
      <c r="H41" s="57">
        <v>0.96451803666469604</v>
      </c>
      <c r="I41" s="57">
        <v>0.94287949921752701</v>
      </c>
      <c r="J41" s="57">
        <v>0.48379254457050203</v>
      </c>
      <c r="K41" s="285">
        <v>3.0965671918507325</v>
      </c>
      <c r="L41" s="276">
        <v>2.9256367703721535</v>
      </c>
    </row>
    <row r="42" spans="1:12" ht="16.5" x14ac:dyDescent="0.3">
      <c r="A42" s="45" t="s">
        <v>40</v>
      </c>
      <c r="B42" s="45">
        <v>5</v>
      </c>
      <c r="C42" s="291">
        <v>1038</v>
      </c>
      <c r="D42" s="41">
        <v>346</v>
      </c>
      <c r="E42" s="325">
        <v>3.3000000000000002E-2</v>
      </c>
      <c r="F42" s="56">
        <v>97537.069473684212</v>
      </c>
      <c r="G42" s="57">
        <v>0.66023135797142496</v>
      </c>
      <c r="H42" s="57">
        <v>0.94990366088631994</v>
      </c>
      <c r="I42" s="57">
        <v>0.93698949824970801</v>
      </c>
      <c r="J42" s="57">
        <v>0.419896640826873</v>
      </c>
      <c r="K42" s="285">
        <v>3.5610271549087607</v>
      </c>
      <c r="L42" s="276">
        <v>3.969725123370869</v>
      </c>
    </row>
    <row r="43" spans="1:12" ht="16.5" x14ac:dyDescent="0.3">
      <c r="A43" s="45" t="s">
        <v>137</v>
      </c>
      <c r="B43" s="45">
        <v>3</v>
      </c>
      <c r="C43" s="291">
        <v>15421</v>
      </c>
      <c r="D43" s="41">
        <v>405.81578947368422</v>
      </c>
      <c r="E43" s="325">
        <v>4.2000000000000003E-2</v>
      </c>
      <c r="F43" s="56">
        <v>94720.672530120486</v>
      </c>
      <c r="G43" s="57">
        <v>0.71798476245398901</v>
      </c>
      <c r="H43" s="57">
        <v>0.87225212372738503</v>
      </c>
      <c r="I43" s="57">
        <v>0.90242386575512801</v>
      </c>
      <c r="J43" s="57">
        <v>0.511391223155929</v>
      </c>
      <c r="K43" s="285">
        <v>3.8761579097652885</v>
      </c>
      <c r="L43" s="276">
        <v>3.1938822380204011</v>
      </c>
    </row>
    <row r="44" spans="1:12" ht="16.5" x14ac:dyDescent="0.3">
      <c r="A44" s="45" t="s">
        <v>41</v>
      </c>
      <c r="B44" s="45">
        <v>5</v>
      </c>
      <c r="C44" s="291">
        <v>2710</v>
      </c>
      <c r="D44" s="41">
        <v>208.46153846153845</v>
      </c>
      <c r="E44" s="325">
        <v>5.2999999999999999E-2</v>
      </c>
      <c r="F44" s="56">
        <v>80351.577058823532</v>
      </c>
      <c r="G44" s="57">
        <v>0.69712565448357899</v>
      </c>
      <c r="H44" s="57">
        <v>0.85977859778597798</v>
      </c>
      <c r="I44" s="57">
        <v>0.92325690219934498</v>
      </c>
      <c r="J44" s="57">
        <v>0.525515743756786</v>
      </c>
      <c r="K44" s="285">
        <v>2.9044141510658186</v>
      </c>
      <c r="L44" s="276">
        <v>3.2695886077357539</v>
      </c>
    </row>
    <row r="45" spans="1:12" ht="16.5" x14ac:dyDescent="0.3">
      <c r="A45" s="45" t="s">
        <v>42</v>
      </c>
      <c r="B45" s="45">
        <v>4</v>
      </c>
      <c r="C45" s="291">
        <v>3929</v>
      </c>
      <c r="D45" s="41">
        <v>280.64285714285717</v>
      </c>
      <c r="E45" s="325">
        <v>0.04</v>
      </c>
      <c r="F45" s="56">
        <v>134977.60972972971</v>
      </c>
      <c r="G45" s="57">
        <v>0.70584805110502402</v>
      </c>
      <c r="H45" s="57">
        <v>0.88928480529396803</v>
      </c>
      <c r="I45" s="57">
        <v>0.92776603241719502</v>
      </c>
      <c r="J45" s="57">
        <v>0.47698300283286099</v>
      </c>
      <c r="K45" s="285">
        <v>3.8103906046470124</v>
      </c>
      <c r="L45" s="276">
        <v>4.0818156399876617</v>
      </c>
    </row>
    <row r="46" spans="1:12" ht="16.5" x14ac:dyDescent="0.3">
      <c r="A46" s="45" t="s">
        <v>43</v>
      </c>
      <c r="B46" s="45">
        <v>1</v>
      </c>
      <c r="C46" s="291">
        <v>1017</v>
      </c>
      <c r="D46" s="41">
        <v>339</v>
      </c>
      <c r="E46" s="325">
        <v>3.1E-2</v>
      </c>
      <c r="F46" s="56">
        <v>92343.177142857137</v>
      </c>
      <c r="G46" s="57">
        <v>0.77435926009314704</v>
      </c>
      <c r="H46" s="57">
        <v>0.88003933136676504</v>
      </c>
      <c r="I46" s="57">
        <v>0.96209912536443198</v>
      </c>
      <c r="J46" s="57">
        <v>0.53039513677811501</v>
      </c>
      <c r="K46" s="285">
        <v>2.4781870225878992</v>
      </c>
      <c r="L46" s="276">
        <v>2.9041100505734012</v>
      </c>
    </row>
    <row r="47" spans="1:12" ht="16.5" x14ac:dyDescent="0.3">
      <c r="A47" s="45" t="s">
        <v>44</v>
      </c>
      <c r="B47" s="45">
        <v>1</v>
      </c>
      <c r="C47" s="291">
        <v>1442</v>
      </c>
      <c r="D47" s="41">
        <v>360.5</v>
      </c>
      <c r="E47" s="325">
        <v>0.03</v>
      </c>
      <c r="F47" s="56">
        <v>166915.56545454546</v>
      </c>
      <c r="G47" s="57">
        <v>0.77125862227205699</v>
      </c>
      <c r="H47" s="57">
        <v>0.90221914008321802</v>
      </c>
      <c r="I47" s="57">
        <v>0.93631178707224305</v>
      </c>
      <c r="J47" s="57">
        <v>0.59307359307359298</v>
      </c>
      <c r="K47" s="285">
        <v>4.2433593761895327</v>
      </c>
      <c r="L47" s="276">
        <v>4.7632431425494994</v>
      </c>
    </row>
    <row r="48" spans="1:12" ht="16.5" x14ac:dyDescent="0.3">
      <c r="A48" s="45" t="s">
        <v>45</v>
      </c>
      <c r="B48" s="45">
        <v>7</v>
      </c>
      <c r="C48" s="291">
        <v>1311</v>
      </c>
      <c r="D48" s="41">
        <v>327.75</v>
      </c>
      <c r="E48" s="325">
        <v>4.2000000000000003E-2</v>
      </c>
      <c r="F48" s="56">
        <v>137402.19777777779</v>
      </c>
      <c r="G48" s="57">
        <v>0.69470606604099205</v>
      </c>
      <c r="H48" s="57">
        <v>0.94813119755911501</v>
      </c>
      <c r="I48" s="57">
        <v>0.93083333333333296</v>
      </c>
      <c r="J48" s="57">
        <v>0.47850678733031698</v>
      </c>
      <c r="K48" s="285">
        <v>4.7859125748448008</v>
      </c>
      <c r="L48" s="276">
        <v>4.9902089941384276</v>
      </c>
    </row>
    <row r="49" spans="1:12" ht="16.5" x14ac:dyDescent="0.3">
      <c r="A49" s="45" t="s">
        <v>46</v>
      </c>
      <c r="B49" s="45">
        <v>4</v>
      </c>
      <c r="C49" s="291">
        <v>2047</v>
      </c>
      <c r="D49" s="41">
        <v>264.12903225806451</v>
      </c>
      <c r="E49" s="325">
        <v>4.4999999999999998E-2</v>
      </c>
      <c r="F49" s="56">
        <v>99870.519</v>
      </c>
      <c r="G49" s="57">
        <v>0.63442328941420401</v>
      </c>
      <c r="H49" s="57">
        <v>0.87591597459697101</v>
      </c>
      <c r="I49" s="57">
        <v>0.89972337482710896</v>
      </c>
      <c r="J49" s="57">
        <v>0.405194805194805</v>
      </c>
      <c r="K49" s="285">
        <v>3.0934402650857029</v>
      </c>
      <c r="L49" s="276">
        <v>3.381222302644574</v>
      </c>
    </row>
    <row r="50" spans="1:12" ht="16.5" x14ac:dyDescent="0.3">
      <c r="A50" s="45" t="s">
        <v>47</v>
      </c>
      <c r="B50" s="45">
        <v>7</v>
      </c>
      <c r="C50" s="291">
        <v>95</v>
      </c>
      <c r="D50" s="41">
        <v>190</v>
      </c>
      <c r="E50" s="325">
        <v>4.2000000000000003E-2</v>
      </c>
      <c r="F50" s="56">
        <v>77299.41333333333</v>
      </c>
      <c r="G50" s="57">
        <v>0.72713369612728695</v>
      </c>
      <c r="H50" s="57">
        <v>0.96842105263157896</v>
      </c>
      <c r="I50" s="57">
        <v>0.91228070175438603</v>
      </c>
      <c r="J50" s="57">
        <v>0.49382716049382702</v>
      </c>
      <c r="K50" s="285">
        <v>0.68553083631495726</v>
      </c>
      <c r="L50" s="276">
        <v>1.2986924914007614</v>
      </c>
    </row>
    <row r="51" spans="1:12" ht="16.5" x14ac:dyDescent="0.3">
      <c r="A51" s="45" t="s">
        <v>48</v>
      </c>
      <c r="B51" s="45">
        <v>2</v>
      </c>
      <c r="C51" s="291">
        <v>4209</v>
      </c>
      <c r="D51" s="41">
        <v>350.75</v>
      </c>
      <c r="E51" s="325">
        <v>3.3000000000000002E-2</v>
      </c>
      <c r="F51" s="56">
        <v>130314.33666666667</v>
      </c>
      <c r="G51" s="57">
        <v>0.69338323095944698</v>
      </c>
      <c r="H51" s="57">
        <v>0.84818246614397697</v>
      </c>
      <c r="I51" s="57">
        <v>0.90664160401002503</v>
      </c>
      <c r="J51" s="57">
        <v>0.47920189381129502</v>
      </c>
      <c r="K51" s="285">
        <v>2.780652662716578</v>
      </c>
      <c r="L51" s="276">
        <v>3.1985345790538093</v>
      </c>
    </row>
    <row r="52" spans="1:12" s="8" customFormat="1" ht="16.5" x14ac:dyDescent="0.3">
      <c r="A52" s="45" t="s">
        <v>49</v>
      </c>
      <c r="B52" s="45">
        <v>1</v>
      </c>
      <c r="C52" s="291">
        <v>710</v>
      </c>
      <c r="D52" s="41">
        <v>355</v>
      </c>
      <c r="E52" s="325">
        <v>3.5000000000000003E-2</v>
      </c>
      <c r="F52" s="56">
        <v>101663.2925</v>
      </c>
      <c r="G52" s="57">
        <v>0.62718510601035005</v>
      </c>
      <c r="H52" s="57">
        <v>0.88169014084507003</v>
      </c>
      <c r="I52" s="57">
        <v>0.90352941176470603</v>
      </c>
      <c r="J52" s="57">
        <v>0.42746615087040601</v>
      </c>
      <c r="K52" s="285">
        <v>2.4561320202143069</v>
      </c>
      <c r="L52" s="276">
        <v>2.5160129057668024</v>
      </c>
    </row>
    <row r="53" spans="1:12" ht="16.5" x14ac:dyDescent="0.3">
      <c r="A53" s="45" t="s">
        <v>50</v>
      </c>
      <c r="B53" s="45">
        <v>5</v>
      </c>
      <c r="C53" s="291">
        <v>4618</v>
      </c>
      <c r="D53" s="41">
        <v>355.23076923076923</v>
      </c>
      <c r="E53" s="325">
        <v>3.1E-2</v>
      </c>
      <c r="F53" s="56">
        <v>172374.45209302325</v>
      </c>
      <c r="G53" s="57">
        <v>0.72527209900836997</v>
      </c>
      <c r="H53" s="57">
        <v>0.884148982243396</v>
      </c>
      <c r="I53" s="57">
        <v>0.95620634067705501</v>
      </c>
      <c r="J53" s="57">
        <v>0.52606060606060601</v>
      </c>
      <c r="K53" s="285">
        <v>4.4677620708318591</v>
      </c>
      <c r="L53" s="276">
        <v>4.7712307477711944</v>
      </c>
    </row>
    <row r="54" spans="1:12" s="9" customFormat="1" ht="16.5" x14ac:dyDescent="0.3">
      <c r="A54" s="45" t="s">
        <v>51</v>
      </c>
      <c r="B54" s="45">
        <v>6</v>
      </c>
      <c r="C54" s="291">
        <v>325</v>
      </c>
      <c r="D54" s="41">
        <v>325</v>
      </c>
      <c r="E54" s="325">
        <v>3.7999999999999999E-2</v>
      </c>
      <c r="F54" s="56">
        <v>81881.604999999996</v>
      </c>
      <c r="G54" s="57">
        <v>0.68596324497444205</v>
      </c>
      <c r="H54" s="57">
        <v>0.85538461538461497</v>
      </c>
      <c r="I54" s="57">
        <v>0.87362637362637396</v>
      </c>
      <c r="J54" s="57">
        <v>0.45491803278688497</v>
      </c>
      <c r="K54" s="285">
        <v>1.5617833735456992</v>
      </c>
      <c r="L54" s="276">
        <v>1.7654030686417002</v>
      </c>
    </row>
    <row r="55" spans="1:12" ht="16.5" x14ac:dyDescent="0.3">
      <c r="A55" s="45" t="s">
        <v>52</v>
      </c>
      <c r="B55" s="45">
        <v>4</v>
      </c>
      <c r="C55" s="291">
        <v>1976</v>
      </c>
      <c r="D55" s="41">
        <v>416</v>
      </c>
      <c r="E55" s="325">
        <v>3.5999999999999997E-2</v>
      </c>
      <c r="F55" s="56">
        <v>119267.235</v>
      </c>
      <c r="G55" s="57">
        <v>0.67086891922439895</v>
      </c>
      <c r="H55" s="57">
        <v>0.85374493927125505</v>
      </c>
      <c r="I55" s="57">
        <v>0.89923023093072096</v>
      </c>
      <c r="J55" s="57">
        <v>0.43712574850299402</v>
      </c>
      <c r="K55" s="285">
        <v>3.8328365831233833</v>
      </c>
      <c r="L55" s="276">
        <v>3.723522086139841</v>
      </c>
    </row>
    <row r="56" spans="1:12" ht="16.5" x14ac:dyDescent="0.3">
      <c r="A56" s="45" t="s">
        <v>53</v>
      </c>
      <c r="B56" s="45">
        <v>6</v>
      </c>
      <c r="C56" s="291">
        <v>3674</v>
      </c>
      <c r="D56" s="41">
        <v>306.16666666666669</v>
      </c>
      <c r="E56" s="325">
        <v>3.9E-2</v>
      </c>
      <c r="F56" s="56">
        <v>94953.467222222214</v>
      </c>
      <c r="G56" s="57">
        <v>0.667369118681714</v>
      </c>
      <c r="H56" s="57">
        <v>0.91072400653239005</v>
      </c>
      <c r="I56" s="57">
        <v>0.87893024936754605</v>
      </c>
      <c r="J56" s="57">
        <v>0.46847788227098602</v>
      </c>
      <c r="K56" s="285">
        <v>2.8517204322552661</v>
      </c>
      <c r="L56" s="276">
        <v>3.1354104760897119</v>
      </c>
    </row>
    <row r="57" spans="1:12" ht="16.5" x14ac:dyDescent="0.3">
      <c r="A57" s="45" t="s">
        <v>54</v>
      </c>
      <c r="B57" s="45">
        <v>2</v>
      </c>
      <c r="C57" s="291">
        <v>1912</v>
      </c>
      <c r="D57" s="41">
        <v>239</v>
      </c>
      <c r="E57" s="325">
        <v>3.3000000000000002E-2</v>
      </c>
      <c r="F57" s="56">
        <v>93490.150000000009</v>
      </c>
      <c r="G57" s="57">
        <v>0.70679316026467398</v>
      </c>
      <c r="H57" s="57">
        <v>0.84884937238493696</v>
      </c>
      <c r="I57" s="57">
        <v>0.932818532818533</v>
      </c>
      <c r="J57" s="57">
        <v>0.47958426132145499</v>
      </c>
      <c r="K57" s="285">
        <v>3.0800885311664219</v>
      </c>
      <c r="L57" s="276">
        <v>3.1974258848292112</v>
      </c>
    </row>
    <row r="58" spans="1:12" s="8" customFormat="1" ht="16.5" x14ac:dyDescent="0.3">
      <c r="A58" s="45" t="s">
        <v>55</v>
      </c>
      <c r="B58" s="45">
        <v>1</v>
      </c>
      <c r="C58" s="291">
        <v>791</v>
      </c>
      <c r="D58" s="41">
        <v>263.66666666666669</v>
      </c>
      <c r="E58" s="325">
        <v>3.3000000000000002E-2</v>
      </c>
      <c r="F58" s="56">
        <v>136960.55384615384</v>
      </c>
      <c r="G58" s="57">
        <v>0.63805661165139405</v>
      </c>
      <c r="H58" s="57">
        <v>0.90644753476611895</v>
      </c>
      <c r="I58" s="57">
        <v>0.91417910447761197</v>
      </c>
      <c r="J58" s="57">
        <v>0.43993506493506501</v>
      </c>
      <c r="K58" s="285">
        <v>3.6483599136260536</v>
      </c>
      <c r="L58" s="276">
        <v>4.1949287989458668</v>
      </c>
    </row>
    <row r="59" spans="1:12" ht="16.5" x14ac:dyDescent="0.3">
      <c r="A59" s="45" t="s">
        <v>56</v>
      </c>
      <c r="B59" s="45">
        <v>1</v>
      </c>
      <c r="C59" s="291">
        <v>454</v>
      </c>
      <c r="D59" s="41">
        <v>605.33333333333337</v>
      </c>
      <c r="E59" s="325">
        <v>3.3000000000000002E-2</v>
      </c>
      <c r="F59" s="58">
        <v>106330.54074074075</v>
      </c>
      <c r="G59" s="57">
        <v>0.56983215699874901</v>
      </c>
      <c r="H59" s="57">
        <v>0.93832599118942694</v>
      </c>
      <c r="I59" s="57">
        <v>0.90458015267175595</v>
      </c>
      <c r="J59" s="57">
        <v>0.41517857142857101</v>
      </c>
      <c r="K59" s="285">
        <v>2.3509346204601482</v>
      </c>
      <c r="L59" s="276">
        <v>3.441910743316634</v>
      </c>
    </row>
    <row r="60" spans="1:12" ht="16.5" x14ac:dyDescent="0.3">
      <c r="A60" s="45" t="s">
        <v>57</v>
      </c>
      <c r="B60" s="45">
        <v>7</v>
      </c>
      <c r="C60" s="291">
        <v>1234</v>
      </c>
      <c r="D60" s="41">
        <v>308.5</v>
      </c>
      <c r="E60" s="325">
        <v>0.04</v>
      </c>
      <c r="F60" s="56">
        <v>130265.14</v>
      </c>
      <c r="G60" s="57">
        <v>0.67698417672044298</v>
      </c>
      <c r="H60" s="57">
        <v>0.94975688816855797</v>
      </c>
      <c r="I60" s="57">
        <v>0.88344226579520702</v>
      </c>
      <c r="J60" s="57">
        <v>0.48439181916038798</v>
      </c>
      <c r="K60" s="285">
        <v>2.829134014620359</v>
      </c>
      <c r="L60" s="276">
        <v>2.995360683012386</v>
      </c>
    </row>
    <row r="61" spans="1:12" ht="16.5" x14ac:dyDescent="0.3">
      <c r="A61" s="45" t="s">
        <v>58</v>
      </c>
      <c r="B61" s="45">
        <v>2</v>
      </c>
      <c r="C61" s="291">
        <v>1227</v>
      </c>
      <c r="D61" s="41">
        <v>306.75</v>
      </c>
      <c r="E61" s="325">
        <v>3.6999999999999998E-2</v>
      </c>
      <c r="F61" s="56">
        <v>89144.812307692308</v>
      </c>
      <c r="G61" s="57">
        <v>0.67589998669318796</v>
      </c>
      <c r="H61" s="57">
        <v>0.89975550122249404</v>
      </c>
      <c r="I61" s="57">
        <v>0.93530997304582197</v>
      </c>
      <c r="J61" s="57">
        <v>0.430539609644087</v>
      </c>
      <c r="K61" s="285">
        <v>4.8737263329504614</v>
      </c>
      <c r="L61" s="276">
        <v>5.1915836358958769</v>
      </c>
    </row>
    <row r="62" spans="1:12" ht="16.5" x14ac:dyDescent="0.3">
      <c r="A62" s="45" t="s">
        <v>59</v>
      </c>
      <c r="B62" s="45">
        <v>4</v>
      </c>
      <c r="C62" s="291">
        <v>24331</v>
      </c>
      <c r="D62" s="41">
        <v>307.98734177215192</v>
      </c>
      <c r="E62" s="325">
        <v>3.6999999999999998E-2</v>
      </c>
      <c r="F62" s="56">
        <v>93639.69</v>
      </c>
      <c r="G62" s="57">
        <v>0.63028179253626604</v>
      </c>
      <c r="H62" s="57">
        <v>0.83436767909251597</v>
      </c>
      <c r="I62" s="57">
        <v>0.89905949806367302</v>
      </c>
      <c r="J62" s="57">
        <v>0.46024186979134002</v>
      </c>
      <c r="K62" s="285">
        <v>2.5297822201822564</v>
      </c>
      <c r="L62" s="276">
        <v>2.7359146939210217</v>
      </c>
    </row>
    <row r="63" spans="1:12" ht="16.5" x14ac:dyDescent="0.3">
      <c r="A63" s="45" t="s">
        <v>60</v>
      </c>
      <c r="B63" s="45">
        <v>1</v>
      </c>
      <c r="C63" s="291">
        <v>219</v>
      </c>
      <c r="D63" s="41">
        <v>219</v>
      </c>
      <c r="E63" s="325">
        <v>3.4000000000000002E-2</v>
      </c>
      <c r="F63" s="56">
        <v>169149.04</v>
      </c>
      <c r="G63" s="57">
        <v>0.81931752318913298</v>
      </c>
      <c r="H63" s="57">
        <v>0.90410958904109595</v>
      </c>
      <c r="I63" s="57">
        <v>0.93382352941176505</v>
      </c>
      <c r="J63" s="57">
        <v>0.55725190839694705</v>
      </c>
      <c r="K63" s="285">
        <v>2.9820040891966237</v>
      </c>
      <c r="L63" s="276">
        <v>3.0744060697456814</v>
      </c>
    </row>
    <row r="64" spans="1:12" ht="16.5" x14ac:dyDescent="0.3">
      <c r="A64" s="45" t="s">
        <v>61</v>
      </c>
      <c r="B64" s="45">
        <v>4</v>
      </c>
      <c r="C64" s="291">
        <v>1126</v>
      </c>
      <c r="D64" s="41">
        <v>281.5</v>
      </c>
      <c r="E64" s="325">
        <v>3.9E-2</v>
      </c>
      <c r="F64" s="56">
        <v>100015.864</v>
      </c>
      <c r="G64" s="57">
        <v>0.76355663114855099</v>
      </c>
      <c r="H64" s="57">
        <v>0.97513321492007099</v>
      </c>
      <c r="I64" s="57">
        <v>0.96588693957115002</v>
      </c>
      <c r="J64" s="57">
        <v>0.54664179104477595</v>
      </c>
      <c r="K64" s="285">
        <v>3.3899417610242986</v>
      </c>
      <c r="L64" s="276">
        <v>3.3268902725635376</v>
      </c>
    </row>
    <row r="65" spans="1:12" ht="16.5" x14ac:dyDescent="0.3">
      <c r="A65" s="45" t="s">
        <v>62</v>
      </c>
      <c r="B65" s="45">
        <v>4</v>
      </c>
      <c r="C65" s="291">
        <v>1890</v>
      </c>
      <c r="D65" s="41">
        <v>270</v>
      </c>
      <c r="E65" s="325">
        <v>3.2000000000000001E-2</v>
      </c>
      <c r="F65" s="56">
        <v>102969.99833333334</v>
      </c>
      <c r="G65" s="57">
        <v>0.70049437376782797</v>
      </c>
      <c r="H65" s="57">
        <v>0.93068783068783101</v>
      </c>
      <c r="I65" s="57">
        <v>0.95652173913043503</v>
      </c>
      <c r="J65" s="57">
        <v>0.5</v>
      </c>
      <c r="K65" s="285">
        <v>2.3472529728694385</v>
      </c>
      <c r="L65" s="276">
        <v>2.9622164591656359</v>
      </c>
    </row>
    <row r="66" spans="1:12" s="8" customFormat="1" ht="16.5" x14ac:dyDescent="0.3">
      <c r="A66" s="45" t="s">
        <v>63</v>
      </c>
      <c r="B66" s="45">
        <v>5</v>
      </c>
      <c r="C66" s="291">
        <v>3821</v>
      </c>
      <c r="D66" s="41">
        <v>318.41666666666669</v>
      </c>
      <c r="E66" s="325">
        <v>4.5999999999999999E-2</v>
      </c>
      <c r="F66" s="56">
        <v>123441.41722222221</v>
      </c>
      <c r="G66" s="57">
        <v>0.68812485525782996</v>
      </c>
      <c r="H66" s="57">
        <v>0.89400680450143899</v>
      </c>
      <c r="I66" s="57">
        <v>0.91874791874791895</v>
      </c>
      <c r="J66" s="57">
        <v>0.474872541879097</v>
      </c>
      <c r="K66" s="285">
        <v>4.0631251049497603</v>
      </c>
      <c r="L66" s="276">
        <v>4.6189560925691673</v>
      </c>
    </row>
    <row r="67" spans="1:12" ht="16.5" x14ac:dyDescent="0.3">
      <c r="A67" s="45" t="s">
        <v>64</v>
      </c>
      <c r="B67" s="45">
        <v>6</v>
      </c>
      <c r="C67" s="291">
        <v>4144</v>
      </c>
      <c r="D67" s="41">
        <v>460.44444444444446</v>
      </c>
      <c r="E67" s="325">
        <v>3.3000000000000002E-2</v>
      </c>
      <c r="F67" s="56">
        <v>183510.81428571427</v>
      </c>
      <c r="G67" s="57">
        <v>0.70541846817309495</v>
      </c>
      <c r="H67" s="57">
        <v>0.89020270270270296</v>
      </c>
      <c r="I67" s="57">
        <v>0.92628832354859703</v>
      </c>
      <c r="J67" s="57">
        <v>0.46578851079399902</v>
      </c>
      <c r="K67" s="285">
        <v>5.2235719239699661</v>
      </c>
      <c r="L67" s="276">
        <v>5.3628070233582701</v>
      </c>
    </row>
    <row r="68" spans="1:12" ht="16.5" x14ac:dyDescent="0.3">
      <c r="A68" s="45" t="s">
        <v>65</v>
      </c>
      <c r="B68" s="45">
        <v>5</v>
      </c>
      <c r="C68" s="291">
        <v>1339</v>
      </c>
      <c r="D68" s="41">
        <v>460.44444444444446</v>
      </c>
      <c r="E68" s="325">
        <v>4.4999999999999998E-2</v>
      </c>
      <c r="F68" s="56">
        <v>183510.81428571427</v>
      </c>
      <c r="G68" s="57">
        <v>0.60915027728389104</v>
      </c>
      <c r="H68" s="57">
        <v>0.91560866318147904</v>
      </c>
      <c r="I68" s="57">
        <v>0.86722866174920998</v>
      </c>
      <c r="J68" s="57">
        <v>0.40079365079365098</v>
      </c>
      <c r="K68" s="285">
        <v>1.9106561863514038</v>
      </c>
      <c r="L68" s="276">
        <v>2.003969568797519</v>
      </c>
    </row>
    <row r="69" spans="1:12" ht="16.5" x14ac:dyDescent="0.3">
      <c r="A69" s="45" t="s">
        <v>67</v>
      </c>
      <c r="B69" s="45">
        <v>6</v>
      </c>
      <c r="C69" s="291">
        <v>5924</v>
      </c>
      <c r="D69" s="41">
        <v>455.69230769230768</v>
      </c>
      <c r="E69" s="325">
        <v>3.9E-2</v>
      </c>
      <c r="F69" s="56">
        <v>259977.21705882356</v>
      </c>
      <c r="G69" s="57">
        <v>0.70743145913845895</v>
      </c>
      <c r="H69" s="57">
        <v>0.90006752194463202</v>
      </c>
      <c r="I69" s="57">
        <v>0.91326949384404899</v>
      </c>
      <c r="J69" s="57">
        <v>0.47196373180625201</v>
      </c>
      <c r="K69" s="285">
        <v>39.264742347075249</v>
      </c>
      <c r="L69" s="276">
        <v>29.533796509090354</v>
      </c>
    </row>
    <row r="70" spans="1:12" ht="16.5" x14ac:dyDescent="0.3">
      <c r="A70" s="45" t="s">
        <v>68</v>
      </c>
      <c r="B70" s="45">
        <v>3</v>
      </c>
      <c r="C70" s="291">
        <v>1435</v>
      </c>
      <c r="D70" s="41">
        <v>179.375</v>
      </c>
      <c r="E70" s="325">
        <v>3.5000000000000003E-2</v>
      </c>
      <c r="F70" s="56">
        <v>77742.942307692312</v>
      </c>
      <c r="G70" s="57">
        <v>0.72146314005026702</v>
      </c>
      <c r="H70" s="57">
        <v>0.84041811846689896</v>
      </c>
      <c r="I70" s="57">
        <v>0.914851485148515</v>
      </c>
      <c r="J70" s="57">
        <v>0.54588910133843205</v>
      </c>
      <c r="K70" s="285">
        <v>1.7305263188729902</v>
      </c>
      <c r="L70" s="276">
        <v>1.8551134053527818</v>
      </c>
    </row>
    <row r="71" spans="1:12" s="8" customFormat="1" ht="16.5" x14ac:dyDescent="0.3">
      <c r="A71" s="45" t="s">
        <v>69</v>
      </c>
      <c r="B71" s="45">
        <v>6</v>
      </c>
      <c r="C71" s="291">
        <v>390</v>
      </c>
      <c r="D71" s="41">
        <v>390</v>
      </c>
      <c r="E71" s="325">
        <v>3.3000000000000002E-2</v>
      </c>
      <c r="F71" s="56">
        <v>124452.85714285713</v>
      </c>
      <c r="G71" s="57">
        <v>0.59046575531620504</v>
      </c>
      <c r="H71" s="57">
        <v>0.92820512820512802</v>
      </c>
      <c r="I71" s="57">
        <v>0.91703056768558999</v>
      </c>
      <c r="J71" s="57">
        <v>0.40123456790123502</v>
      </c>
      <c r="K71" s="285">
        <v>2.0646580981854732</v>
      </c>
      <c r="L71" s="276">
        <v>2.1601246223208959</v>
      </c>
    </row>
    <row r="72" spans="1:12" s="8" customFormat="1" ht="16.5" x14ac:dyDescent="0.3">
      <c r="A72" s="45" t="s">
        <v>70</v>
      </c>
      <c r="B72" s="45">
        <v>7</v>
      </c>
      <c r="C72" s="291">
        <v>1718</v>
      </c>
      <c r="D72" s="41">
        <v>429.5</v>
      </c>
      <c r="E72" s="325">
        <v>3.6999999999999998E-2</v>
      </c>
      <c r="F72" s="56">
        <v>197456.57894736843</v>
      </c>
      <c r="G72" s="57">
        <v>0.70044466537915395</v>
      </c>
      <c r="H72" s="57">
        <v>0.89231664726426096</v>
      </c>
      <c r="I72" s="57">
        <v>0.89877551020408197</v>
      </c>
      <c r="J72" s="57">
        <v>0.50084459459459496</v>
      </c>
      <c r="K72" s="286">
        <v>5.5112333948245125</v>
      </c>
      <c r="L72" s="277">
        <v>6.0272690428404614</v>
      </c>
    </row>
    <row r="73" spans="1:12" ht="16.5" x14ac:dyDescent="0.3">
      <c r="A73" s="45" t="s">
        <v>71</v>
      </c>
      <c r="B73" s="45">
        <v>6</v>
      </c>
      <c r="C73" s="291">
        <v>1280</v>
      </c>
      <c r="D73" s="41">
        <v>426.66666666666669</v>
      </c>
      <c r="E73" s="325">
        <v>3.3000000000000002E-2</v>
      </c>
      <c r="F73" s="56">
        <v>154535.60869565216</v>
      </c>
      <c r="G73" s="57">
        <v>0.67949803887056404</v>
      </c>
      <c r="H73" s="57">
        <v>0.93515625000000002</v>
      </c>
      <c r="I73" s="57">
        <v>0.94498381877022697</v>
      </c>
      <c r="J73" s="57">
        <v>0.467935871743487</v>
      </c>
      <c r="K73" s="285">
        <v>11.274424241512293</v>
      </c>
      <c r="L73" s="276">
        <v>6.4075309677766867</v>
      </c>
    </row>
    <row r="74" spans="1:12" s="8" customFormat="1" ht="16.5" x14ac:dyDescent="0.3">
      <c r="A74" s="45" t="s">
        <v>72</v>
      </c>
      <c r="B74" s="45">
        <v>7</v>
      </c>
      <c r="C74" s="291">
        <v>420</v>
      </c>
      <c r="D74" s="41">
        <v>840</v>
      </c>
      <c r="E74" s="325">
        <v>3.9E-2</v>
      </c>
      <c r="F74" s="56">
        <v>188956.16</v>
      </c>
      <c r="G74" s="57">
        <v>0.76143489564559397</v>
      </c>
      <c r="H74" s="57">
        <v>0.89285714285714302</v>
      </c>
      <c r="I74" s="57">
        <v>0.95714285714285696</v>
      </c>
      <c r="J74" s="57">
        <v>0.565693430656934</v>
      </c>
      <c r="K74" s="285">
        <v>5.0739522831641244</v>
      </c>
      <c r="L74" s="276">
        <v>5.1996210687416919</v>
      </c>
    </row>
    <row r="75" spans="1:12" s="8" customFormat="1" ht="16.5" x14ac:dyDescent="0.3">
      <c r="A75" s="45" t="s">
        <v>73</v>
      </c>
      <c r="B75" s="45">
        <v>3</v>
      </c>
      <c r="C75" s="291">
        <v>1535</v>
      </c>
      <c r="D75" s="41">
        <v>255.83333333333334</v>
      </c>
      <c r="E75" s="325">
        <v>3.3000000000000002E-2</v>
      </c>
      <c r="F75" s="56">
        <v>80469.435555555567</v>
      </c>
      <c r="G75" s="57">
        <v>0.69343282108405702</v>
      </c>
      <c r="H75" s="57">
        <v>0.91596091205211705</v>
      </c>
      <c r="I75" s="57">
        <v>0.91578947368421104</v>
      </c>
      <c r="J75" s="57">
        <v>0.474020054694622</v>
      </c>
      <c r="K75" s="285">
        <v>4.1096176379539839</v>
      </c>
      <c r="L75" s="276">
        <v>3.8340979363366734</v>
      </c>
    </row>
    <row r="76" spans="1:12" s="8" customFormat="1" ht="16.5" x14ac:dyDescent="0.3">
      <c r="A76" s="45" t="s">
        <v>74</v>
      </c>
      <c r="B76" s="45">
        <v>5</v>
      </c>
      <c r="C76" s="291">
        <v>8541</v>
      </c>
      <c r="D76" s="41">
        <v>406.71428571428572</v>
      </c>
      <c r="E76" s="325">
        <v>4.2999999999999997E-2</v>
      </c>
      <c r="F76" s="56">
        <v>116966.24433333334</v>
      </c>
      <c r="G76" s="57">
        <v>0.647980549424095</v>
      </c>
      <c r="H76" s="57">
        <v>0.916286149162861</v>
      </c>
      <c r="I76" s="57">
        <v>0.92192530585962695</v>
      </c>
      <c r="J76" s="57">
        <v>0.44490064049926098</v>
      </c>
      <c r="K76" s="285">
        <v>3.7515380323921717</v>
      </c>
      <c r="L76" s="276">
        <v>3.6815819350670016</v>
      </c>
    </row>
    <row r="77" spans="1:12" ht="16.5" x14ac:dyDescent="0.3">
      <c r="A77" s="45" t="s">
        <v>75</v>
      </c>
      <c r="B77" s="45">
        <v>1</v>
      </c>
      <c r="C77" s="291">
        <v>262</v>
      </c>
      <c r="D77" s="41">
        <v>262</v>
      </c>
      <c r="E77" s="325">
        <v>3.1E-2</v>
      </c>
      <c r="F77" s="56">
        <v>1520320.1999999986</v>
      </c>
      <c r="G77" s="57">
        <v>0.76567099664140004</v>
      </c>
      <c r="H77" s="57">
        <v>0.90458015267175595</v>
      </c>
      <c r="I77" s="57">
        <v>1</v>
      </c>
      <c r="J77" s="57">
        <v>0.48969072164948502</v>
      </c>
      <c r="K77" s="285">
        <v>4.2647121843764211</v>
      </c>
      <c r="L77" s="276">
        <v>4.9476796836190795</v>
      </c>
    </row>
    <row r="78" spans="1:12" ht="16.5" x14ac:dyDescent="0.3">
      <c r="A78" s="45" t="s">
        <v>76</v>
      </c>
      <c r="B78" s="45">
        <v>3</v>
      </c>
      <c r="C78" s="291">
        <v>3268</v>
      </c>
      <c r="D78" s="41">
        <v>297.09090909090907</v>
      </c>
      <c r="E78" s="325">
        <v>3.5000000000000003E-2</v>
      </c>
      <c r="F78" s="56">
        <v>123646.50903225805</v>
      </c>
      <c r="G78" s="57">
        <v>0.69110646421799504</v>
      </c>
      <c r="H78" s="57">
        <v>0.92197062423500598</v>
      </c>
      <c r="I78" s="57">
        <v>0.94876808760265896</v>
      </c>
      <c r="J78" s="57">
        <v>0.46855476884631397</v>
      </c>
      <c r="K78" s="285">
        <v>4.2971536612000261</v>
      </c>
      <c r="L78" s="276">
        <v>4.421581334800937</v>
      </c>
    </row>
    <row r="79" spans="1:12" s="8" customFormat="1" ht="16.5" x14ac:dyDescent="0.3">
      <c r="A79" s="45" t="s">
        <v>77</v>
      </c>
      <c r="B79" s="45">
        <v>4</v>
      </c>
      <c r="C79" s="291">
        <v>3631</v>
      </c>
      <c r="D79" s="41">
        <v>468.51612903225805</v>
      </c>
      <c r="E79" s="325">
        <v>3.9E-2</v>
      </c>
      <c r="F79" s="56">
        <v>111172.65454545454</v>
      </c>
      <c r="G79" s="57">
        <v>0.61436616500796404</v>
      </c>
      <c r="H79" s="57">
        <v>0.911870008262187</v>
      </c>
      <c r="I79" s="57">
        <v>0.90925524222704301</v>
      </c>
      <c r="J79" s="57">
        <v>0.37191565724540199</v>
      </c>
      <c r="K79" s="285">
        <v>4.6888727559323078</v>
      </c>
      <c r="L79" s="276">
        <v>5.0341855292675382</v>
      </c>
    </row>
    <row r="80" spans="1:12" ht="16.5" x14ac:dyDescent="0.3">
      <c r="A80" s="45" t="s">
        <v>78</v>
      </c>
      <c r="B80" s="45">
        <v>4</v>
      </c>
      <c r="C80" s="291">
        <v>7323</v>
      </c>
      <c r="D80" s="41">
        <v>292.92</v>
      </c>
      <c r="E80" s="325">
        <v>5.0999999999999997E-2</v>
      </c>
      <c r="F80" s="56">
        <v>93458.258064516136</v>
      </c>
      <c r="G80" s="57">
        <v>0.67002395947848303</v>
      </c>
      <c r="H80" s="57">
        <v>0.86672128908917101</v>
      </c>
      <c r="I80" s="57">
        <v>0.90807888040712503</v>
      </c>
      <c r="J80" s="57">
        <v>0.49118444846292902</v>
      </c>
      <c r="K80" s="285">
        <v>3.1360277362858939</v>
      </c>
      <c r="L80" s="276">
        <v>2.7831173021746198</v>
      </c>
    </row>
    <row r="81" spans="1:12" s="8" customFormat="1" ht="16.5" x14ac:dyDescent="0.3">
      <c r="A81" s="45" t="s">
        <v>79</v>
      </c>
      <c r="B81" s="45">
        <v>3</v>
      </c>
      <c r="C81" s="291">
        <v>2692</v>
      </c>
      <c r="D81" s="41">
        <v>336.5</v>
      </c>
      <c r="E81" s="325">
        <v>3.7999999999999999E-2</v>
      </c>
      <c r="F81" s="58">
        <v>121113.31909090909</v>
      </c>
      <c r="G81" s="57">
        <v>0.71703038412182596</v>
      </c>
      <c r="H81" s="57">
        <v>0.87964338781575002</v>
      </c>
      <c r="I81" s="57">
        <v>0.91272051996285997</v>
      </c>
      <c r="J81" s="57">
        <v>0.474344355758267</v>
      </c>
      <c r="K81" s="285">
        <v>2.9354480134993648</v>
      </c>
      <c r="L81" s="276">
        <v>3.3916946239904902</v>
      </c>
    </row>
    <row r="82" spans="1:12" s="8" customFormat="1" ht="16.5" x14ac:dyDescent="0.3">
      <c r="A82" s="45" t="s">
        <v>80</v>
      </c>
      <c r="B82" s="45">
        <v>4</v>
      </c>
      <c r="C82" s="291">
        <v>3753</v>
      </c>
      <c r="D82" s="41">
        <v>272.94545454545454</v>
      </c>
      <c r="E82" s="325">
        <v>3.5999999999999997E-2</v>
      </c>
      <c r="F82" s="56">
        <v>118050.37920331093</v>
      </c>
      <c r="G82" s="57">
        <v>0.73108613165743697</v>
      </c>
      <c r="H82" s="57">
        <v>0.91766586730615496</v>
      </c>
      <c r="I82" s="57">
        <v>0.94676306276700595</v>
      </c>
      <c r="J82" s="57">
        <v>0.56335356600910502</v>
      </c>
      <c r="K82" s="285">
        <v>3.8125703539343858</v>
      </c>
      <c r="L82" s="276">
        <v>3.8873011339636481</v>
      </c>
    </row>
    <row r="83" spans="1:12" ht="16.5" x14ac:dyDescent="0.3">
      <c r="A83" s="45" t="s">
        <v>81</v>
      </c>
      <c r="B83" s="45">
        <v>2</v>
      </c>
      <c r="C83" s="291">
        <v>2858</v>
      </c>
      <c r="D83" s="41">
        <v>357.25</v>
      </c>
      <c r="E83" s="325">
        <v>4.1000000000000002E-2</v>
      </c>
      <c r="F83" s="56">
        <v>109267.80100000001</v>
      </c>
      <c r="G83" s="57">
        <v>0.61945750860361104</v>
      </c>
      <c r="H83" s="57">
        <v>0.91462561231630501</v>
      </c>
      <c r="I83" s="57">
        <v>0.91566920565832399</v>
      </c>
      <c r="J83" s="57">
        <v>0.37821482602118001</v>
      </c>
      <c r="K83" s="285">
        <v>4.36743404904459</v>
      </c>
      <c r="L83" s="276">
        <v>4.2556322888213964</v>
      </c>
    </row>
    <row r="84" spans="1:12" s="8" customFormat="1" ht="16.5" x14ac:dyDescent="0.3">
      <c r="A84" s="45" t="s">
        <v>82</v>
      </c>
      <c r="B84" s="45">
        <v>6</v>
      </c>
      <c r="C84" s="291">
        <v>2666</v>
      </c>
      <c r="D84" s="41">
        <v>296.22222222222223</v>
      </c>
      <c r="E84" s="325">
        <v>3.5999999999999997E-2</v>
      </c>
      <c r="F84" s="56">
        <v>132469.1275</v>
      </c>
      <c r="G84" s="57">
        <v>0.711878702181995</v>
      </c>
      <c r="H84" s="57">
        <v>0.90622655663915996</v>
      </c>
      <c r="I84" s="57">
        <v>0.931338891613536</v>
      </c>
      <c r="J84" s="57">
        <v>0.48044397463002098</v>
      </c>
      <c r="K84" s="285">
        <v>4.6987382463617671</v>
      </c>
      <c r="L84" s="276">
        <v>4.9479677814516965</v>
      </c>
    </row>
    <row r="85" spans="1:12" s="8" customFormat="1" ht="16.5" x14ac:dyDescent="0.3">
      <c r="A85" s="45" t="s">
        <v>83</v>
      </c>
      <c r="B85" s="45">
        <v>4</v>
      </c>
      <c r="C85" s="291">
        <v>2848</v>
      </c>
      <c r="D85" s="41">
        <v>292.10256410256409</v>
      </c>
      <c r="E85" s="325">
        <v>4.7E-2</v>
      </c>
      <c r="F85" s="56">
        <v>103444.8390909091</v>
      </c>
      <c r="G85" s="57">
        <v>0.60137365195021897</v>
      </c>
      <c r="H85" s="57">
        <v>0.95435393258427004</v>
      </c>
      <c r="I85" s="57">
        <v>0.91546304163126602</v>
      </c>
      <c r="J85" s="57">
        <v>0.40084388185654002</v>
      </c>
      <c r="K85" s="285">
        <v>2.2436615711616588</v>
      </c>
      <c r="L85" s="276">
        <v>2.6878519701647816</v>
      </c>
    </row>
    <row r="86" spans="1:12" s="8" customFormat="1" ht="16.5" x14ac:dyDescent="0.3">
      <c r="A86" s="45" t="s">
        <v>84</v>
      </c>
      <c r="B86" s="45">
        <v>4</v>
      </c>
      <c r="C86" s="291">
        <v>1944</v>
      </c>
      <c r="D86" s="41">
        <v>293.2126696832579</v>
      </c>
      <c r="E86" s="325">
        <v>3.1E-2</v>
      </c>
      <c r="F86" s="56">
        <v>86612.066792097845</v>
      </c>
      <c r="G86" s="57">
        <v>0.72687887914841398</v>
      </c>
      <c r="H86" s="57">
        <v>0.85339506172839497</v>
      </c>
      <c r="I86" s="57">
        <v>0.94930555555555596</v>
      </c>
      <c r="J86" s="57">
        <v>0.50929054054054101</v>
      </c>
      <c r="K86" s="285">
        <v>3.5926160934902009</v>
      </c>
      <c r="L86" s="276">
        <v>3.6174395634008847</v>
      </c>
    </row>
    <row r="87" spans="1:12" s="8" customFormat="1" ht="16.5" x14ac:dyDescent="0.3">
      <c r="A87" s="45" t="s">
        <v>85</v>
      </c>
      <c r="B87" s="45">
        <v>3</v>
      </c>
      <c r="C87" s="291">
        <v>819</v>
      </c>
      <c r="D87" s="41">
        <v>273</v>
      </c>
      <c r="E87" s="325">
        <v>3.4000000000000002E-2</v>
      </c>
      <c r="F87" s="56">
        <v>130407.92750000001</v>
      </c>
      <c r="G87" s="57">
        <v>0.71341278571029998</v>
      </c>
      <c r="H87" s="57">
        <v>0.92918192918192899</v>
      </c>
      <c r="I87" s="57">
        <v>0.90248962655601705</v>
      </c>
      <c r="J87" s="57">
        <v>0.48068669527897001</v>
      </c>
      <c r="K87" s="285">
        <v>26.262610028864472</v>
      </c>
      <c r="L87" s="276">
        <v>5.3011578476717931</v>
      </c>
    </row>
    <row r="88" spans="1:12" s="8" customFormat="1" ht="16.5" x14ac:dyDescent="0.3">
      <c r="A88" s="45" t="s">
        <v>86</v>
      </c>
      <c r="B88" s="45">
        <v>3</v>
      </c>
      <c r="C88" s="291">
        <v>1739</v>
      </c>
      <c r="D88" s="41">
        <v>248.42857142857142</v>
      </c>
      <c r="E88" s="325">
        <v>3.3000000000000002E-2</v>
      </c>
      <c r="F88" s="56">
        <v>75224.423999999999</v>
      </c>
      <c r="G88" s="57">
        <v>0.66670641265464503</v>
      </c>
      <c r="H88" s="57">
        <v>0.89419206440483001</v>
      </c>
      <c r="I88" s="57">
        <v>0.94992050874403799</v>
      </c>
      <c r="J88" s="57">
        <v>0.41740674955594997</v>
      </c>
      <c r="K88" s="285">
        <v>3.1316250029687316</v>
      </c>
      <c r="L88" s="276">
        <v>3.7988384205743038</v>
      </c>
    </row>
    <row r="89" spans="1:12" s="8" customFormat="1" ht="16.5" x14ac:dyDescent="0.3">
      <c r="A89" s="45" t="s">
        <v>87</v>
      </c>
      <c r="B89" s="45">
        <v>1</v>
      </c>
      <c r="C89" s="291">
        <v>266</v>
      </c>
      <c r="D89" s="41">
        <v>266</v>
      </c>
      <c r="E89" s="325">
        <v>0.03</v>
      </c>
      <c r="F89" s="56">
        <v>113485.91200000001</v>
      </c>
      <c r="G89" s="57">
        <v>0.670557787839137</v>
      </c>
      <c r="H89" s="57">
        <v>0.87218045112781994</v>
      </c>
      <c r="I89" s="57">
        <v>0.93373493975903599</v>
      </c>
      <c r="J89" s="57">
        <v>0.45662100456621002</v>
      </c>
      <c r="K89" s="285">
        <v>2.1276012680698546</v>
      </c>
      <c r="L89" s="276">
        <v>2.3319563927904663</v>
      </c>
    </row>
    <row r="90" spans="1:12" ht="16.5" x14ac:dyDescent="0.3">
      <c r="A90" s="45" t="s">
        <v>88</v>
      </c>
      <c r="B90" s="45">
        <v>1</v>
      </c>
      <c r="C90" s="291">
        <v>562</v>
      </c>
      <c r="D90" s="41">
        <v>562</v>
      </c>
      <c r="E90" s="325">
        <v>3.2000000000000001E-2</v>
      </c>
      <c r="F90" s="56">
        <v>222834.48181818178</v>
      </c>
      <c r="G90" s="57">
        <v>0.76738230449414802</v>
      </c>
      <c r="H90" s="57">
        <v>0.87366548042704595</v>
      </c>
      <c r="I90" s="57">
        <v>0.93193717277486898</v>
      </c>
      <c r="J90" s="57">
        <v>0.54838709677419395</v>
      </c>
      <c r="K90" s="285">
        <v>3.9683233125597606</v>
      </c>
      <c r="L90" s="276">
        <v>4.2348923138097954</v>
      </c>
    </row>
    <row r="91" spans="1:12" ht="16.5" x14ac:dyDescent="0.3">
      <c r="A91" s="45" t="s">
        <v>89</v>
      </c>
      <c r="B91" s="45">
        <v>7</v>
      </c>
      <c r="C91" s="291">
        <v>127</v>
      </c>
      <c r="D91" s="41">
        <v>254</v>
      </c>
      <c r="E91" s="325">
        <v>4.2999999999999997E-2</v>
      </c>
      <c r="F91" s="56">
        <v>69657.02</v>
      </c>
      <c r="G91" s="57">
        <v>0.71977561530230105</v>
      </c>
      <c r="H91" s="57">
        <v>0.96062992125984203</v>
      </c>
      <c r="I91" s="57">
        <v>0.89795918367346905</v>
      </c>
      <c r="J91" s="57">
        <v>0.69811320754716999</v>
      </c>
      <c r="K91" s="285">
        <v>4.2267789979534056</v>
      </c>
      <c r="L91" s="276">
        <v>4.8515866331254411</v>
      </c>
    </row>
    <row r="92" spans="1:12" ht="16.5" x14ac:dyDescent="0.3">
      <c r="A92" s="45" t="s">
        <v>90</v>
      </c>
      <c r="B92" s="45">
        <v>4</v>
      </c>
      <c r="C92" s="291">
        <v>3873</v>
      </c>
      <c r="D92" s="41">
        <v>484.125</v>
      </c>
      <c r="E92" s="325">
        <v>3.4000000000000002E-2</v>
      </c>
      <c r="F92" s="56">
        <v>190533.20846153845</v>
      </c>
      <c r="G92" s="57">
        <v>0.675006035401017</v>
      </c>
      <c r="H92" s="57">
        <v>0.90911438161631797</v>
      </c>
      <c r="I92" s="57">
        <v>0.93543706927820103</v>
      </c>
      <c r="J92" s="57">
        <v>0.50877192982456099</v>
      </c>
      <c r="K92" s="285">
        <v>5.4480550862161969</v>
      </c>
      <c r="L92" s="276">
        <v>6.0564905331443502</v>
      </c>
    </row>
    <row r="93" spans="1:12" ht="16.5" x14ac:dyDescent="0.3">
      <c r="A93" s="45" t="s">
        <v>91</v>
      </c>
      <c r="B93" s="45">
        <v>5</v>
      </c>
      <c r="C93" s="291">
        <v>2533</v>
      </c>
      <c r="D93" s="41">
        <v>241.23809523809524</v>
      </c>
      <c r="E93" s="325">
        <v>4.4999999999999998E-2</v>
      </c>
      <c r="F93" s="56">
        <v>89668.885833333319</v>
      </c>
      <c r="G93" s="57">
        <v>0.68310512499406195</v>
      </c>
      <c r="H93" s="57">
        <v>0.92735886300829096</v>
      </c>
      <c r="I93" s="57">
        <v>0.94195011337868495</v>
      </c>
      <c r="J93" s="57">
        <v>0.519838987924094</v>
      </c>
      <c r="K93" s="285">
        <v>2.8416787761569329</v>
      </c>
      <c r="L93" s="276">
        <v>2.7726276639198892</v>
      </c>
    </row>
    <row r="94" spans="1:12" ht="16.5" x14ac:dyDescent="0.3">
      <c r="A94" s="45" t="s">
        <v>92</v>
      </c>
      <c r="B94" s="45">
        <v>5</v>
      </c>
      <c r="C94" s="291">
        <v>17109</v>
      </c>
      <c r="D94" s="41">
        <v>397.88372093023258</v>
      </c>
      <c r="E94" s="325">
        <v>3.1E-2</v>
      </c>
      <c r="F94" s="56">
        <v>144357.51026666665</v>
      </c>
      <c r="G94" s="57">
        <v>0.69227139176160202</v>
      </c>
      <c r="H94" s="57">
        <v>0.83254427494301197</v>
      </c>
      <c r="I94" s="57">
        <v>0.90182443547181101</v>
      </c>
      <c r="J94" s="57">
        <v>0.504606403356745</v>
      </c>
      <c r="K94" s="286">
        <v>4.0142137774008422</v>
      </c>
      <c r="L94" s="277">
        <v>4.1944504741958273</v>
      </c>
    </row>
    <row r="95" spans="1:12" ht="16.5" x14ac:dyDescent="0.3">
      <c r="A95" s="45" t="s">
        <v>93</v>
      </c>
      <c r="B95" s="45">
        <v>5</v>
      </c>
      <c r="C95" s="291">
        <v>903</v>
      </c>
      <c r="D95" s="41">
        <v>301</v>
      </c>
      <c r="E95" s="325">
        <v>4.4999999999999998E-2</v>
      </c>
      <c r="F95" s="56">
        <v>102135.8325</v>
      </c>
      <c r="G95" s="57">
        <v>0.687283763179661</v>
      </c>
      <c r="H95" s="57">
        <v>0.91694352159468395</v>
      </c>
      <c r="I95" s="57">
        <v>0.90659340659340704</v>
      </c>
      <c r="J95" s="57">
        <v>0.48929159802306399</v>
      </c>
      <c r="K95" s="285">
        <v>2.1937221412754799</v>
      </c>
      <c r="L95" s="276">
        <v>2.5862671839470388</v>
      </c>
    </row>
    <row r="96" spans="1:12" ht="16.5" x14ac:dyDescent="0.3">
      <c r="A96" s="45" t="s">
        <v>94</v>
      </c>
      <c r="B96" s="45">
        <v>7</v>
      </c>
      <c r="C96" s="291">
        <v>677</v>
      </c>
      <c r="D96" s="41">
        <v>677</v>
      </c>
      <c r="E96" s="325">
        <v>4.8000000000000001E-2</v>
      </c>
      <c r="F96" s="56">
        <v>219402.51200000002</v>
      </c>
      <c r="G96" s="57">
        <v>0.691686064811178</v>
      </c>
      <c r="H96" s="57">
        <v>0.945347119645495</v>
      </c>
      <c r="I96" s="57">
        <v>0.92082616179001697</v>
      </c>
      <c r="J96" s="57">
        <v>0.49429657794676801</v>
      </c>
      <c r="K96" s="285">
        <v>3.3991668093446874</v>
      </c>
      <c r="L96" s="276">
        <v>3.3508402364996495</v>
      </c>
    </row>
    <row r="97" spans="1:12" ht="16.5" x14ac:dyDescent="0.3">
      <c r="A97" s="45" t="s">
        <v>95</v>
      </c>
      <c r="B97" s="45">
        <v>2</v>
      </c>
      <c r="C97" s="291">
        <v>405</v>
      </c>
      <c r="D97" s="41">
        <v>405</v>
      </c>
      <c r="E97" s="325">
        <v>3.6999999999999998E-2</v>
      </c>
      <c r="F97" s="56">
        <v>170149.61499999999</v>
      </c>
      <c r="G97" s="57">
        <v>0.76273556903733397</v>
      </c>
      <c r="H97" s="57">
        <v>0.93086419753086402</v>
      </c>
      <c r="I97" s="57">
        <v>0.91153846153846196</v>
      </c>
      <c r="J97" s="57">
        <v>0.490566037735849</v>
      </c>
      <c r="K97" s="285">
        <v>2.8340841459922643</v>
      </c>
      <c r="L97" s="276">
        <v>2.7913741887565582</v>
      </c>
    </row>
    <row r="98" spans="1:12" ht="16.5" x14ac:dyDescent="0.3">
      <c r="A98" s="45" t="s">
        <v>96</v>
      </c>
      <c r="B98" s="45">
        <v>5</v>
      </c>
      <c r="C98" s="291">
        <v>5961</v>
      </c>
      <c r="D98" s="41">
        <v>596.1</v>
      </c>
      <c r="E98" s="325">
        <v>3.9E-2</v>
      </c>
      <c r="F98" s="56">
        <v>151715.39199999999</v>
      </c>
      <c r="G98" s="57">
        <v>0.65695861377008902</v>
      </c>
      <c r="H98" s="57">
        <v>0.864452273108539</v>
      </c>
      <c r="I98" s="57">
        <v>0.90484386525694604</v>
      </c>
      <c r="J98" s="57">
        <v>0.44618674269422698</v>
      </c>
      <c r="K98" s="285">
        <v>5.9936641379806899</v>
      </c>
      <c r="L98" s="276">
        <v>6.1745106088526454</v>
      </c>
    </row>
    <row r="99" spans="1:12" ht="16.5" x14ac:dyDescent="0.3">
      <c r="A99" s="45" t="s">
        <v>97</v>
      </c>
      <c r="B99" s="45">
        <v>2</v>
      </c>
      <c r="C99" s="291">
        <v>2365</v>
      </c>
      <c r="D99" s="41">
        <v>394.16666666666669</v>
      </c>
      <c r="E99" s="325">
        <v>3.6999999999999998E-2</v>
      </c>
      <c r="F99" s="56">
        <v>109075.57375</v>
      </c>
      <c r="G99" s="57">
        <v>0.628900238992815</v>
      </c>
      <c r="H99" s="57">
        <v>0.90063424947145898</v>
      </c>
      <c r="I99" s="57">
        <v>0.91757840991976702</v>
      </c>
      <c r="J99" s="57">
        <v>0.35869565217391303</v>
      </c>
      <c r="K99" s="285">
        <v>3.1356104605874919</v>
      </c>
      <c r="L99" s="276">
        <v>3.4325551237540521</v>
      </c>
    </row>
    <row r="100" spans="1:12" ht="16.5" x14ac:dyDescent="0.3">
      <c r="A100" s="45" t="s">
        <v>98</v>
      </c>
      <c r="B100" s="45">
        <v>5</v>
      </c>
      <c r="C100" s="291">
        <v>4711</v>
      </c>
      <c r="D100" s="41">
        <v>376.88</v>
      </c>
      <c r="E100" s="325">
        <v>0.05</v>
      </c>
      <c r="F100" s="56">
        <v>108737.02777777778</v>
      </c>
      <c r="G100" s="57">
        <v>0.61203666775786902</v>
      </c>
      <c r="H100" s="57">
        <v>0.90384207174697495</v>
      </c>
      <c r="I100" s="57">
        <v>0.91624790619765495</v>
      </c>
      <c r="J100" s="57">
        <v>0.41063515509601201</v>
      </c>
      <c r="K100" s="285">
        <v>3.1478347570938099</v>
      </c>
      <c r="L100" s="276">
        <v>3.3098298146979976</v>
      </c>
    </row>
    <row r="101" spans="1:12" ht="16.5" x14ac:dyDescent="0.3">
      <c r="A101" s="45" t="s">
        <v>99</v>
      </c>
      <c r="B101" s="45">
        <v>3</v>
      </c>
      <c r="C101" s="291">
        <v>888</v>
      </c>
      <c r="D101" s="41">
        <v>253.71428571428572</v>
      </c>
      <c r="E101" s="325">
        <v>3.2000000000000001E-2</v>
      </c>
      <c r="F101" s="56">
        <v>93049.306000000011</v>
      </c>
      <c r="G101" s="57">
        <v>0.66675469694367395</v>
      </c>
      <c r="H101" s="57">
        <v>0.94256756756756799</v>
      </c>
      <c r="I101" s="57">
        <v>0.927643784786642</v>
      </c>
      <c r="J101" s="57">
        <v>0.41893830703012902</v>
      </c>
      <c r="K101" s="285">
        <v>3.6652106039876404</v>
      </c>
      <c r="L101" s="276">
        <v>4.049557496032361</v>
      </c>
    </row>
    <row r="102" spans="1:12" ht="16.5" x14ac:dyDescent="0.3">
      <c r="A102" s="45" t="s">
        <v>100</v>
      </c>
      <c r="B102" s="45">
        <v>1</v>
      </c>
      <c r="C102" s="291">
        <v>311</v>
      </c>
      <c r="D102" s="41">
        <v>414.66666666666669</v>
      </c>
      <c r="E102" s="325">
        <v>0.03</v>
      </c>
      <c r="F102" s="59">
        <v>186552.82</v>
      </c>
      <c r="G102" s="60">
        <v>0.72432220334865305</v>
      </c>
      <c r="H102" s="60">
        <v>0.78135048231511295</v>
      </c>
      <c r="I102" s="60">
        <v>0.97619047619047605</v>
      </c>
      <c r="J102" s="60">
        <v>0.54437869822485196</v>
      </c>
      <c r="K102" s="284">
        <v>6.7658892630532907</v>
      </c>
      <c r="L102" s="275">
        <v>6.5144507487435952</v>
      </c>
    </row>
    <row r="103" spans="1:12" s="8" customFormat="1" ht="16.899999999999999" customHeight="1" x14ac:dyDescent="0.3">
      <c r="A103" s="278" t="s">
        <v>1</v>
      </c>
      <c r="B103" s="279"/>
      <c r="C103" s="289">
        <v>289995</v>
      </c>
      <c r="D103" s="280">
        <v>337.9383077156142</v>
      </c>
      <c r="E103" s="281">
        <v>3.5999999999999997E-2</v>
      </c>
      <c r="F103" s="282">
        <v>118690.11224434314</v>
      </c>
      <c r="G103" s="283">
        <v>0.681311672406825</v>
      </c>
      <c r="H103" s="283">
        <v>0.87881515198537896</v>
      </c>
      <c r="I103" s="283">
        <v>0.91226304693298599</v>
      </c>
      <c r="J103" s="288">
        <v>0.47027153674744099</v>
      </c>
      <c r="K103" s="347" t="s">
        <v>279</v>
      </c>
      <c r="L103" s="348"/>
    </row>
    <row r="104" spans="1:12" ht="16.899999999999999" customHeight="1" x14ac:dyDescent="0.3">
      <c r="A104" s="42"/>
      <c r="B104" s="42"/>
      <c r="C104" s="43"/>
      <c r="D104" s="43"/>
      <c r="E104" s="63" t="s">
        <v>201</v>
      </c>
      <c r="F104" s="44"/>
      <c r="G104" s="3"/>
      <c r="H104" s="3"/>
      <c r="I104" s="3"/>
      <c r="J104" s="4"/>
      <c r="K104" s="349"/>
      <c r="L104" s="350"/>
    </row>
    <row r="105" spans="1:12" s="6" customFormat="1" ht="16.5" x14ac:dyDescent="0.3">
      <c r="A105" s="51">
        <f>SUBTOTAL(103,A3:A102)</f>
        <v>100</v>
      </c>
      <c r="B105" s="51"/>
      <c r="C105" s="292">
        <f>SUBTOTAL(109,C3:C101)</f>
        <v>289673</v>
      </c>
      <c r="D105" s="62">
        <f>SUBTOTAL(101,D3:D101)</f>
        <v>348.63001329785197</v>
      </c>
      <c r="E105" s="54">
        <f>SUBTOTAL(101,E3:E101)</f>
        <v>3.7050505050505049E-2</v>
      </c>
      <c r="F105" s="28"/>
      <c r="G105" s="3"/>
      <c r="H105" s="3"/>
      <c r="I105" s="3"/>
      <c r="J105" s="3"/>
      <c r="K105" s="349"/>
      <c r="L105" s="350"/>
    </row>
    <row r="106" spans="1:12" ht="13.9" hidden="1" customHeight="1" x14ac:dyDescent="0.2">
      <c r="A106" s="10" t="s">
        <v>138</v>
      </c>
      <c r="B106" s="10"/>
      <c r="C106" s="1" t="s">
        <v>139</v>
      </c>
      <c r="D106" s="1" t="s">
        <v>140</v>
      </c>
      <c r="E106" s="2" t="s">
        <v>140</v>
      </c>
      <c r="F106" s="11"/>
      <c r="G106" s="3"/>
      <c r="H106" s="3"/>
      <c r="I106" s="3"/>
      <c r="J106" s="3"/>
      <c r="K106" s="349"/>
      <c r="L106" s="350"/>
    </row>
    <row r="107" spans="1:12" ht="13.9" hidden="1" customHeight="1" x14ac:dyDescent="0.2">
      <c r="A107" s="10">
        <f>SUBTOTAL(103,A3:A100)</f>
        <v>98</v>
      </c>
      <c r="B107" s="10"/>
      <c r="C107" s="12">
        <f>SUBTOTAL(109,C3:C100)</f>
        <v>288785</v>
      </c>
      <c r="D107" s="10">
        <f>SUBTOTAL(101,D3:D100)</f>
        <v>349.59854113033742</v>
      </c>
      <c r="E107" s="10">
        <f>SUBTOTAL(101,E3:E100)</f>
        <v>3.710204081632653E-2</v>
      </c>
      <c r="F107" s="11"/>
      <c r="G107" s="3"/>
      <c r="H107" s="3"/>
      <c r="I107" s="3"/>
      <c r="J107" s="3"/>
      <c r="K107" s="349"/>
      <c r="L107" s="350"/>
    </row>
    <row r="108" spans="1:12" ht="12.75" x14ac:dyDescent="0.2">
      <c r="A108" s="10"/>
      <c r="B108" s="10"/>
      <c r="C108" s="1"/>
      <c r="D108" s="1"/>
      <c r="E108" s="2"/>
      <c r="F108" s="11"/>
      <c r="G108" s="3"/>
      <c r="H108" s="3"/>
      <c r="I108" s="3"/>
      <c r="J108" s="3"/>
      <c r="K108" s="351"/>
      <c r="L108" s="352"/>
    </row>
    <row r="109" spans="1:12" s="13" customFormat="1" ht="16.5" x14ac:dyDescent="0.3">
      <c r="C109" s="26"/>
      <c r="D109" s="29"/>
      <c r="E109" s="339"/>
      <c r="F109" s="27"/>
      <c r="G109" s="3"/>
      <c r="H109" s="3"/>
      <c r="I109" s="3"/>
      <c r="J109" s="3"/>
      <c r="K109" s="287"/>
    </row>
    <row r="110" spans="1:12" s="5" customFormat="1" ht="16.5" x14ac:dyDescent="0.3">
      <c r="A110" s="10"/>
      <c r="B110" s="10"/>
      <c r="C110" s="1"/>
      <c r="D110" s="1"/>
      <c r="E110" s="340"/>
      <c r="F110" s="11"/>
      <c r="G110" s="3"/>
      <c r="H110" s="3"/>
      <c r="I110" s="3"/>
      <c r="J110" s="3"/>
    </row>
    <row r="111" spans="1:12" s="5" customFormat="1" ht="12.75" x14ac:dyDescent="0.2">
      <c r="A111" s="293"/>
      <c r="B111" s="293"/>
      <c r="C111" s="1"/>
      <c r="D111" s="1"/>
      <c r="E111" s="2"/>
      <c r="F111" s="11"/>
      <c r="G111" s="3"/>
      <c r="H111" s="3"/>
      <c r="I111" s="3"/>
      <c r="J111" s="3"/>
    </row>
    <row r="112" spans="1:12" s="5" customFormat="1" ht="12.75" x14ac:dyDescent="0.2">
      <c r="A112" s="10"/>
      <c r="B112" s="10"/>
      <c r="C112" s="1"/>
      <c r="D112" s="1"/>
      <c r="E112" s="2"/>
      <c r="F112" s="11"/>
      <c r="G112" s="3"/>
      <c r="H112" s="3"/>
      <c r="I112" s="3"/>
      <c r="J112" s="3"/>
    </row>
    <row r="113" spans="1:10" s="8" customFormat="1" ht="12.75" x14ac:dyDescent="0.2">
      <c r="A113" s="294"/>
      <c r="B113" s="294"/>
      <c r="C113" s="295"/>
      <c r="D113" s="295"/>
      <c r="E113" s="296"/>
      <c r="F113" s="297"/>
      <c r="G113" s="16"/>
      <c r="H113" s="16"/>
      <c r="I113" s="16"/>
      <c r="J113" s="16"/>
    </row>
    <row r="114" spans="1:10" ht="12.75" x14ac:dyDescent="0.2">
      <c r="A114" s="14"/>
      <c r="B114" s="14"/>
      <c r="C114" s="1"/>
      <c r="D114" s="1"/>
      <c r="E114" s="2"/>
      <c r="F114" s="11"/>
      <c r="G114" s="15"/>
      <c r="H114" s="3"/>
      <c r="I114" s="3"/>
      <c r="J114" s="4"/>
    </row>
    <row r="115" spans="1:10" ht="12.75" x14ac:dyDescent="0.2">
      <c r="A115" s="298"/>
      <c r="B115" s="298"/>
      <c r="C115" s="1"/>
      <c r="D115" s="1"/>
      <c r="E115" s="2"/>
      <c r="F115" s="11"/>
      <c r="G115" s="15"/>
      <c r="H115" s="3"/>
      <c r="I115" s="3"/>
      <c r="J115" s="4"/>
    </row>
    <row r="116" spans="1:10" ht="12.75" x14ac:dyDescent="0.2">
      <c r="A116" s="14"/>
      <c r="B116" s="14"/>
      <c r="C116" s="1"/>
      <c r="D116" s="1"/>
      <c r="E116" s="2"/>
      <c r="F116" s="11"/>
      <c r="G116" s="15"/>
      <c r="H116" s="3"/>
      <c r="I116" s="3"/>
      <c r="J116" s="4"/>
    </row>
    <row r="117" spans="1:10" ht="12.75" x14ac:dyDescent="0.2">
      <c r="A117" s="14"/>
      <c r="B117" s="14"/>
      <c r="C117" s="1"/>
      <c r="D117" s="1"/>
      <c r="E117" s="2"/>
      <c r="F117" s="11"/>
      <c r="G117" s="15"/>
      <c r="H117" s="3"/>
      <c r="I117" s="3"/>
      <c r="J117" s="4"/>
    </row>
    <row r="118" spans="1:10" ht="12.75" x14ac:dyDescent="0.2">
      <c r="A118" s="14"/>
      <c r="B118" s="14"/>
      <c r="C118" s="1"/>
      <c r="D118" s="1"/>
      <c r="E118" s="2"/>
      <c r="F118" s="11"/>
      <c r="G118" s="15"/>
      <c r="H118" s="3"/>
      <c r="I118" s="3"/>
      <c r="J118" s="4"/>
    </row>
    <row r="119" spans="1:10" ht="12.75" x14ac:dyDescent="0.2">
      <c r="A119" s="14"/>
      <c r="B119" s="14"/>
      <c r="C119" s="1"/>
      <c r="D119" s="1"/>
      <c r="E119" s="2"/>
      <c r="F119" s="11"/>
      <c r="G119" s="15"/>
      <c r="H119" s="3"/>
      <c r="I119" s="3"/>
      <c r="J119" s="4"/>
    </row>
    <row r="120" spans="1:10" ht="12.75" x14ac:dyDescent="0.2">
      <c r="A120" s="14"/>
      <c r="B120" s="14"/>
      <c r="C120" s="1"/>
      <c r="D120" s="1"/>
      <c r="E120" s="2"/>
      <c r="F120" s="11"/>
      <c r="G120" s="15"/>
      <c r="H120" s="3"/>
      <c r="I120" s="3"/>
      <c r="J120" s="4"/>
    </row>
    <row r="121" spans="1:10" ht="12.75" x14ac:dyDescent="0.2">
      <c r="A121" s="14"/>
      <c r="B121" s="14"/>
      <c r="C121" s="1"/>
      <c r="D121" s="1"/>
      <c r="E121" s="2"/>
      <c r="F121" s="11"/>
      <c r="G121" s="15"/>
      <c r="H121" s="3"/>
      <c r="I121" s="3"/>
      <c r="J121" s="4"/>
    </row>
    <row r="122" spans="1:10" ht="12.75" x14ac:dyDescent="0.2">
      <c r="A122" s="14"/>
      <c r="B122" s="14"/>
      <c r="C122" s="1"/>
      <c r="D122" s="1"/>
      <c r="E122" s="2"/>
      <c r="F122" s="11"/>
      <c r="G122" s="15"/>
      <c r="H122" s="3"/>
      <c r="I122" s="3"/>
      <c r="J122" s="4"/>
    </row>
    <row r="123" spans="1:10" ht="12.75" x14ac:dyDescent="0.2">
      <c r="A123" s="14"/>
      <c r="B123" s="14"/>
      <c r="C123" s="1"/>
      <c r="D123" s="1"/>
      <c r="E123" s="2"/>
      <c r="F123" s="11"/>
      <c r="G123" s="15"/>
      <c r="H123" s="3"/>
      <c r="I123" s="3"/>
      <c r="J123" s="4"/>
    </row>
    <row r="124" spans="1:10" ht="12.75" x14ac:dyDescent="0.2">
      <c r="A124" s="14"/>
      <c r="B124" s="14"/>
      <c r="C124" s="1"/>
      <c r="D124" s="1"/>
      <c r="E124" s="2"/>
      <c r="F124" s="11"/>
      <c r="G124" s="15"/>
      <c r="H124" s="3"/>
      <c r="I124" s="3"/>
      <c r="J124" s="4"/>
    </row>
    <row r="125" spans="1:10" ht="12.75" x14ac:dyDescent="0.2">
      <c r="A125" s="14"/>
      <c r="B125" s="14"/>
      <c r="C125" s="1"/>
      <c r="D125" s="1"/>
      <c r="E125" s="2"/>
      <c r="F125" s="11"/>
      <c r="G125" s="15"/>
      <c r="H125" s="3"/>
      <c r="I125" s="3"/>
      <c r="J125" s="4"/>
    </row>
    <row r="126" spans="1:10" ht="12.75" x14ac:dyDescent="0.2">
      <c r="A126" s="14"/>
      <c r="B126" s="14"/>
      <c r="C126" s="1"/>
      <c r="D126" s="1"/>
      <c r="E126" s="2"/>
      <c r="F126" s="11"/>
      <c r="G126" s="15"/>
      <c r="H126" s="3"/>
      <c r="I126" s="3"/>
      <c r="J126" s="4"/>
    </row>
    <row r="127" spans="1:10" ht="12.75" x14ac:dyDescent="0.2">
      <c r="A127" s="14"/>
      <c r="B127" s="14"/>
      <c r="C127" s="1"/>
      <c r="D127" s="1"/>
      <c r="E127" s="2"/>
      <c r="F127" s="11"/>
      <c r="G127" s="15"/>
      <c r="H127" s="3"/>
      <c r="I127" s="3"/>
      <c r="J127" s="4"/>
    </row>
    <row r="128" spans="1:10" ht="12.75" x14ac:dyDescent="0.2">
      <c r="A128" s="14"/>
      <c r="B128" s="14"/>
      <c r="C128" s="1"/>
      <c r="D128" s="1"/>
      <c r="E128" s="2"/>
      <c r="F128" s="11"/>
      <c r="G128" s="15"/>
      <c r="H128" s="3"/>
      <c r="I128" s="3"/>
      <c r="J128" s="4"/>
    </row>
    <row r="129" spans="1:12" ht="12.75" x14ac:dyDescent="0.2">
      <c r="A129" s="14"/>
      <c r="B129" s="14"/>
      <c r="C129" s="1"/>
      <c r="D129" s="1"/>
      <c r="E129" s="2"/>
      <c r="F129" s="11"/>
      <c r="G129" s="15"/>
      <c r="H129" s="3"/>
      <c r="I129" s="3"/>
      <c r="J129" s="4"/>
    </row>
    <row r="130" spans="1:12" x14ac:dyDescent="0.2">
      <c r="A130" s="17"/>
      <c r="B130" s="17"/>
      <c r="F130" s="20"/>
      <c r="G130" s="21"/>
    </row>
    <row r="131" spans="1:12" x14ac:dyDescent="0.2">
      <c r="A131" s="17"/>
      <c r="B131" s="17"/>
      <c r="F131" s="20"/>
      <c r="G131" s="21"/>
    </row>
    <row r="132" spans="1:12" s="22" customFormat="1" x14ac:dyDescent="0.2">
      <c r="A132" s="17"/>
      <c r="B132" s="17"/>
      <c r="C132" s="18"/>
      <c r="D132" s="18"/>
      <c r="E132" s="19"/>
      <c r="F132" s="20"/>
      <c r="G132" s="21"/>
      <c r="J132" s="23"/>
      <c r="K132" s="7"/>
      <c r="L132" s="7"/>
    </row>
    <row r="133" spans="1:12" s="22" customFormat="1" x14ac:dyDescent="0.2">
      <c r="A133" s="17"/>
      <c r="B133" s="17"/>
      <c r="C133" s="18"/>
      <c r="D133" s="18"/>
      <c r="E133" s="19"/>
      <c r="F133" s="20"/>
      <c r="G133" s="21"/>
      <c r="J133" s="23"/>
      <c r="K133" s="7"/>
      <c r="L133" s="7"/>
    </row>
    <row r="134" spans="1:12" s="22" customFormat="1" x14ac:dyDescent="0.2">
      <c r="A134" s="17"/>
      <c r="B134" s="17"/>
      <c r="C134" s="18"/>
      <c r="D134" s="18"/>
      <c r="E134" s="19"/>
      <c r="F134" s="20"/>
      <c r="G134" s="21"/>
      <c r="J134" s="23"/>
      <c r="K134" s="7"/>
      <c r="L134" s="7"/>
    </row>
    <row r="135" spans="1:12" s="22" customFormat="1" x14ac:dyDescent="0.2">
      <c r="A135" s="17"/>
      <c r="B135" s="17"/>
      <c r="C135" s="18"/>
      <c r="D135" s="18"/>
      <c r="E135" s="19"/>
      <c r="F135" s="20"/>
      <c r="G135" s="21"/>
      <c r="J135" s="23"/>
      <c r="K135" s="7"/>
      <c r="L135" s="7"/>
    </row>
    <row r="136" spans="1:12" s="22" customFormat="1" x14ac:dyDescent="0.2">
      <c r="A136" s="17"/>
      <c r="B136" s="17"/>
      <c r="C136" s="18"/>
      <c r="D136" s="18"/>
      <c r="E136" s="19"/>
      <c r="F136" s="20"/>
      <c r="G136" s="21"/>
      <c r="J136" s="23"/>
      <c r="K136" s="7"/>
      <c r="L136" s="7"/>
    </row>
    <row r="137" spans="1:12" s="22" customFormat="1" x14ac:dyDescent="0.2">
      <c r="A137" s="17"/>
      <c r="B137" s="17"/>
      <c r="C137" s="18"/>
      <c r="D137" s="18"/>
      <c r="E137" s="19"/>
      <c r="F137" s="20"/>
      <c r="G137" s="21"/>
      <c r="J137" s="23"/>
      <c r="K137" s="7"/>
      <c r="L137" s="7"/>
    </row>
    <row r="138" spans="1:12" s="22" customFormat="1" x14ac:dyDescent="0.2">
      <c r="A138" s="17"/>
      <c r="B138" s="17"/>
      <c r="C138" s="18"/>
      <c r="D138" s="18"/>
      <c r="E138" s="19"/>
      <c r="F138" s="20"/>
      <c r="G138" s="21"/>
      <c r="J138" s="23"/>
      <c r="K138" s="7"/>
      <c r="L138" s="7"/>
    </row>
    <row r="139" spans="1:12" s="22" customFormat="1" x14ac:dyDescent="0.2">
      <c r="A139" s="17"/>
      <c r="B139" s="17"/>
      <c r="C139" s="18"/>
      <c r="D139" s="18"/>
      <c r="E139" s="19"/>
      <c r="F139" s="20"/>
      <c r="G139" s="21"/>
      <c r="J139" s="23"/>
      <c r="K139" s="7"/>
      <c r="L139" s="7"/>
    </row>
    <row r="140" spans="1:12" s="22" customFormat="1" x14ac:dyDescent="0.2">
      <c r="A140" s="17"/>
      <c r="B140" s="17"/>
      <c r="C140" s="18"/>
      <c r="D140" s="18"/>
      <c r="E140" s="19"/>
      <c r="F140" s="20"/>
      <c r="G140" s="21"/>
      <c r="J140" s="23"/>
      <c r="K140" s="7"/>
      <c r="L140" s="7"/>
    </row>
    <row r="141" spans="1:12" s="22" customFormat="1" x14ac:dyDescent="0.2">
      <c r="A141" s="17"/>
      <c r="B141" s="17"/>
      <c r="C141" s="18"/>
      <c r="D141" s="18"/>
      <c r="E141" s="19"/>
      <c r="F141" s="20"/>
      <c r="G141" s="21"/>
      <c r="J141" s="23"/>
      <c r="K141" s="7"/>
      <c r="L141" s="7"/>
    </row>
    <row r="142" spans="1:12" s="22" customFormat="1" x14ac:dyDescent="0.2">
      <c r="A142" s="17"/>
      <c r="B142" s="17"/>
      <c r="C142" s="18"/>
      <c r="D142" s="18"/>
      <c r="E142" s="19"/>
      <c r="F142" s="20"/>
      <c r="G142" s="21"/>
      <c r="J142" s="23"/>
      <c r="K142" s="7"/>
      <c r="L142" s="7"/>
    </row>
    <row r="143" spans="1:12" s="22" customFormat="1" x14ac:dyDescent="0.2">
      <c r="A143" s="17"/>
      <c r="B143" s="17"/>
      <c r="C143" s="18"/>
      <c r="D143" s="18"/>
      <c r="E143" s="19"/>
      <c r="F143" s="20"/>
      <c r="G143" s="21"/>
      <c r="J143" s="23"/>
      <c r="K143" s="7"/>
      <c r="L143" s="7"/>
    </row>
    <row r="144" spans="1:12" s="22" customFormat="1" x14ac:dyDescent="0.2">
      <c r="A144" s="17"/>
      <c r="B144" s="17"/>
      <c r="C144" s="18"/>
      <c r="D144" s="18"/>
      <c r="E144" s="19"/>
      <c r="F144" s="20"/>
      <c r="G144" s="21"/>
      <c r="J144" s="23"/>
      <c r="K144" s="7"/>
      <c r="L144" s="7"/>
    </row>
    <row r="145" spans="1:12" s="22" customFormat="1" x14ac:dyDescent="0.2">
      <c r="A145" s="17"/>
      <c r="B145" s="17"/>
      <c r="C145" s="18"/>
      <c r="D145" s="18"/>
      <c r="E145" s="19"/>
      <c r="F145" s="20"/>
      <c r="G145" s="21"/>
      <c r="J145" s="23"/>
      <c r="K145" s="7"/>
      <c r="L145" s="7"/>
    </row>
    <row r="146" spans="1:12" s="22" customFormat="1" x14ac:dyDescent="0.2">
      <c r="A146" s="17"/>
      <c r="B146" s="17"/>
      <c r="C146" s="18"/>
      <c r="D146" s="18"/>
      <c r="E146" s="19"/>
      <c r="F146" s="20"/>
      <c r="G146" s="21"/>
      <c r="J146" s="23"/>
      <c r="K146" s="7"/>
      <c r="L146" s="7"/>
    </row>
    <row r="147" spans="1:12" s="22" customFormat="1" x14ac:dyDescent="0.2">
      <c r="A147" s="17"/>
      <c r="B147" s="17"/>
      <c r="C147" s="18"/>
      <c r="D147" s="18"/>
      <c r="E147" s="19"/>
      <c r="F147" s="20"/>
      <c r="G147" s="21"/>
      <c r="J147" s="23"/>
      <c r="K147" s="7"/>
      <c r="L147" s="7"/>
    </row>
    <row r="148" spans="1:12" s="22" customFormat="1" x14ac:dyDescent="0.2">
      <c r="A148" s="17"/>
      <c r="B148" s="17"/>
      <c r="C148" s="18"/>
      <c r="D148" s="18"/>
      <c r="E148" s="19"/>
      <c r="F148" s="20"/>
      <c r="G148" s="21"/>
      <c r="J148" s="23"/>
      <c r="K148" s="7"/>
      <c r="L148" s="7"/>
    </row>
    <row r="149" spans="1:12" s="22" customFormat="1" x14ac:dyDescent="0.2">
      <c r="A149" s="17"/>
      <c r="B149" s="17"/>
      <c r="C149" s="18"/>
      <c r="D149" s="18"/>
      <c r="E149" s="19"/>
      <c r="F149" s="20"/>
      <c r="G149" s="21"/>
      <c r="J149" s="23"/>
      <c r="K149" s="7"/>
      <c r="L149" s="7"/>
    </row>
    <row r="150" spans="1:12" s="22" customFormat="1" x14ac:dyDescent="0.2">
      <c r="A150" s="17"/>
      <c r="B150" s="17"/>
      <c r="C150" s="18"/>
      <c r="D150" s="18"/>
      <c r="E150" s="19"/>
      <c r="F150" s="20"/>
      <c r="G150" s="21"/>
      <c r="J150" s="23"/>
      <c r="K150" s="7"/>
      <c r="L150" s="7"/>
    </row>
    <row r="151" spans="1:12" s="22" customFormat="1" x14ac:dyDescent="0.2">
      <c r="A151" s="17"/>
      <c r="B151" s="17"/>
      <c r="C151" s="18"/>
      <c r="D151" s="18"/>
      <c r="E151" s="19"/>
      <c r="F151" s="20"/>
      <c r="G151" s="21"/>
      <c r="J151" s="23"/>
      <c r="K151" s="7"/>
      <c r="L151" s="7"/>
    </row>
    <row r="152" spans="1:12" s="22" customFormat="1" x14ac:dyDescent="0.2">
      <c r="A152" s="17"/>
      <c r="B152" s="17"/>
      <c r="C152" s="18"/>
      <c r="D152" s="18"/>
      <c r="E152" s="19"/>
      <c r="F152" s="20"/>
      <c r="G152" s="21"/>
      <c r="J152" s="23"/>
      <c r="K152" s="7"/>
      <c r="L152" s="7"/>
    </row>
    <row r="153" spans="1:12" s="22" customFormat="1" x14ac:dyDescent="0.2">
      <c r="A153" s="17"/>
      <c r="B153" s="17"/>
      <c r="C153" s="18"/>
      <c r="D153" s="18"/>
      <c r="E153" s="19"/>
      <c r="F153" s="20"/>
      <c r="G153" s="21"/>
      <c r="J153" s="23"/>
      <c r="K153" s="7"/>
      <c r="L153" s="7"/>
    </row>
    <row r="154" spans="1:12" s="22" customFormat="1" x14ac:dyDescent="0.2">
      <c r="A154" s="17"/>
      <c r="B154" s="17"/>
      <c r="C154" s="18"/>
      <c r="D154" s="18"/>
      <c r="E154" s="19"/>
      <c r="F154" s="20"/>
      <c r="G154" s="21"/>
      <c r="J154" s="23"/>
      <c r="K154" s="7"/>
      <c r="L154" s="7"/>
    </row>
    <row r="155" spans="1:12" s="22" customFormat="1" x14ac:dyDescent="0.2">
      <c r="A155" s="17"/>
      <c r="B155" s="17"/>
      <c r="C155" s="18"/>
      <c r="D155" s="18"/>
      <c r="E155" s="19"/>
      <c r="F155" s="20"/>
      <c r="G155" s="21"/>
      <c r="J155" s="23"/>
      <c r="K155" s="7"/>
      <c r="L155" s="7"/>
    </row>
    <row r="156" spans="1:12" s="22" customFormat="1" x14ac:dyDescent="0.2">
      <c r="A156" s="17"/>
      <c r="B156" s="17"/>
      <c r="C156" s="18"/>
      <c r="D156" s="18"/>
      <c r="E156" s="19"/>
      <c r="F156" s="20"/>
      <c r="G156" s="21"/>
      <c r="J156" s="23"/>
      <c r="K156" s="7"/>
      <c r="L156" s="7"/>
    </row>
    <row r="157" spans="1:12" s="22" customFormat="1" x14ac:dyDescent="0.2">
      <c r="A157" s="17"/>
      <c r="B157" s="17"/>
      <c r="C157" s="18"/>
      <c r="D157" s="18"/>
      <c r="E157" s="19"/>
      <c r="F157" s="20"/>
      <c r="G157" s="21"/>
      <c r="J157" s="23"/>
      <c r="K157" s="7"/>
      <c r="L157" s="7"/>
    </row>
    <row r="158" spans="1:12" s="22" customFormat="1" x14ac:dyDescent="0.2">
      <c r="A158" s="17"/>
      <c r="B158" s="17"/>
      <c r="C158" s="18"/>
      <c r="D158" s="18"/>
      <c r="E158" s="19"/>
      <c r="F158" s="20"/>
      <c r="G158" s="21"/>
      <c r="J158" s="23"/>
      <c r="K158" s="7"/>
      <c r="L158" s="7"/>
    </row>
    <row r="159" spans="1:12" s="22" customFormat="1" x14ac:dyDescent="0.2">
      <c r="A159" s="17"/>
      <c r="B159" s="17"/>
      <c r="C159" s="18"/>
      <c r="D159" s="18"/>
      <c r="E159" s="19"/>
      <c r="F159" s="20"/>
      <c r="G159" s="21"/>
      <c r="J159" s="23"/>
      <c r="K159" s="7"/>
      <c r="L159" s="7"/>
    </row>
    <row r="160" spans="1:12" s="22" customFormat="1" x14ac:dyDescent="0.2">
      <c r="A160" s="17"/>
      <c r="B160" s="17"/>
      <c r="C160" s="18"/>
      <c r="D160" s="18"/>
      <c r="E160" s="19"/>
      <c r="F160" s="20"/>
      <c r="G160" s="21"/>
      <c r="J160" s="23"/>
      <c r="K160" s="7"/>
      <c r="L160" s="7"/>
    </row>
    <row r="161" spans="1:12" s="22" customFormat="1" x14ac:dyDescent="0.2">
      <c r="A161" s="17"/>
      <c r="B161" s="17"/>
      <c r="C161" s="18"/>
      <c r="D161" s="18"/>
      <c r="E161" s="19"/>
      <c r="F161" s="20"/>
      <c r="G161" s="21"/>
      <c r="J161" s="23"/>
      <c r="K161" s="7"/>
      <c r="L161" s="7"/>
    </row>
    <row r="162" spans="1:12" s="22" customFormat="1" x14ac:dyDescent="0.2">
      <c r="A162" s="17"/>
      <c r="B162" s="17"/>
      <c r="C162" s="18"/>
      <c r="D162" s="18"/>
      <c r="E162" s="19"/>
      <c r="F162" s="20"/>
      <c r="G162" s="21"/>
      <c r="J162" s="23"/>
      <c r="K162" s="7"/>
      <c r="L162" s="7"/>
    </row>
    <row r="163" spans="1:12" s="22" customFormat="1" x14ac:dyDescent="0.2">
      <c r="A163" s="17"/>
      <c r="B163" s="17"/>
      <c r="C163" s="18"/>
      <c r="D163" s="18"/>
      <c r="E163" s="19"/>
      <c r="F163" s="20"/>
      <c r="G163" s="21"/>
      <c r="J163" s="23"/>
      <c r="K163" s="7"/>
      <c r="L163" s="7"/>
    </row>
    <row r="164" spans="1:12" s="22" customFormat="1" x14ac:dyDescent="0.2">
      <c r="A164" s="17"/>
      <c r="B164" s="17"/>
      <c r="C164" s="18"/>
      <c r="D164" s="18"/>
      <c r="E164" s="19"/>
      <c r="F164" s="20"/>
      <c r="G164" s="21"/>
      <c r="J164" s="23"/>
      <c r="K164" s="7"/>
      <c r="L164" s="7"/>
    </row>
    <row r="165" spans="1:12" s="22" customFormat="1" x14ac:dyDescent="0.2">
      <c r="A165" s="17"/>
      <c r="B165" s="17"/>
      <c r="C165" s="18"/>
      <c r="D165" s="18"/>
      <c r="E165" s="19"/>
      <c r="F165" s="20"/>
      <c r="G165" s="21"/>
      <c r="J165" s="23"/>
      <c r="K165" s="7"/>
      <c r="L165" s="7"/>
    </row>
    <row r="166" spans="1:12" s="22" customFormat="1" x14ac:dyDescent="0.2">
      <c r="A166" s="17"/>
      <c r="B166" s="17"/>
      <c r="C166" s="18"/>
      <c r="D166" s="18"/>
      <c r="E166" s="19"/>
      <c r="F166" s="20"/>
      <c r="G166" s="21"/>
      <c r="J166" s="23"/>
      <c r="K166" s="7"/>
      <c r="L166" s="7"/>
    </row>
    <row r="167" spans="1:12" s="22" customFormat="1" x14ac:dyDescent="0.2">
      <c r="A167" s="17"/>
      <c r="B167" s="17"/>
      <c r="C167" s="18"/>
      <c r="D167" s="18"/>
      <c r="E167" s="19"/>
      <c r="F167" s="20"/>
      <c r="G167" s="21"/>
      <c r="J167" s="23"/>
      <c r="K167" s="7"/>
      <c r="L167" s="7"/>
    </row>
    <row r="168" spans="1:12" s="22" customFormat="1" x14ac:dyDescent="0.2">
      <c r="A168" s="17"/>
      <c r="B168" s="17"/>
      <c r="C168" s="18"/>
      <c r="D168" s="18"/>
      <c r="E168" s="19"/>
      <c r="F168" s="20"/>
      <c r="G168" s="21"/>
      <c r="J168" s="23"/>
      <c r="K168" s="7"/>
      <c r="L168" s="7"/>
    </row>
    <row r="169" spans="1:12" s="22" customFormat="1" x14ac:dyDescent="0.2">
      <c r="A169" s="17"/>
      <c r="B169" s="17"/>
      <c r="C169" s="18"/>
      <c r="D169" s="18"/>
      <c r="E169" s="19"/>
      <c r="F169" s="20"/>
      <c r="G169" s="21"/>
      <c r="J169" s="23"/>
      <c r="K169" s="7"/>
      <c r="L169" s="7"/>
    </row>
    <row r="170" spans="1:12" s="22" customFormat="1" x14ac:dyDescent="0.2">
      <c r="A170" s="17"/>
      <c r="B170" s="17"/>
      <c r="C170" s="18"/>
      <c r="D170" s="18"/>
      <c r="E170" s="19"/>
      <c r="F170" s="20"/>
      <c r="G170" s="21"/>
      <c r="J170" s="23"/>
      <c r="K170" s="7"/>
      <c r="L170" s="7"/>
    </row>
    <row r="171" spans="1:12" s="22" customFormat="1" x14ac:dyDescent="0.2">
      <c r="A171" s="17"/>
      <c r="B171" s="17"/>
      <c r="C171" s="18"/>
      <c r="D171" s="18"/>
      <c r="E171" s="19"/>
      <c r="F171" s="20"/>
      <c r="G171" s="21"/>
      <c r="J171" s="23"/>
      <c r="K171" s="7"/>
      <c r="L171" s="7"/>
    </row>
    <row r="172" spans="1:12" s="22" customFormat="1" x14ac:dyDescent="0.2">
      <c r="A172" s="17"/>
      <c r="B172" s="17"/>
      <c r="C172" s="18"/>
      <c r="D172" s="18"/>
      <c r="E172" s="19"/>
      <c r="F172" s="20"/>
      <c r="G172" s="21"/>
      <c r="J172" s="23"/>
      <c r="K172" s="7"/>
      <c r="L172" s="7"/>
    </row>
    <row r="173" spans="1:12" s="22" customFormat="1" x14ac:dyDescent="0.2">
      <c r="A173" s="17"/>
      <c r="B173" s="17"/>
      <c r="C173" s="18"/>
      <c r="D173" s="18"/>
      <c r="E173" s="19"/>
      <c r="F173" s="20"/>
      <c r="G173" s="21"/>
      <c r="J173" s="23"/>
      <c r="K173" s="7"/>
      <c r="L173" s="7"/>
    </row>
    <row r="174" spans="1:12" s="22" customFormat="1" x14ac:dyDescent="0.2">
      <c r="A174" s="17"/>
      <c r="B174" s="17"/>
      <c r="C174" s="18"/>
      <c r="D174" s="18"/>
      <c r="E174" s="19"/>
      <c r="F174" s="20"/>
      <c r="G174" s="21"/>
      <c r="J174" s="23"/>
      <c r="K174" s="7"/>
      <c r="L174" s="7"/>
    </row>
    <row r="175" spans="1:12" s="22" customFormat="1" x14ac:dyDescent="0.2">
      <c r="A175" s="17"/>
      <c r="B175" s="17"/>
      <c r="C175" s="18"/>
      <c r="D175" s="18"/>
      <c r="E175" s="19"/>
      <c r="F175" s="20"/>
      <c r="G175" s="21"/>
      <c r="J175" s="23"/>
      <c r="K175" s="7"/>
      <c r="L175" s="7"/>
    </row>
    <row r="176" spans="1:12" s="22" customFormat="1" x14ac:dyDescent="0.2">
      <c r="A176" s="17"/>
      <c r="B176" s="17"/>
      <c r="C176" s="18"/>
      <c r="D176" s="18"/>
      <c r="E176" s="19"/>
      <c r="F176" s="20"/>
      <c r="G176" s="21"/>
      <c r="J176" s="23"/>
      <c r="K176" s="7"/>
      <c r="L176" s="7"/>
    </row>
    <row r="177" spans="1:12" s="22" customFormat="1" x14ac:dyDescent="0.2">
      <c r="A177" s="17"/>
      <c r="B177" s="17"/>
      <c r="C177" s="18"/>
      <c r="D177" s="18"/>
      <c r="E177" s="19"/>
      <c r="F177" s="20"/>
      <c r="G177" s="21"/>
      <c r="J177" s="23"/>
      <c r="K177" s="7"/>
      <c r="L177" s="7"/>
    </row>
    <row r="178" spans="1:12" s="22" customFormat="1" x14ac:dyDescent="0.2">
      <c r="A178" s="17"/>
      <c r="B178" s="17"/>
      <c r="C178" s="18"/>
      <c r="D178" s="18"/>
      <c r="E178" s="19"/>
      <c r="F178" s="20"/>
      <c r="G178" s="21"/>
      <c r="J178" s="23"/>
      <c r="K178" s="7"/>
      <c r="L178" s="7"/>
    </row>
    <row r="179" spans="1:12" s="22" customFormat="1" x14ac:dyDescent="0.2">
      <c r="A179" s="17"/>
      <c r="B179" s="17"/>
      <c r="C179" s="18"/>
      <c r="D179" s="18"/>
      <c r="E179" s="19"/>
      <c r="F179" s="20"/>
      <c r="G179" s="21"/>
      <c r="J179" s="23"/>
      <c r="K179" s="7"/>
      <c r="L179" s="7"/>
    </row>
    <row r="180" spans="1:12" s="22" customFormat="1" x14ac:dyDescent="0.2">
      <c r="A180" s="17"/>
      <c r="B180" s="17"/>
      <c r="C180" s="18"/>
      <c r="D180" s="18"/>
      <c r="E180" s="19"/>
      <c r="F180" s="20"/>
      <c r="G180" s="21"/>
      <c r="J180" s="23"/>
      <c r="K180" s="7"/>
      <c r="L180" s="7"/>
    </row>
    <row r="181" spans="1:12" s="22" customFormat="1" x14ac:dyDescent="0.2">
      <c r="A181" s="17"/>
      <c r="B181" s="17"/>
      <c r="C181" s="18"/>
      <c r="D181" s="18"/>
      <c r="E181" s="19"/>
      <c r="F181" s="20"/>
      <c r="G181" s="21"/>
      <c r="J181" s="23"/>
      <c r="K181" s="7"/>
      <c r="L181" s="7"/>
    </row>
    <row r="182" spans="1:12" s="22" customFormat="1" x14ac:dyDescent="0.2">
      <c r="A182" s="17"/>
      <c r="B182" s="17"/>
      <c r="C182" s="18"/>
      <c r="D182" s="18"/>
      <c r="E182" s="19"/>
      <c r="F182" s="20"/>
      <c r="G182" s="21"/>
      <c r="J182" s="23"/>
      <c r="K182" s="7"/>
      <c r="L182" s="7"/>
    </row>
    <row r="183" spans="1:12" s="22" customFormat="1" x14ac:dyDescent="0.2">
      <c r="A183" s="17"/>
      <c r="B183" s="17"/>
      <c r="C183" s="18"/>
      <c r="D183" s="18"/>
      <c r="E183" s="19"/>
      <c r="F183" s="20"/>
      <c r="G183" s="21"/>
      <c r="J183" s="23"/>
      <c r="K183" s="7"/>
      <c r="L183" s="7"/>
    </row>
    <row r="184" spans="1:12" s="22" customFormat="1" x14ac:dyDescent="0.2">
      <c r="A184" s="17"/>
      <c r="B184" s="17"/>
      <c r="C184" s="18"/>
      <c r="D184" s="18"/>
      <c r="E184" s="19"/>
      <c r="F184" s="20"/>
      <c r="G184" s="21"/>
      <c r="J184" s="23"/>
      <c r="K184" s="7"/>
      <c r="L184" s="7"/>
    </row>
    <row r="185" spans="1:12" s="22" customFormat="1" x14ac:dyDescent="0.2">
      <c r="A185" s="17"/>
      <c r="B185" s="17"/>
      <c r="C185" s="18"/>
      <c r="D185" s="18"/>
      <c r="E185" s="19"/>
      <c r="F185" s="20"/>
      <c r="G185" s="21"/>
      <c r="J185" s="23"/>
      <c r="K185" s="7"/>
      <c r="L185" s="7"/>
    </row>
    <row r="186" spans="1:12" s="22" customFormat="1" x14ac:dyDescent="0.2">
      <c r="A186" s="17"/>
      <c r="B186" s="17"/>
      <c r="C186" s="18"/>
      <c r="D186" s="18"/>
      <c r="E186" s="19"/>
      <c r="F186" s="20"/>
      <c r="G186" s="21"/>
      <c r="J186" s="23"/>
      <c r="K186" s="7"/>
      <c r="L186" s="7"/>
    </row>
    <row r="187" spans="1:12" s="22" customFormat="1" x14ac:dyDescent="0.2">
      <c r="A187" s="17"/>
      <c r="B187" s="17"/>
      <c r="C187" s="18"/>
      <c r="D187" s="18"/>
      <c r="E187" s="19"/>
      <c r="F187" s="20"/>
      <c r="G187" s="21"/>
      <c r="J187" s="23"/>
      <c r="K187" s="7"/>
      <c r="L187" s="7"/>
    </row>
    <row r="188" spans="1:12" s="22" customFormat="1" x14ac:dyDescent="0.2">
      <c r="A188" s="17"/>
      <c r="B188" s="17"/>
      <c r="C188" s="18"/>
      <c r="D188" s="18"/>
      <c r="E188" s="19"/>
      <c r="F188" s="20"/>
      <c r="G188" s="21"/>
      <c r="J188" s="23"/>
      <c r="K188" s="7"/>
      <c r="L188" s="7"/>
    </row>
    <row r="189" spans="1:12" s="22" customFormat="1" x14ac:dyDescent="0.2">
      <c r="A189" s="17"/>
      <c r="B189" s="17"/>
      <c r="C189" s="18"/>
      <c r="D189" s="18"/>
      <c r="E189" s="19"/>
      <c r="F189" s="20"/>
      <c r="G189" s="21"/>
      <c r="J189" s="23"/>
      <c r="K189" s="7"/>
      <c r="L189" s="7"/>
    </row>
    <row r="190" spans="1:12" s="22" customFormat="1" x14ac:dyDescent="0.2">
      <c r="A190" s="17"/>
      <c r="B190" s="17"/>
      <c r="C190" s="18"/>
      <c r="D190" s="18"/>
      <c r="E190" s="19"/>
      <c r="F190" s="20"/>
      <c r="G190" s="21"/>
      <c r="J190" s="23"/>
      <c r="K190" s="7"/>
      <c r="L190" s="7"/>
    </row>
    <row r="191" spans="1:12" s="22" customFormat="1" x14ac:dyDescent="0.2">
      <c r="A191" s="17"/>
      <c r="B191" s="17"/>
      <c r="C191" s="18"/>
      <c r="D191" s="18"/>
      <c r="E191" s="19"/>
      <c r="F191" s="20"/>
      <c r="G191" s="21"/>
      <c r="J191" s="23"/>
      <c r="K191" s="7"/>
      <c r="L191" s="7"/>
    </row>
    <row r="192" spans="1:12" s="22" customFormat="1" x14ac:dyDescent="0.2">
      <c r="A192" s="17"/>
      <c r="B192" s="17"/>
      <c r="C192" s="18"/>
      <c r="D192" s="18"/>
      <c r="E192" s="19"/>
      <c r="F192" s="20"/>
      <c r="G192" s="21"/>
      <c r="J192" s="23"/>
      <c r="K192" s="7"/>
      <c r="L192" s="7"/>
    </row>
  </sheetData>
  <sheetProtection formatCells="0" formatColumns="0" formatRows="0" insertColumns="0" insertRows="0" insertHyperlinks="0" deleteColumns="0" deleteRows="0" sort="0"/>
  <sortState xmlns:xlrd2="http://schemas.microsoft.com/office/spreadsheetml/2017/richdata2" ref="A3:L102">
    <sortCondition ref="A3:A102"/>
  </sortState>
  <mergeCells count="2">
    <mergeCell ref="A1:D1"/>
    <mergeCell ref="K103:L108"/>
  </mergeCells>
  <printOptions gridLines="1"/>
  <pageMargins left="0.17" right="0" top="0.79" bottom="0.55000000000000004" header="0.5" footer="0.39"/>
  <pageSetup scale="90" fitToHeight="4" orientation="landscape" r:id="rId1"/>
  <headerFooter alignWithMargins="0">
    <oddFooter>&amp;C&amp;"Arial,Bold"&amp;9Page &amp;P of &amp;N&amp;R&amp;"Arial,Bold"&amp;9last revised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S110"/>
  <sheetViews>
    <sheetView workbookViewId="0">
      <pane xSplit="1" ySplit="3" topLeftCell="B4" activePane="bottomRight" state="frozen"/>
      <selection activeCell="D7" sqref="D7"/>
      <selection pane="topRight" activeCell="D7" sqref="D7"/>
      <selection pane="bottomLeft" activeCell="D7" sqref="D7"/>
      <selection pane="bottomRight" activeCell="AQ114" sqref="AQ114"/>
    </sheetView>
  </sheetViews>
  <sheetFormatPr defaultColWidth="15.28515625" defaultRowHeight="16.5" x14ac:dyDescent="0.3"/>
  <cols>
    <col min="1" max="1" width="21.5703125" style="68" customWidth="1"/>
    <col min="2" max="2" width="15.28515625" style="68"/>
    <col min="3" max="3" width="18.5703125" style="109" bestFit="1" customWidth="1"/>
    <col min="4" max="4" width="17.85546875" style="109" bestFit="1" customWidth="1"/>
    <col min="5" max="10" width="15.28515625" style="110"/>
    <col min="11" max="12" width="15.28515625" style="111"/>
    <col min="13" max="13" width="17.5703125" style="111" bestFit="1" customWidth="1"/>
    <col min="14" max="45" width="15.28515625" style="110"/>
    <col min="46" max="16384" width="15.28515625" style="68"/>
  </cols>
  <sheetData>
    <row r="1" spans="1:45" ht="33" x14ac:dyDescent="0.3">
      <c r="A1" s="112" t="s">
        <v>286</v>
      </c>
      <c r="B1" s="112"/>
      <c r="C1" s="360" t="s">
        <v>141</v>
      </c>
      <c r="D1" s="361"/>
      <c r="E1" s="355" t="s">
        <v>108</v>
      </c>
      <c r="F1" s="356"/>
      <c r="G1" s="355" t="s">
        <v>142</v>
      </c>
      <c r="H1" s="356"/>
      <c r="I1" s="355" t="s">
        <v>143</v>
      </c>
      <c r="J1" s="356"/>
      <c r="K1" s="357" t="s">
        <v>186</v>
      </c>
      <c r="L1" s="357"/>
      <c r="M1" s="357"/>
      <c r="N1" s="355" t="s">
        <v>144</v>
      </c>
      <c r="O1" s="355"/>
      <c r="P1" s="355"/>
      <c r="Q1" s="356"/>
      <c r="R1" s="355" t="s">
        <v>145</v>
      </c>
      <c r="S1" s="355"/>
      <c r="T1" s="355"/>
      <c r="U1" s="355"/>
      <c r="V1" s="355" t="s">
        <v>132</v>
      </c>
      <c r="W1" s="355"/>
      <c r="X1" s="355"/>
      <c r="Y1" s="355"/>
      <c r="Z1" s="355" t="s">
        <v>146</v>
      </c>
      <c r="AA1" s="355"/>
      <c r="AB1" s="355"/>
      <c r="AC1" s="355"/>
      <c r="AD1" s="355" t="s">
        <v>147</v>
      </c>
      <c r="AE1" s="355"/>
      <c r="AF1" s="355" t="s">
        <v>148</v>
      </c>
      <c r="AG1" s="356"/>
      <c r="AH1" s="355" t="s">
        <v>149</v>
      </c>
      <c r="AI1" s="356"/>
      <c r="AJ1" s="355" t="s">
        <v>150</v>
      </c>
      <c r="AK1" s="355"/>
      <c r="AL1" s="355" t="s">
        <v>151</v>
      </c>
      <c r="AM1" s="355"/>
      <c r="AN1" s="355" t="s">
        <v>152</v>
      </c>
      <c r="AO1" s="355"/>
      <c r="AP1" s="356"/>
      <c r="AQ1" s="356"/>
      <c r="AR1" s="355" t="s">
        <v>153</v>
      </c>
      <c r="AS1" s="356"/>
    </row>
    <row r="2" spans="1:45" ht="34.5" customHeight="1" x14ac:dyDescent="0.3">
      <c r="A2" s="112"/>
      <c r="B2" s="112"/>
      <c r="C2" s="358" t="s">
        <v>154</v>
      </c>
      <c r="D2" s="354"/>
      <c r="E2" s="353" t="s">
        <v>155</v>
      </c>
      <c r="F2" s="354"/>
      <c r="G2" s="353" t="s">
        <v>156</v>
      </c>
      <c r="H2" s="354"/>
      <c r="I2" s="353" t="s">
        <v>157</v>
      </c>
      <c r="J2" s="354"/>
      <c r="K2" s="359" t="s">
        <v>158</v>
      </c>
      <c r="L2" s="354"/>
      <c r="M2" s="354"/>
      <c r="N2" s="353" t="s">
        <v>159</v>
      </c>
      <c r="O2" s="354"/>
      <c r="P2" s="354"/>
      <c r="Q2" s="354"/>
      <c r="R2" s="353" t="s">
        <v>159</v>
      </c>
      <c r="S2" s="354"/>
      <c r="T2" s="354"/>
      <c r="U2" s="354"/>
      <c r="V2" s="353" t="s">
        <v>159</v>
      </c>
      <c r="W2" s="354"/>
      <c r="X2" s="354"/>
      <c r="Y2" s="354"/>
      <c r="Z2" s="353" t="s">
        <v>159</v>
      </c>
      <c r="AA2" s="354"/>
      <c r="AB2" s="354"/>
      <c r="AC2" s="354"/>
      <c r="AD2" s="353" t="s">
        <v>159</v>
      </c>
      <c r="AE2" s="353"/>
      <c r="AF2" s="353" t="s">
        <v>159</v>
      </c>
      <c r="AG2" s="354"/>
      <c r="AH2" s="353" t="s">
        <v>159</v>
      </c>
      <c r="AI2" s="354"/>
      <c r="AJ2" s="353" t="s">
        <v>159</v>
      </c>
      <c r="AK2" s="354"/>
      <c r="AL2" s="353" t="s">
        <v>159</v>
      </c>
      <c r="AM2" s="354"/>
      <c r="AN2" s="353" t="s">
        <v>159</v>
      </c>
      <c r="AO2" s="354"/>
      <c r="AP2" s="354"/>
      <c r="AQ2" s="354"/>
      <c r="AR2" s="362" t="s">
        <v>159</v>
      </c>
      <c r="AS2" s="363"/>
    </row>
    <row r="3" spans="1:45" ht="13.5" customHeight="1" x14ac:dyDescent="0.3">
      <c r="A3" s="96" t="s">
        <v>101</v>
      </c>
      <c r="B3" s="98" t="s">
        <v>267</v>
      </c>
      <c r="C3" s="95" t="s">
        <v>160</v>
      </c>
      <c r="D3" s="95" t="s">
        <v>161</v>
      </c>
      <c r="E3" s="96" t="s">
        <v>108</v>
      </c>
      <c r="F3" s="96" t="s">
        <v>134</v>
      </c>
      <c r="G3" s="96" t="s">
        <v>106</v>
      </c>
      <c r="H3" s="96" t="s">
        <v>162</v>
      </c>
      <c r="I3" s="96" t="s">
        <v>163</v>
      </c>
      <c r="J3" s="96" t="s">
        <v>164</v>
      </c>
      <c r="K3" s="97" t="s">
        <v>165</v>
      </c>
      <c r="L3" s="97" t="s">
        <v>166</v>
      </c>
      <c r="M3" s="97" t="s">
        <v>167</v>
      </c>
      <c r="N3" s="96" t="s">
        <v>168</v>
      </c>
      <c r="O3" s="96" t="s">
        <v>169</v>
      </c>
      <c r="P3" s="96" t="s">
        <v>170</v>
      </c>
      <c r="Q3" s="96" t="s">
        <v>171</v>
      </c>
      <c r="R3" s="96" t="s">
        <v>168</v>
      </c>
      <c r="S3" s="96" t="s">
        <v>169</v>
      </c>
      <c r="T3" s="96" t="s">
        <v>170</v>
      </c>
      <c r="U3" s="96" t="s">
        <v>171</v>
      </c>
      <c r="V3" s="96" t="s">
        <v>168</v>
      </c>
      <c r="W3" s="96" t="s">
        <v>169</v>
      </c>
      <c r="X3" s="96" t="s">
        <v>170</v>
      </c>
      <c r="Y3" s="96" t="s">
        <v>171</v>
      </c>
      <c r="Z3" s="96" t="s">
        <v>168</v>
      </c>
      <c r="AA3" s="96" t="s">
        <v>169</v>
      </c>
      <c r="AB3" s="96" t="s">
        <v>170</v>
      </c>
      <c r="AC3" s="96" t="s">
        <v>171</v>
      </c>
      <c r="AD3" s="96" t="s">
        <v>170</v>
      </c>
      <c r="AE3" s="96" t="s">
        <v>171</v>
      </c>
      <c r="AF3" s="96" t="s">
        <v>170</v>
      </c>
      <c r="AG3" s="96" t="s">
        <v>171</v>
      </c>
      <c r="AH3" s="96" t="s">
        <v>170</v>
      </c>
      <c r="AI3" s="96" t="s">
        <v>171</v>
      </c>
      <c r="AJ3" s="96" t="s">
        <v>170</v>
      </c>
      <c r="AK3" s="96" t="s">
        <v>171</v>
      </c>
      <c r="AL3" s="96" t="s">
        <v>170</v>
      </c>
      <c r="AM3" s="96" t="s">
        <v>171</v>
      </c>
      <c r="AN3" s="96" t="s">
        <v>168</v>
      </c>
      <c r="AO3" s="96" t="s">
        <v>169</v>
      </c>
      <c r="AP3" s="96" t="s">
        <v>170</v>
      </c>
      <c r="AQ3" s="96" t="s">
        <v>171</v>
      </c>
      <c r="AR3" s="96" t="s">
        <v>170</v>
      </c>
      <c r="AS3" s="96" t="s">
        <v>171</v>
      </c>
    </row>
    <row r="4" spans="1:45" x14ac:dyDescent="0.3">
      <c r="A4" s="99" t="str">
        <f>'Incentive Goal'!A3</f>
        <v>ALAMANCE</v>
      </c>
      <c r="B4" s="46">
        <v>3</v>
      </c>
      <c r="C4" s="91">
        <v>13</v>
      </c>
      <c r="D4" s="91">
        <v>22</v>
      </c>
      <c r="E4" s="135">
        <v>4954</v>
      </c>
      <c r="F4" s="136">
        <v>381.07692307692309</v>
      </c>
      <c r="G4" s="135">
        <v>65</v>
      </c>
      <c r="H4" s="136">
        <v>0.2</v>
      </c>
      <c r="I4" s="135">
        <v>65</v>
      </c>
      <c r="J4" s="136">
        <v>0.2</v>
      </c>
      <c r="K4" s="92">
        <v>2657946.9</v>
      </c>
      <c r="L4" s="92">
        <v>204457.45384615383</v>
      </c>
      <c r="M4" s="92">
        <v>120815.76818181817</v>
      </c>
      <c r="N4" s="93">
        <v>25407</v>
      </c>
      <c r="O4" s="91">
        <v>1954.3846153846155</v>
      </c>
      <c r="P4" s="93">
        <v>141</v>
      </c>
      <c r="Q4" s="91">
        <v>10.846153846153847</v>
      </c>
      <c r="R4" s="93">
        <v>692</v>
      </c>
      <c r="S4" s="91">
        <v>53.230769230769234</v>
      </c>
      <c r="T4" s="93">
        <v>18</v>
      </c>
      <c r="U4" s="91">
        <v>1.3846153846153846</v>
      </c>
      <c r="V4" s="93">
        <v>39</v>
      </c>
      <c r="W4" s="91">
        <v>3</v>
      </c>
      <c r="X4" s="93">
        <v>67</v>
      </c>
      <c r="Y4" s="91">
        <v>5.1538461538461542</v>
      </c>
      <c r="Z4" s="93">
        <v>126</v>
      </c>
      <c r="AA4" s="91">
        <v>9.6923076923076916</v>
      </c>
      <c r="AB4" s="93">
        <v>59</v>
      </c>
      <c r="AC4" s="91">
        <v>4.5384615384615383</v>
      </c>
      <c r="AD4" s="93">
        <v>574</v>
      </c>
      <c r="AE4" s="91">
        <v>44.153846153846153</v>
      </c>
      <c r="AF4" s="93">
        <v>65</v>
      </c>
      <c r="AG4" s="91">
        <v>5</v>
      </c>
      <c r="AH4" s="94">
        <v>146</v>
      </c>
      <c r="AI4" s="91">
        <v>11.23076923076923</v>
      </c>
      <c r="AJ4" s="93">
        <v>14</v>
      </c>
      <c r="AK4" s="91">
        <v>1.0769230769230769</v>
      </c>
      <c r="AL4" s="93">
        <v>581</v>
      </c>
      <c r="AM4" s="91">
        <v>44.692307692307693</v>
      </c>
      <c r="AN4" s="93">
        <v>471</v>
      </c>
      <c r="AO4" s="91">
        <v>36.230769230769234</v>
      </c>
      <c r="AP4" s="93">
        <v>1251</v>
      </c>
      <c r="AQ4" s="91">
        <v>96.230769230769226</v>
      </c>
      <c r="AR4" s="93">
        <v>189</v>
      </c>
      <c r="AS4" s="91">
        <v>14.538461538461538</v>
      </c>
    </row>
    <row r="5" spans="1:45" x14ac:dyDescent="0.3">
      <c r="A5" s="100" t="str">
        <f>'Incentive Goal'!A4</f>
        <v>ALEXANDER</v>
      </c>
      <c r="B5" s="45">
        <v>2</v>
      </c>
      <c r="C5" s="80">
        <v>3.5</v>
      </c>
      <c r="D5" s="80">
        <v>4.75</v>
      </c>
      <c r="E5" s="137">
        <v>869</v>
      </c>
      <c r="F5" s="138">
        <v>248.28571428571428</v>
      </c>
      <c r="G5" s="137">
        <v>21</v>
      </c>
      <c r="H5" s="138">
        <v>0.16666666666666666</v>
      </c>
      <c r="I5" s="137">
        <v>14</v>
      </c>
      <c r="J5" s="136">
        <v>0.25</v>
      </c>
      <c r="K5" s="81">
        <v>383624.11</v>
      </c>
      <c r="L5" s="81">
        <v>109606.88857142857</v>
      </c>
      <c r="M5" s="81">
        <v>80762.970526315781</v>
      </c>
      <c r="N5" s="82">
        <v>6911</v>
      </c>
      <c r="O5" s="80">
        <v>1974.5714285714287</v>
      </c>
      <c r="P5" s="82">
        <v>46</v>
      </c>
      <c r="Q5" s="80">
        <v>13.142857142857142</v>
      </c>
      <c r="R5" s="82">
        <v>3433</v>
      </c>
      <c r="S5" s="80">
        <v>980.85714285714289</v>
      </c>
      <c r="T5" s="82">
        <v>23</v>
      </c>
      <c r="U5" s="80">
        <v>6.5714285714285712</v>
      </c>
      <c r="V5" s="82">
        <v>4</v>
      </c>
      <c r="W5" s="80">
        <v>1.1428571428571428</v>
      </c>
      <c r="X5" s="82">
        <v>19</v>
      </c>
      <c r="Y5" s="80">
        <v>5.4285714285714288</v>
      </c>
      <c r="Z5" s="82">
        <v>11</v>
      </c>
      <c r="AA5" s="80">
        <v>3.1428571428571428</v>
      </c>
      <c r="AB5" s="82">
        <v>15</v>
      </c>
      <c r="AC5" s="80">
        <v>4.2857142857142856</v>
      </c>
      <c r="AD5" s="82">
        <v>12</v>
      </c>
      <c r="AE5" s="80">
        <v>3.4285714285714284</v>
      </c>
      <c r="AF5" s="82">
        <v>6</v>
      </c>
      <c r="AG5" s="80">
        <v>1.7142857142857142</v>
      </c>
      <c r="AH5" s="83">
        <v>6</v>
      </c>
      <c r="AI5" s="80">
        <v>1.7142857142857142</v>
      </c>
      <c r="AJ5" s="82">
        <v>1</v>
      </c>
      <c r="AK5" s="80">
        <v>0.2857142857142857</v>
      </c>
      <c r="AL5" s="82">
        <v>131</v>
      </c>
      <c r="AM5" s="80">
        <v>37.428571428571431</v>
      </c>
      <c r="AN5" s="82">
        <v>151</v>
      </c>
      <c r="AO5" s="80">
        <v>43.142857142857146</v>
      </c>
      <c r="AP5" s="82">
        <v>955</v>
      </c>
      <c r="AQ5" s="80">
        <v>272.85714285714283</v>
      </c>
      <c r="AR5" s="82">
        <v>18</v>
      </c>
      <c r="AS5" s="80">
        <v>5.1428571428571432</v>
      </c>
    </row>
    <row r="6" spans="1:45" x14ac:dyDescent="0.3">
      <c r="A6" s="100" t="str">
        <f>'Incentive Goal'!A5</f>
        <v>ALLEGHANY</v>
      </c>
      <c r="B6" s="45">
        <v>2</v>
      </c>
      <c r="C6" s="80">
        <v>0</v>
      </c>
      <c r="D6" s="80">
        <v>1</v>
      </c>
      <c r="E6" s="137">
        <v>296</v>
      </c>
      <c r="F6" s="138">
        <v>296</v>
      </c>
      <c r="G6" s="137">
        <v>10</v>
      </c>
      <c r="H6" s="138">
        <v>0</v>
      </c>
      <c r="I6" s="137">
        <v>4</v>
      </c>
      <c r="J6" s="136">
        <v>0</v>
      </c>
      <c r="K6" s="81">
        <v>124603.88</v>
      </c>
      <c r="L6" s="81" t="e">
        <v>#DIV/0!</v>
      </c>
      <c r="M6" s="81">
        <v>124603.88</v>
      </c>
      <c r="N6" s="82">
        <v>1477</v>
      </c>
      <c r="O6" s="80"/>
      <c r="P6" s="82">
        <v>4</v>
      </c>
      <c r="Q6" s="80"/>
      <c r="R6" s="82">
        <v>0</v>
      </c>
      <c r="S6" s="80"/>
      <c r="T6" s="82">
        <v>0</v>
      </c>
      <c r="U6" s="80"/>
      <c r="V6" s="82">
        <v>0</v>
      </c>
      <c r="W6" s="80"/>
      <c r="X6" s="82">
        <v>10</v>
      </c>
      <c r="Y6" s="80"/>
      <c r="Z6" s="82">
        <v>1</v>
      </c>
      <c r="AA6" s="80"/>
      <c r="AB6" s="82">
        <v>2</v>
      </c>
      <c r="AC6" s="80"/>
      <c r="AD6" s="82">
        <v>0</v>
      </c>
      <c r="AE6" s="80"/>
      <c r="AF6" s="82">
        <v>0</v>
      </c>
      <c r="AG6" s="80"/>
      <c r="AH6" s="83">
        <v>12</v>
      </c>
      <c r="AI6" s="80"/>
      <c r="AJ6" s="82">
        <v>0</v>
      </c>
      <c r="AK6" s="80"/>
      <c r="AL6" s="82">
        <v>10</v>
      </c>
      <c r="AM6" s="80"/>
      <c r="AN6" s="82">
        <v>33</v>
      </c>
      <c r="AO6" s="80"/>
      <c r="AP6" s="82">
        <v>27</v>
      </c>
      <c r="AQ6" s="80"/>
      <c r="AR6" s="82">
        <v>8</v>
      </c>
      <c r="AS6" s="80"/>
    </row>
    <row r="7" spans="1:45" x14ac:dyDescent="0.3">
      <c r="A7" s="100" t="str">
        <f>'Incentive Goal'!A6</f>
        <v>ANSON</v>
      </c>
      <c r="B7" s="45">
        <v>4</v>
      </c>
      <c r="C7" s="80">
        <v>3.75</v>
      </c>
      <c r="D7" s="80">
        <v>6</v>
      </c>
      <c r="E7" s="137">
        <v>1772</v>
      </c>
      <c r="F7" s="138">
        <v>472.53333333333336</v>
      </c>
      <c r="G7" s="137">
        <v>27</v>
      </c>
      <c r="H7" s="138">
        <v>0.1388888888888889</v>
      </c>
      <c r="I7" s="137">
        <v>18</v>
      </c>
      <c r="J7" s="136">
        <v>0.20833333333333334</v>
      </c>
      <c r="K7" s="81">
        <v>673400.5</v>
      </c>
      <c r="L7" s="81">
        <v>179573.46666666667</v>
      </c>
      <c r="M7" s="81">
        <v>112233.41666666667</v>
      </c>
      <c r="N7" s="82">
        <v>12189</v>
      </c>
      <c r="O7" s="80">
        <v>3250.4</v>
      </c>
      <c r="P7" s="82">
        <v>71</v>
      </c>
      <c r="Q7" s="80">
        <v>18.933333333333334</v>
      </c>
      <c r="R7" s="82">
        <v>128</v>
      </c>
      <c r="S7" s="80">
        <v>34.133333333333333</v>
      </c>
      <c r="T7" s="82">
        <v>5</v>
      </c>
      <c r="U7" s="80">
        <v>1.3333333333333333</v>
      </c>
      <c r="V7" s="82">
        <v>10</v>
      </c>
      <c r="W7" s="80">
        <v>2.6666666666666665</v>
      </c>
      <c r="X7" s="82">
        <v>29</v>
      </c>
      <c r="Y7" s="80">
        <v>7.7333333333333334</v>
      </c>
      <c r="Z7" s="82">
        <v>24</v>
      </c>
      <c r="AA7" s="80">
        <v>6.4</v>
      </c>
      <c r="AB7" s="82">
        <v>16</v>
      </c>
      <c r="AC7" s="80">
        <v>4.2666666666666666</v>
      </c>
      <c r="AD7" s="82">
        <v>4</v>
      </c>
      <c r="AE7" s="80">
        <v>1.0666666666666667</v>
      </c>
      <c r="AF7" s="82">
        <v>2</v>
      </c>
      <c r="AG7" s="80">
        <v>0.53333333333333333</v>
      </c>
      <c r="AH7" s="83">
        <v>68</v>
      </c>
      <c r="AI7" s="80">
        <v>18.133333333333333</v>
      </c>
      <c r="AJ7" s="82">
        <v>10</v>
      </c>
      <c r="AK7" s="80">
        <v>2.6666666666666665</v>
      </c>
      <c r="AL7" s="82">
        <v>216</v>
      </c>
      <c r="AM7" s="80">
        <v>57.6</v>
      </c>
      <c r="AN7" s="82">
        <v>186</v>
      </c>
      <c r="AO7" s="80">
        <v>49.6</v>
      </c>
      <c r="AP7" s="82">
        <v>329</v>
      </c>
      <c r="AQ7" s="80">
        <v>87.733333333333334</v>
      </c>
      <c r="AR7" s="82">
        <v>18</v>
      </c>
      <c r="AS7" s="80">
        <v>4.8</v>
      </c>
    </row>
    <row r="8" spans="1:45" x14ac:dyDescent="0.3">
      <c r="A8" s="100" t="str">
        <f>'Incentive Goal'!A7</f>
        <v>ASHE</v>
      </c>
      <c r="B8" s="45">
        <v>2</v>
      </c>
      <c r="C8" s="80">
        <v>3</v>
      </c>
      <c r="D8" s="80">
        <v>4.25</v>
      </c>
      <c r="E8" s="137">
        <v>718</v>
      </c>
      <c r="F8" s="138">
        <v>239.33333333333334</v>
      </c>
      <c r="G8" s="137">
        <v>10</v>
      </c>
      <c r="H8" s="138">
        <v>0.3</v>
      </c>
      <c r="I8" s="137">
        <v>25</v>
      </c>
      <c r="J8" s="136">
        <v>0.12</v>
      </c>
      <c r="K8" s="81">
        <v>338487.95</v>
      </c>
      <c r="L8" s="81">
        <v>112829.31666666667</v>
      </c>
      <c r="M8" s="81">
        <v>79644.223529411771</v>
      </c>
      <c r="N8" s="82">
        <v>4016</v>
      </c>
      <c r="O8" s="80">
        <v>1338.6666666666667</v>
      </c>
      <c r="P8" s="82">
        <v>44</v>
      </c>
      <c r="Q8" s="80">
        <v>14.666666666666666</v>
      </c>
      <c r="R8" s="82">
        <v>24</v>
      </c>
      <c r="S8" s="80">
        <v>8</v>
      </c>
      <c r="T8" s="82">
        <v>0</v>
      </c>
      <c r="U8" s="80">
        <v>0</v>
      </c>
      <c r="V8" s="82">
        <v>0</v>
      </c>
      <c r="W8" s="80">
        <v>0</v>
      </c>
      <c r="X8" s="82">
        <v>10</v>
      </c>
      <c r="Y8" s="80">
        <v>3.3333333333333335</v>
      </c>
      <c r="Z8" s="82">
        <v>27</v>
      </c>
      <c r="AA8" s="80">
        <v>9</v>
      </c>
      <c r="AB8" s="82">
        <v>26</v>
      </c>
      <c r="AC8" s="80">
        <v>8.6666666666666661</v>
      </c>
      <c r="AD8" s="82">
        <v>12</v>
      </c>
      <c r="AE8" s="80">
        <v>4</v>
      </c>
      <c r="AF8" s="82">
        <v>7</v>
      </c>
      <c r="AG8" s="80">
        <v>2.3333333333333335</v>
      </c>
      <c r="AH8" s="83">
        <v>24</v>
      </c>
      <c r="AI8" s="80">
        <v>8</v>
      </c>
      <c r="AJ8" s="82">
        <v>1</v>
      </c>
      <c r="AK8" s="80">
        <v>0.33333333333333331</v>
      </c>
      <c r="AL8" s="82">
        <v>71</v>
      </c>
      <c r="AM8" s="80">
        <v>23.666666666666668</v>
      </c>
      <c r="AN8" s="82">
        <v>234</v>
      </c>
      <c r="AO8" s="80">
        <v>78</v>
      </c>
      <c r="AP8" s="82">
        <v>126</v>
      </c>
      <c r="AQ8" s="80">
        <v>42</v>
      </c>
      <c r="AR8" s="82">
        <v>143</v>
      </c>
      <c r="AS8" s="80">
        <v>47.666666666666664</v>
      </c>
    </row>
    <row r="9" spans="1:45" x14ac:dyDescent="0.3">
      <c r="A9" s="100" t="str">
        <f>'Incentive Goal'!A8</f>
        <v>AVERY</v>
      </c>
      <c r="B9" s="45">
        <v>2</v>
      </c>
      <c r="C9" s="80">
        <v>1</v>
      </c>
      <c r="D9" s="80">
        <v>2</v>
      </c>
      <c r="E9" s="137">
        <v>251</v>
      </c>
      <c r="F9" s="138">
        <v>251</v>
      </c>
      <c r="G9" s="137">
        <v>9</v>
      </c>
      <c r="H9" s="138">
        <v>0.1111111111111111</v>
      </c>
      <c r="I9" s="137">
        <v>10</v>
      </c>
      <c r="J9" s="136">
        <v>0.1</v>
      </c>
      <c r="K9" s="81">
        <v>139445.56</v>
      </c>
      <c r="L9" s="81">
        <v>139445.56</v>
      </c>
      <c r="M9" s="81">
        <v>69722.78</v>
      </c>
      <c r="N9" s="82">
        <v>1384</v>
      </c>
      <c r="O9" s="80">
        <v>1384</v>
      </c>
      <c r="P9" s="82">
        <v>5</v>
      </c>
      <c r="Q9" s="80">
        <v>5</v>
      </c>
      <c r="R9" s="82">
        <v>23</v>
      </c>
      <c r="S9" s="80">
        <v>23</v>
      </c>
      <c r="T9" s="82">
        <v>1</v>
      </c>
      <c r="U9" s="80">
        <v>1</v>
      </c>
      <c r="V9" s="82">
        <v>0</v>
      </c>
      <c r="W9" s="80">
        <v>0</v>
      </c>
      <c r="X9" s="82">
        <v>10</v>
      </c>
      <c r="Y9" s="80">
        <v>10</v>
      </c>
      <c r="Z9" s="82">
        <v>5</v>
      </c>
      <c r="AA9" s="80">
        <v>5</v>
      </c>
      <c r="AB9" s="82">
        <v>10</v>
      </c>
      <c r="AC9" s="80">
        <v>10</v>
      </c>
      <c r="AD9" s="82">
        <v>0</v>
      </c>
      <c r="AE9" s="80">
        <v>0</v>
      </c>
      <c r="AF9" s="82">
        <v>2</v>
      </c>
      <c r="AG9" s="80">
        <v>2</v>
      </c>
      <c r="AH9" s="83">
        <v>6</v>
      </c>
      <c r="AI9" s="80">
        <v>6</v>
      </c>
      <c r="AJ9" s="82">
        <v>0</v>
      </c>
      <c r="AK9" s="80">
        <v>0</v>
      </c>
      <c r="AL9" s="82">
        <v>16</v>
      </c>
      <c r="AM9" s="80">
        <v>16</v>
      </c>
      <c r="AN9" s="82">
        <v>34</v>
      </c>
      <c r="AO9" s="80">
        <v>34</v>
      </c>
      <c r="AP9" s="82">
        <v>28</v>
      </c>
      <c r="AQ9" s="80">
        <v>28</v>
      </c>
      <c r="AR9" s="82">
        <v>12</v>
      </c>
      <c r="AS9" s="80">
        <v>12</v>
      </c>
    </row>
    <row r="10" spans="1:45" x14ac:dyDescent="0.3">
      <c r="A10" s="100" t="str">
        <f>'Incentive Goal'!A9</f>
        <v>BEAUFORT</v>
      </c>
      <c r="B10" s="45">
        <v>7</v>
      </c>
      <c r="C10" s="80">
        <v>5</v>
      </c>
      <c r="D10" s="80">
        <v>6</v>
      </c>
      <c r="E10" s="137">
        <v>1715</v>
      </c>
      <c r="F10" s="138">
        <v>343</v>
      </c>
      <c r="G10" s="137">
        <v>26</v>
      </c>
      <c r="H10" s="138">
        <v>0.19230769230769232</v>
      </c>
      <c r="I10" s="137">
        <v>17</v>
      </c>
      <c r="J10" s="136">
        <v>0.29411764705882354</v>
      </c>
      <c r="K10" s="81">
        <v>833706.15</v>
      </c>
      <c r="L10" s="81">
        <v>166741.23000000001</v>
      </c>
      <c r="M10" s="81">
        <v>138951.02499999999</v>
      </c>
      <c r="N10" s="82">
        <v>12091</v>
      </c>
      <c r="O10" s="80">
        <v>2418.1999999999998</v>
      </c>
      <c r="P10" s="82">
        <v>48</v>
      </c>
      <c r="Q10" s="80">
        <v>9.6</v>
      </c>
      <c r="R10" s="82">
        <v>337</v>
      </c>
      <c r="S10" s="80">
        <v>67.400000000000006</v>
      </c>
      <c r="T10" s="82">
        <v>5</v>
      </c>
      <c r="U10" s="80">
        <v>1</v>
      </c>
      <c r="V10" s="82">
        <v>17</v>
      </c>
      <c r="W10" s="80">
        <v>3.4</v>
      </c>
      <c r="X10" s="82">
        <v>37</v>
      </c>
      <c r="Y10" s="80">
        <v>7.4</v>
      </c>
      <c r="Z10" s="82">
        <v>28</v>
      </c>
      <c r="AA10" s="80">
        <v>5.6</v>
      </c>
      <c r="AB10" s="82">
        <v>23</v>
      </c>
      <c r="AC10" s="80">
        <v>4.5999999999999996</v>
      </c>
      <c r="AD10" s="82">
        <v>0</v>
      </c>
      <c r="AE10" s="80">
        <v>0</v>
      </c>
      <c r="AF10" s="82">
        <v>26</v>
      </c>
      <c r="AG10" s="80">
        <v>5.2</v>
      </c>
      <c r="AH10" s="83">
        <v>55</v>
      </c>
      <c r="AI10" s="80">
        <v>11</v>
      </c>
      <c r="AJ10" s="82">
        <v>5</v>
      </c>
      <c r="AK10" s="80">
        <v>1</v>
      </c>
      <c r="AL10" s="82">
        <v>235</v>
      </c>
      <c r="AM10" s="80">
        <v>47</v>
      </c>
      <c r="AN10" s="82">
        <v>319</v>
      </c>
      <c r="AO10" s="80">
        <v>63.8</v>
      </c>
      <c r="AP10" s="82">
        <v>432</v>
      </c>
      <c r="AQ10" s="80">
        <v>86.4</v>
      </c>
      <c r="AR10" s="82">
        <v>275</v>
      </c>
      <c r="AS10" s="80">
        <v>55</v>
      </c>
    </row>
    <row r="11" spans="1:45" x14ac:dyDescent="0.3">
      <c r="A11" s="100" t="str">
        <f>'Incentive Goal'!A10</f>
        <v>BERTIE</v>
      </c>
      <c r="B11" s="45">
        <v>7</v>
      </c>
      <c r="C11" s="80">
        <v>3</v>
      </c>
      <c r="D11" s="80">
        <v>3.5</v>
      </c>
      <c r="E11" s="137">
        <v>989</v>
      </c>
      <c r="F11" s="138">
        <v>329.66666666666669</v>
      </c>
      <c r="G11" s="137">
        <v>2</v>
      </c>
      <c r="H11" s="138">
        <v>1.5</v>
      </c>
      <c r="I11" s="137">
        <v>5</v>
      </c>
      <c r="J11" s="136">
        <v>0.6</v>
      </c>
      <c r="K11" s="81">
        <v>450363.67</v>
      </c>
      <c r="L11" s="81">
        <v>150121.22333333333</v>
      </c>
      <c r="M11" s="81">
        <v>128675.33428571429</v>
      </c>
      <c r="N11" s="82">
        <v>11474</v>
      </c>
      <c r="O11" s="80">
        <v>3824.6666666666665</v>
      </c>
      <c r="P11" s="82">
        <v>48</v>
      </c>
      <c r="Q11" s="80">
        <v>16</v>
      </c>
      <c r="R11" s="82">
        <v>399</v>
      </c>
      <c r="S11" s="80">
        <v>133</v>
      </c>
      <c r="T11" s="82">
        <v>4</v>
      </c>
      <c r="U11" s="80">
        <v>1.3333333333333333</v>
      </c>
      <c r="V11" s="82">
        <v>7</v>
      </c>
      <c r="W11" s="80">
        <v>2.3333333333333335</v>
      </c>
      <c r="X11" s="82">
        <v>21</v>
      </c>
      <c r="Y11" s="80">
        <v>7</v>
      </c>
      <c r="Z11" s="82">
        <v>26</v>
      </c>
      <c r="AA11" s="80">
        <v>8.6666666666666661</v>
      </c>
      <c r="AB11" s="82">
        <v>12</v>
      </c>
      <c r="AC11" s="80">
        <v>4</v>
      </c>
      <c r="AD11" s="82">
        <v>29</v>
      </c>
      <c r="AE11" s="80">
        <v>9.6666666666666661</v>
      </c>
      <c r="AF11" s="82">
        <v>8</v>
      </c>
      <c r="AG11" s="80">
        <v>2.6666666666666665</v>
      </c>
      <c r="AH11" s="83">
        <v>54</v>
      </c>
      <c r="AI11" s="80">
        <v>18</v>
      </c>
      <c r="AJ11" s="82">
        <v>0</v>
      </c>
      <c r="AK11" s="80">
        <v>0</v>
      </c>
      <c r="AL11" s="82">
        <v>165</v>
      </c>
      <c r="AM11" s="80">
        <v>55</v>
      </c>
      <c r="AN11" s="82">
        <v>126</v>
      </c>
      <c r="AO11" s="80">
        <v>42</v>
      </c>
      <c r="AP11" s="82">
        <v>199</v>
      </c>
      <c r="AQ11" s="80">
        <v>66.333333333333329</v>
      </c>
      <c r="AR11" s="82">
        <v>6</v>
      </c>
      <c r="AS11" s="80">
        <v>2</v>
      </c>
    </row>
    <row r="12" spans="1:45" x14ac:dyDescent="0.3">
      <c r="A12" s="100" t="str">
        <f>'Incentive Goal'!A11</f>
        <v>BLADEN</v>
      </c>
      <c r="B12" s="45">
        <v>6</v>
      </c>
      <c r="C12" s="80">
        <v>5</v>
      </c>
      <c r="D12" s="80">
        <v>7</v>
      </c>
      <c r="E12" s="137">
        <v>1793</v>
      </c>
      <c r="F12" s="138">
        <v>358.6</v>
      </c>
      <c r="G12" s="137">
        <v>6</v>
      </c>
      <c r="H12" s="138">
        <v>0.83333333333333337</v>
      </c>
      <c r="I12" s="137">
        <v>23</v>
      </c>
      <c r="J12" s="136">
        <v>0.21739130434782608</v>
      </c>
      <c r="K12" s="81">
        <v>859552.45</v>
      </c>
      <c r="L12" s="81">
        <v>171910.49</v>
      </c>
      <c r="M12" s="81">
        <v>122793.20714285714</v>
      </c>
      <c r="N12" s="82">
        <v>12139</v>
      </c>
      <c r="O12" s="80">
        <v>2427.8000000000002</v>
      </c>
      <c r="P12" s="82">
        <v>40</v>
      </c>
      <c r="Q12" s="80">
        <v>8</v>
      </c>
      <c r="R12" s="82">
        <v>325</v>
      </c>
      <c r="S12" s="80">
        <v>65</v>
      </c>
      <c r="T12" s="82">
        <v>6</v>
      </c>
      <c r="U12" s="80">
        <v>1.2</v>
      </c>
      <c r="V12" s="82">
        <v>9</v>
      </c>
      <c r="W12" s="80">
        <v>1.8</v>
      </c>
      <c r="X12" s="82">
        <v>6</v>
      </c>
      <c r="Y12" s="80">
        <v>1.2</v>
      </c>
      <c r="Z12" s="82">
        <v>29</v>
      </c>
      <c r="AA12" s="80">
        <v>5.8</v>
      </c>
      <c r="AB12" s="82">
        <v>22</v>
      </c>
      <c r="AC12" s="80">
        <v>4.4000000000000004</v>
      </c>
      <c r="AD12" s="82">
        <v>1</v>
      </c>
      <c r="AE12" s="80">
        <v>0.2</v>
      </c>
      <c r="AF12" s="82">
        <v>15</v>
      </c>
      <c r="AG12" s="80">
        <v>3</v>
      </c>
      <c r="AH12" s="83">
        <v>53</v>
      </c>
      <c r="AI12" s="80">
        <v>10.6</v>
      </c>
      <c r="AJ12" s="82">
        <v>4</v>
      </c>
      <c r="AK12" s="80">
        <v>0.8</v>
      </c>
      <c r="AL12" s="82">
        <v>228</v>
      </c>
      <c r="AM12" s="80">
        <v>45.6</v>
      </c>
      <c r="AN12" s="82">
        <v>200</v>
      </c>
      <c r="AO12" s="80">
        <v>40</v>
      </c>
      <c r="AP12" s="82">
        <v>640</v>
      </c>
      <c r="AQ12" s="80">
        <v>128</v>
      </c>
      <c r="AR12" s="82">
        <v>28</v>
      </c>
      <c r="AS12" s="80">
        <v>5.6</v>
      </c>
    </row>
    <row r="13" spans="1:45" x14ac:dyDescent="0.3">
      <c r="A13" s="100" t="str">
        <f>'Incentive Goal'!A12</f>
        <v>BRUNSWICK</v>
      </c>
      <c r="B13" s="45">
        <v>6</v>
      </c>
      <c r="C13" s="80">
        <v>9.75</v>
      </c>
      <c r="D13" s="80">
        <v>12</v>
      </c>
      <c r="E13" s="137">
        <v>2929</v>
      </c>
      <c r="F13" s="138">
        <v>300.41025641025641</v>
      </c>
      <c r="G13" s="137">
        <v>75</v>
      </c>
      <c r="H13" s="138">
        <v>0.13</v>
      </c>
      <c r="I13" s="137">
        <v>81</v>
      </c>
      <c r="J13" s="136">
        <v>0.12037037037037036</v>
      </c>
      <c r="K13" s="81">
        <v>1681413.14</v>
      </c>
      <c r="L13" s="81">
        <v>172452.62974358973</v>
      </c>
      <c r="M13" s="81">
        <v>140117.76166666666</v>
      </c>
      <c r="N13" s="82">
        <v>16520</v>
      </c>
      <c r="O13" s="80">
        <v>1694.3589743589744</v>
      </c>
      <c r="P13" s="82">
        <v>123</v>
      </c>
      <c r="Q13" s="80">
        <v>12.615384615384615</v>
      </c>
      <c r="R13" s="82">
        <v>331</v>
      </c>
      <c r="S13" s="80">
        <v>33.948717948717949</v>
      </c>
      <c r="T13" s="82">
        <v>33</v>
      </c>
      <c r="U13" s="80">
        <v>3.3846153846153846</v>
      </c>
      <c r="V13" s="82">
        <v>24</v>
      </c>
      <c r="W13" s="80">
        <v>2.4615384615384617</v>
      </c>
      <c r="X13" s="82">
        <v>74</v>
      </c>
      <c r="Y13" s="80">
        <v>7.5897435897435894</v>
      </c>
      <c r="Z13" s="82">
        <v>91</v>
      </c>
      <c r="AA13" s="80">
        <v>9.3333333333333339</v>
      </c>
      <c r="AB13" s="82">
        <v>67</v>
      </c>
      <c r="AC13" s="80">
        <v>6.8717948717948714</v>
      </c>
      <c r="AD13" s="82">
        <v>355</v>
      </c>
      <c r="AE13" s="80">
        <v>36.410256410256409</v>
      </c>
      <c r="AF13" s="82">
        <v>10</v>
      </c>
      <c r="AG13" s="80">
        <v>1.0256410256410255</v>
      </c>
      <c r="AH13" s="83">
        <v>94</v>
      </c>
      <c r="AI13" s="80">
        <v>9.6410256410256405</v>
      </c>
      <c r="AJ13" s="82">
        <v>10</v>
      </c>
      <c r="AK13" s="80">
        <v>1.0256410256410255</v>
      </c>
      <c r="AL13" s="82">
        <v>301</v>
      </c>
      <c r="AM13" s="80">
        <v>30.871794871794872</v>
      </c>
      <c r="AN13" s="82">
        <v>227</v>
      </c>
      <c r="AO13" s="80">
        <v>23.282051282051281</v>
      </c>
      <c r="AP13" s="82">
        <v>953</v>
      </c>
      <c r="AQ13" s="80">
        <v>97.743589743589737</v>
      </c>
      <c r="AR13" s="82">
        <v>110</v>
      </c>
      <c r="AS13" s="80">
        <v>11.282051282051283</v>
      </c>
    </row>
    <row r="14" spans="1:45" x14ac:dyDescent="0.3">
      <c r="A14" s="100" t="str">
        <f>'Incentive Goal'!A13</f>
        <v>BUNCOMBE</v>
      </c>
      <c r="B14" s="45">
        <v>1</v>
      </c>
      <c r="C14" s="80">
        <v>7</v>
      </c>
      <c r="D14" s="80">
        <v>14.5</v>
      </c>
      <c r="E14" s="137">
        <v>4652</v>
      </c>
      <c r="F14" s="138">
        <v>664.57142857142856</v>
      </c>
      <c r="G14" s="137">
        <v>152</v>
      </c>
      <c r="H14" s="138">
        <v>4.6052631578947366E-2</v>
      </c>
      <c r="I14" s="137">
        <v>57</v>
      </c>
      <c r="J14" s="136">
        <v>0.12280701754385964</v>
      </c>
      <c r="K14" s="81">
        <v>2424445.42</v>
      </c>
      <c r="L14" s="81">
        <v>346349.34571428568</v>
      </c>
      <c r="M14" s="81">
        <v>167203.13241379309</v>
      </c>
      <c r="N14" s="82">
        <v>30982</v>
      </c>
      <c r="O14" s="80">
        <v>4426</v>
      </c>
      <c r="P14" s="82">
        <v>262</v>
      </c>
      <c r="Q14" s="80">
        <v>37.428571428571431</v>
      </c>
      <c r="R14" s="82">
        <v>347</v>
      </c>
      <c r="S14" s="80">
        <v>49.571428571428569</v>
      </c>
      <c r="T14" s="82">
        <v>22</v>
      </c>
      <c r="U14" s="80">
        <v>3.1428571428571428</v>
      </c>
      <c r="V14" s="82">
        <v>9</v>
      </c>
      <c r="W14" s="80">
        <v>1.2857142857142858</v>
      </c>
      <c r="X14" s="82">
        <v>158</v>
      </c>
      <c r="Y14" s="80">
        <v>22.571428571428573</v>
      </c>
      <c r="Z14" s="82">
        <v>73</v>
      </c>
      <c r="AA14" s="80">
        <v>10.428571428571429</v>
      </c>
      <c r="AB14" s="82">
        <v>40</v>
      </c>
      <c r="AC14" s="80">
        <v>5.7142857142857144</v>
      </c>
      <c r="AD14" s="82">
        <v>3</v>
      </c>
      <c r="AE14" s="80">
        <v>0.42857142857142855</v>
      </c>
      <c r="AF14" s="82">
        <v>18</v>
      </c>
      <c r="AG14" s="80">
        <v>2.5714285714285716</v>
      </c>
      <c r="AH14" s="83">
        <v>179</v>
      </c>
      <c r="AI14" s="80">
        <v>25.571428571428573</v>
      </c>
      <c r="AJ14" s="82">
        <v>2</v>
      </c>
      <c r="AK14" s="80">
        <v>0.2857142857142857</v>
      </c>
      <c r="AL14" s="82">
        <v>555</v>
      </c>
      <c r="AM14" s="80">
        <v>79.285714285714292</v>
      </c>
      <c r="AN14" s="82">
        <v>1380</v>
      </c>
      <c r="AO14" s="80">
        <v>197.14285714285714</v>
      </c>
      <c r="AP14" s="82">
        <v>773</v>
      </c>
      <c r="AQ14" s="80">
        <v>110.42857142857143</v>
      </c>
      <c r="AR14" s="82">
        <v>975</v>
      </c>
      <c r="AS14" s="80">
        <v>139.28571428571428</v>
      </c>
    </row>
    <row r="15" spans="1:45" x14ac:dyDescent="0.3">
      <c r="A15" s="100" t="str">
        <f>'Incentive Goal'!A14</f>
        <v>BURKE</v>
      </c>
      <c r="B15" s="45">
        <v>2</v>
      </c>
      <c r="C15" s="80">
        <v>5</v>
      </c>
      <c r="D15" s="80">
        <v>8</v>
      </c>
      <c r="E15" s="137">
        <v>2201</v>
      </c>
      <c r="F15" s="138">
        <v>440.2</v>
      </c>
      <c r="G15" s="137">
        <v>56</v>
      </c>
      <c r="H15" s="138">
        <v>8.9285714285714288E-2</v>
      </c>
      <c r="I15" s="137">
        <v>26</v>
      </c>
      <c r="J15" s="136">
        <v>0.19230769230769232</v>
      </c>
      <c r="K15" s="81">
        <v>998421.98</v>
      </c>
      <c r="L15" s="81">
        <v>199684.39600000001</v>
      </c>
      <c r="M15" s="81">
        <v>124802.7475</v>
      </c>
      <c r="N15" s="82">
        <v>18474</v>
      </c>
      <c r="O15" s="80">
        <v>3694.8</v>
      </c>
      <c r="P15" s="82">
        <v>166</v>
      </c>
      <c r="Q15" s="80">
        <v>33.200000000000003</v>
      </c>
      <c r="R15" s="82">
        <v>688</v>
      </c>
      <c r="S15" s="80">
        <v>137.6</v>
      </c>
      <c r="T15" s="82">
        <v>60</v>
      </c>
      <c r="U15" s="80">
        <v>12</v>
      </c>
      <c r="V15" s="82">
        <v>1</v>
      </c>
      <c r="W15" s="80">
        <v>0.2</v>
      </c>
      <c r="X15" s="82">
        <v>59</v>
      </c>
      <c r="Y15" s="80">
        <v>11.8</v>
      </c>
      <c r="Z15" s="82">
        <v>14</v>
      </c>
      <c r="AA15" s="80">
        <v>2.8</v>
      </c>
      <c r="AB15" s="82">
        <v>26</v>
      </c>
      <c r="AC15" s="80">
        <v>5.2</v>
      </c>
      <c r="AD15" s="82">
        <v>3</v>
      </c>
      <c r="AE15" s="80">
        <v>0.6</v>
      </c>
      <c r="AF15" s="82">
        <v>27</v>
      </c>
      <c r="AG15" s="80">
        <v>5.4</v>
      </c>
      <c r="AH15" s="83">
        <v>33</v>
      </c>
      <c r="AI15" s="80">
        <v>6.6</v>
      </c>
      <c r="AJ15" s="82">
        <v>3</v>
      </c>
      <c r="AK15" s="80">
        <v>0.6</v>
      </c>
      <c r="AL15" s="82">
        <v>347</v>
      </c>
      <c r="AM15" s="80">
        <v>69.400000000000006</v>
      </c>
      <c r="AN15" s="82">
        <v>590</v>
      </c>
      <c r="AO15" s="80">
        <v>118</v>
      </c>
      <c r="AP15" s="82">
        <v>268</v>
      </c>
      <c r="AQ15" s="80">
        <v>53.6</v>
      </c>
      <c r="AR15" s="82">
        <v>178</v>
      </c>
      <c r="AS15" s="80">
        <v>35.6</v>
      </c>
    </row>
    <row r="16" spans="1:45" x14ac:dyDescent="0.3">
      <c r="A16" s="100" t="str">
        <f>'Incentive Goal'!A15</f>
        <v>CABARRUS</v>
      </c>
      <c r="B16" s="45">
        <v>4</v>
      </c>
      <c r="C16" s="80">
        <v>16.75</v>
      </c>
      <c r="D16" s="80">
        <v>24.5</v>
      </c>
      <c r="E16" s="137">
        <v>4151</v>
      </c>
      <c r="F16" s="138">
        <v>247.82089552238807</v>
      </c>
      <c r="G16" s="137">
        <v>147</v>
      </c>
      <c r="H16" s="138">
        <v>0.11394557823129252</v>
      </c>
      <c r="I16" s="137">
        <v>79</v>
      </c>
      <c r="J16" s="136">
        <v>0.21202531645569619</v>
      </c>
      <c r="K16" s="81">
        <v>3328671.05</v>
      </c>
      <c r="L16" s="81">
        <v>198726.62985074625</v>
      </c>
      <c r="M16" s="81">
        <v>135864.12448979591</v>
      </c>
      <c r="N16" s="82">
        <v>22213</v>
      </c>
      <c r="O16" s="80">
        <v>1326.1492537313434</v>
      </c>
      <c r="P16" s="82">
        <v>238</v>
      </c>
      <c r="Q16" s="80">
        <v>14.208955223880597</v>
      </c>
      <c r="R16" s="82">
        <v>1305</v>
      </c>
      <c r="S16" s="80">
        <v>77.910447761194035</v>
      </c>
      <c r="T16" s="82">
        <v>33</v>
      </c>
      <c r="U16" s="80">
        <v>1.9701492537313432</v>
      </c>
      <c r="V16" s="82">
        <v>26</v>
      </c>
      <c r="W16" s="80">
        <v>1.5522388059701493</v>
      </c>
      <c r="X16" s="82">
        <v>143</v>
      </c>
      <c r="Y16" s="80">
        <v>8.5373134328358216</v>
      </c>
      <c r="Z16" s="82">
        <v>120</v>
      </c>
      <c r="AA16" s="80">
        <v>7.1641791044776122</v>
      </c>
      <c r="AB16" s="82">
        <v>70</v>
      </c>
      <c r="AC16" s="80">
        <v>4.1791044776119399</v>
      </c>
      <c r="AD16" s="82">
        <v>1</v>
      </c>
      <c r="AE16" s="80">
        <v>5.9701492537313432E-2</v>
      </c>
      <c r="AF16" s="82">
        <v>63</v>
      </c>
      <c r="AG16" s="80">
        <v>3.7611940298507465</v>
      </c>
      <c r="AH16" s="83">
        <v>85</v>
      </c>
      <c r="AI16" s="80">
        <v>5.0746268656716422</v>
      </c>
      <c r="AJ16" s="82">
        <v>40</v>
      </c>
      <c r="AK16" s="80">
        <v>2.3880597014925371</v>
      </c>
      <c r="AL16" s="82">
        <v>793</v>
      </c>
      <c r="AM16" s="80">
        <v>47.343283582089555</v>
      </c>
      <c r="AN16" s="82">
        <v>2804</v>
      </c>
      <c r="AO16" s="80">
        <v>167.40298507462686</v>
      </c>
      <c r="AP16" s="82">
        <v>2938</v>
      </c>
      <c r="AQ16" s="80">
        <v>175.40298507462686</v>
      </c>
      <c r="AR16" s="82">
        <v>759</v>
      </c>
      <c r="AS16" s="80">
        <v>45.313432835820898</v>
      </c>
    </row>
    <row r="17" spans="1:45" x14ac:dyDescent="0.3">
      <c r="A17" s="100" t="str">
        <f>'Incentive Goal'!A16</f>
        <v>CALDWELL</v>
      </c>
      <c r="B17" s="45">
        <v>2</v>
      </c>
      <c r="C17" s="80">
        <v>6.75</v>
      </c>
      <c r="D17" s="80">
        <v>9</v>
      </c>
      <c r="E17" s="137">
        <v>2265</v>
      </c>
      <c r="F17" s="138">
        <v>335.55555555555554</v>
      </c>
      <c r="G17" s="137">
        <v>39</v>
      </c>
      <c r="H17" s="138">
        <v>0.17307692307692307</v>
      </c>
      <c r="I17" s="137">
        <v>94</v>
      </c>
      <c r="J17" s="136">
        <v>7.1808510638297879E-2</v>
      </c>
      <c r="K17" s="81">
        <v>1336416.58</v>
      </c>
      <c r="L17" s="81">
        <v>197987.64148148149</v>
      </c>
      <c r="M17" s="81">
        <v>148490.73111111112</v>
      </c>
      <c r="N17" s="82">
        <v>15623</v>
      </c>
      <c r="O17" s="80">
        <v>2314.5185185185187</v>
      </c>
      <c r="P17" s="82">
        <v>117</v>
      </c>
      <c r="Q17" s="80">
        <v>17.333333333333332</v>
      </c>
      <c r="R17" s="82">
        <v>233</v>
      </c>
      <c r="S17" s="80">
        <v>34.518518518518519</v>
      </c>
      <c r="T17" s="82">
        <v>22</v>
      </c>
      <c r="U17" s="80">
        <v>3.2592592592592591</v>
      </c>
      <c r="V17" s="82">
        <v>8</v>
      </c>
      <c r="W17" s="80">
        <v>1.1851851851851851</v>
      </c>
      <c r="X17" s="82">
        <v>35</v>
      </c>
      <c r="Y17" s="80">
        <v>5.1851851851851851</v>
      </c>
      <c r="Z17" s="82">
        <v>26</v>
      </c>
      <c r="AA17" s="80">
        <v>3.8518518518518516</v>
      </c>
      <c r="AB17" s="82">
        <v>39</v>
      </c>
      <c r="AC17" s="80">
        <v>5.7777777777777777</v>
      </c>
      <c r="AD17" s="82">
        <v>4</v>
      </c>
      <c r="AE17" s="80">
        <v>0.59259259259259256</v>
      </c>
      <c r="AF17" s="82">
        <v>21</v>
      </c>
      <c r="AG17" s="80">
        <v>3.1111111111111112</v>
      </c>
      <c r="AH17" s="83">
        <v>74</v>
      </c>
      <c r="AI17" s="80">
        <v>10.962962962962964</v>
      </c>
      <c r="AJ17" s="82">
        <v>7</v>
      </c>
      <c r="AK17" s="80">
        <v>1.037037037037037</v>
      </c>
      <c r="AL17" s="82">
        <v>376</v>
      </c>
      <c r="AM17" s="80">
        <v>55.703703703703702</v>
      </c>
      <c r="AN17" s="82">
        <v>383</v>
      </c>
      <c r="AO17" s="80">
        <v>56.74074074074074</v>
      </c>
      <c r="AP17" s="82">
        <v>152</v>
      </c>
      <c r="AQ17" s="80">
        <v>22.518518518518519</v>
      </c>
      <c r="AR17" s="82">
        <v>350</v>
      </c>
      <c r="AS17" s="80">
        <v>51.851851851851855</v>
      </c>
    </row>
    <row r="18" spans="1:45" x14ac:dyDescent="0.3">
      <c r="A18" s="100" t="str">
        <f>'Incentive Goal'!A17</f>
        <v>CAMDEN</v>
      </c>
      <c r="B18" s="45">
        <v>7</v>
      </c>
      <c r="C18" s="80">
        <v>0.5</v>
      </c>
      <c r="D18" s="80">
        <v>1.25</v>
      </c>
      <c r="E18" s="137">
        <v>222</v>
      </c>
      <c r="F18" s="138">
        <v>444</v>
      </c>
      <c r="G18" s="137">
        <v>5</v>
      </c>
      <c r="H18" s="138">
        <v>0.1</v>
      </c>
      <c r="I18" s="137">
        <v>4</v>
      </c>
      <c r="J18" s="136">
        <v>0.125</v>
      </c>
      <c r="K18" s="81">
        <v>207815.74</v>
      </c>
      <c r="L18" s="81">
        <v>415631.48</v>
      </c>
      <c r="M18" s="81">
        <v>166252.592</v>
      </c>
      <c r="N18" s="82">
        <v>7</v>
      </c>
      <c r="O18" s="80">
        <v>14</v>
      </c>
      <c r="P18" s="82">
        <v>0</v>
      </c>
      <c r="Q18" s="80">
        <v>0</v>
      </c>
      <c r="R18" s="82">
        <v>0</v>
      </c>
      <c r="S18" s="80">
        <v>0</v>
      </c>
      <c r="T18" s="82">
        <v>0</v>
      </c>
      <c r="U18" s="80">
        <v>0</v>
      </c>
      <c r="V18" s="82">
        <v>0</v>
      </c>
      <c r="W18" s="80">
        <v>0</v>
      </c>
      <c r="X18" s="82">
        <v>0</v>
      </c>
      <c r="Y18" s="80">
        <v>0</v>
      </c>
      <c r="Z18" s="82">
        <v>0</v>
      </c>
      <c r="AA18" s="80">
        <v>0</v>
      </c>
      <c r="AB18" s="82">
        <v>0</v>
      </c>
      <c r="AC18" s="80">
        <v>0</v>
      </c>
      <c r="AD18" s="82">
        <v>0</v>
      </c>
      <c r="AE18" s="80">
        <v>0</v>
      </c>
      <c r="AF18" s="82">
        <v>0</v>
      </c>
      <c r="AG18" s="80">
        <v>0</v>
      </c>
      <c r="AH18" s="83">
        <v>0</v>
      </c>
      <c r="AI18" s="80">
        <v>0</v>
      </c>
      <c r="AJ18" s="82">
        <v>0</v>
      </c>
      <c r="AK18" s="80">
        <v>0</v>
      </c>
      <c r="AL18" s="82">
        <v>10</v>
      </c>
      <c r="AM18" s="80">
        <v>20</v>
      </c>
      <c r="AN18" s="82">
        <v>0</v>
      </c>
      <c r="AO18" s="80">
        <v>0</v>
      </c>
      <c r="AP18" s="82">
        <v>0</v>
      </c>
      <c r="AQ18" s="80">
        <v>0</v>
      </c>
      <c r="AR18" s="82">
        <v>11</v>
      </c>
      <c r="AS18" s="80">
        <v>22</v>
      </c>
    </row>
    <row r="19" spans="1:45" x14ac:dyDescent="0.3">
      <c r="A19" s="100" t="str">
        <f>'Incentive Goal'!A18</f>
        <v>CARTERET</v>
      </c>
      <c r="B19" s="45">
        <v>6</v>
      </c>
      <c r="C19" s="80">
        <v>4</v>
      </c>
      <c r="D19" s="80">
        <v>7</v>
      </c>
      <c r="E19" s="137">
        <v>1633</v>
      </c>
      <c r="F19" s="138">
        <v>408.25</v>
      </c>
      <c r="G19" s="137">
        <v>37</v>
      </c>
      <c r="H19" s="138">
        <v>0.10810810810810811</v>
      </c>
      <c r="I19" s="137">
        <v>19</v>
      </c>
      <c r="J19" s="136">
        <v>0.21052631578947367</v>
      </c>
      <c r="K19" s="81">
        <v>614176.28</v>
      </c>
      <c r="L19" s="81">
        <v>153544.07</v>
      </c>
      <c r="M19" s="81">
        <v>87739.468571428573</v>
      </c>
      <c r="N19" s="82">
        <v>9844</v>
      </c>
      <c r="O19" s="80">
        <v>2461</v>
      </c>
      <c r="P19" s="82">
        <v>109</v>
      </c>
      <c r="Q19" s="80">
        <v>27.25</v>
      </c>
      <c r="R19" s="82">
        <v>130</v>
      </c>
      <c r="S19" s="80">
        <v>32.5</v>
      </c>
      <c r="T19" s="82">
        <v>8</v>
      </c>
      <c r="U19" s="80">
        <v>2</v>
      </c>
      <c r="V19" s="82">
        <v>0</v>
      </c>
      <c r="W19" s="80">
        <v>0</v>
      </c>
      <c r="X19" s="82">
        <v>34</v>
      </c>
      <c r="Y19" s="80">
        <v>8.5</v>
      </c>
      <c r="Z19" s="82">
        <v>11</v>
      </c>
      <c r="AA19" s="80">
        <v>2.75</v>
      </c>
      <c r="AB19" s="82">
        <v>16</v>
      </c>
      <c r="AC19" s="80">
        <v>4</v>
      </c>
      <c r="AD19" s="82">
        <v>7</v>
      </c>
      <c r="AE19" s="80">
        <v>1.75</v>
      </c>
      <c r="AF19" s="82">
        <v>1</v>
      </c>
      <c r="AG19" s="80">
        <v>0.25</v>
      </c>
      <c r="AH19" s="83">
        <v>57</v>
      </c>
      <c r="AI19" s="80">
        <v>14.25</v>
      </c>
      <c r="AJ19" s="82">
        <v>0</v>
      </c>
      <c r="AK19" s="80">
        <v>0</v>
      </c>
      <c r="AL19" s="82">
        <v>71</v>
      </c>
      <c r="AM19" s="80">
        <v>17.75</v>
      </c>
      <c r="AN19" s="82">
        <v>11</v>
      </c>
      <c r="AO19" s="80">
        <v>2.75</v>
      </c>
      <c r="AP19" s="82">
        <v>140</v>
      </c>
      <c r="AQ19" s="80">
        <v>35</v>
      </c>
      <c r="AR19" s="82">
        <v>2</v>
      </c>
      <c r="AS19" s="80">
        <v>0.5</v>
      </c>
    </row>
    <row r="20" spans="1:45" x14ac:dyDescent="0.3">
      <c r="A20" s="100" t="str">
        <f>'Incentive Goal'!A19</f>
        <v>CASWELL</v>
      </c>
      <c r="B20" s="45">
        <v>3</v>
      </c>
      <c r="C20" s="80">
        <v>2</v>
      </c>
      <c r="D20" s="80">
        <v>3.33</v>
      </c>
      <c r="E20" s="137">
        <v>776</v>
      </c>
      <c r="F20" s="138">
        <v>388</v>
      </c>
      <c r="G20" s="137">
        <v>20</v>
      </c>
      <c r="H20" s="138">
        <v>0.1</v>
      </c>
      <c r="I20" s="137">
        <v>10</v>
      </c>
      <c r="J20" s="136">
        <v>0.2</v>
      </c>
      <c r="K20" s="81">
        <v>314473.53999999998</v>
      </c>
      <c r="L20" s="81">
        <v>157236.76999999999</v>
      </c>
      <c r="M20" s="81">
        <v>94436.498498498491</v>
      </c>
      <c r="N20" s="82">
        <v>5198</v>
      </c>
      <c r="O20" s="80">
        <v>2599</v>
      </c>
      <c r="P20" s="82">
        <v>29</v>
      </c>
      <c r="Q20" s="80">
        <v>14.5</v>
      </c>
      <c r="R20" s="82">
        <v>104</v>
      </c>
      <c r="S20" s="80">
        <v>52</v>
      </c>
      <c r="T20" s="82">
        <v>4</v>
      </c>
      <c r="U20" s="80">
        <v>2</v>
      </c>
      <c r="V20" s="82">
        <v>8</v>
      </c>
      <c r="W20" s="80">
        <v>4</v>
      </c>
      <c r="X20" s="82">
        <v>20</v>
      </c>
      <c r="Y20" s="80">
        <v>10</v>
      </c>
      <c r="Z20" s="82">
        <v>11</v>
      </c>
      <c r="AA20" s="80">
        <v>5.5</v>
      </c>
      <c r="AB20" s="82">
        <v>10</v>
      </c>
      <c r="AC20" s="80">
        <v>5</v>
      </c>
      <c r="AD20" s="82">
        <v>16</v>
      </c>
      <c r="AE20" s="80">
        <v>8</v>
      </c>
      <c r="AF20" s="82">
        <v>6</v>
      </c>
      <c r="AG20" s="80">
        <v>3</v>
      </c>
      <c r="AH20" s="83">
        <v>19</v>
      </c>
      <c r="AI20" s="80">
        <v>9.5</v>
      </c>
      <c r="AJ20" s="82">
        <v>2</v>
      </c>
      <c r="AK20" s="80">
        <v>1</v>
      </c>
      <c r="AL20" s="82">
        <v>59</v>
      </c>
      <c r="AM20" s="80">
        <v>29.5</v>
      </c>
      <c r="AN20" s="82">
        <v>56</v>
      </c>
      <c r="AO20" s="80">
        <v>28</v>
      </c>
      <c r="AP20" s="82">
        <v>48</v>
      </c>
      <c r="AQ20" s="80">
        <v>24</v>
      </c>
      <c r="AR20" s="82">
        <v>19</v>
      </c>
      <c r="AS20" s="80">
        <v>9.5</v>
      </c>
    </row>
    <row r="21" spans="1:45" x14ac:dyDescent="0.3">
      <c r="A21" s="100" t="str">
        <f>'Incentive Goal'!A20</f>
        <v>CATAWBA</v>
      </c>
      <c r="B21" s="45">
        <v>2</v>
      </c>
      <c r="C21" s="80">
        <v>18</v>
      </c>
      <c r="D21" s="80">
        <v>24</v>
      </c>
      <c r="E21" s="137">
        <v>4161</v>
      </c>
      <c r="F21" s="138">
        <v>231.16666666666666</v>
      </c>
      <c r="G21" s="137">
        <v>58</v>
      </c>
      <c r="H21" s="138">
        <v>0.31034482758620691</v>
      </c>
      <c r="I21" s="137">
        <v>32</v>
      </c>
      <c r="J21" s="136">
        <v>0.5625</v>
      </c>
      <c r="K21" s="81">
        <v>2467170.6</v>
      </c>
      <c r="L21" s="81">
        <v>137065.03333333333</v>
      </c>
      <c r="M21" s="81">
        <v>102798.77500000001</v>
      </c>
      <c r="N21" s="82">
        <v>25918</v>
      </c>
      <c r="O21" s="80">
        <v>1439.8888888888889</v>
      </c>
      <c r="P21" s="82">
        <v>184</v>
      </c>
      <c r="Q21" s="80">
        <v>10.222222222222221</v>
      </c>
      <c r="R21" s="82">
        <v>834</v>
      </c>
      <c r="S21" s="80">
        <v>46.333333333333336</v>
      </c>
      <c r="T21" s="82">
        <v>2</v>
      </c>
      <c r="U21" s="80">
        <v>0.1111111111111111</v>
      </c>
      <c r="V21" s="82">
        <v>5</v>
      </c>
      <c r="W21" s="80">
        <v>0.27777777777777779</v>
      </c>
      <c r="X21" s="82">
        <v>63</v>
      </c>
      <c r="Y21" s="80">
        <v>3.5</v>
      </c>
      <c r="Z21" s="82">
        <v>8</v>
      </c>
      <c r="AA21" s="80">
        <v>0.44444444444444442</v>
      </c>
      <c r="AB21" s="82">
        <v>30</v>
      </c>
      <c r="AC21" s="80">
        <v>1.6666666666666667</v>
      </c>
      <c r="AD21" s="82">
        <v>5</v>
      </c>
      <c r="AE21" s="80">
        <v>0.27777777777777779</v>
      </c>
      <c r="AF21" s="82">
        <v>9</v>
      </c>
      <c r="AG21" s="80">
        <v>0.5</v>
      </c>
      <c r="AH21" s="83">
        <v>81</v>
      </c>
      <c r="AI21" s="80">
        <v>4.5</v>
      </c>
      <c r="AJ21" s="82">
        <v>19</v>
      </c>
      <c r="AK21" s="80">
        <v>1.0555555555555556</v>
      </c>
      <c r="AL21" s="82">
        <v>662</v>
      </c>
      <c r="AM21" s="80">
        <v>36.777777777777779</v>
      </c>
      <c r="AN21" s="82">
        <v>1126</v>
      </c>
      <c r="AO21" s="80">
        <v>62.555555555555557</v>
      </c>
      <c r="AP21" s="82">
        <v>1439</v>
      </c>
      <c r="AQ21" s="80">
        <v>79.944444444444443</v>
      </c>
      <c r="AR21" s="82">
        <v>532</v>
      </c>
      <c r="AS21" s="80">
        <v>29.555555555555557</v>
      </c>
    </row>
    <row r="22" spans="1:45" x14ac:dyDescent="0.3">
      <c r="A22" s="100" t="str">
        <f>'Incentive Goal'!A21</f>
        <v>CHATHAM</v>
      </c>
      <c r="B22" s="45">
        <v>3</v>
      </c>
      <c r="C22" s="80">
        <v>4</v>
      </c>
      <c r="D22" s="80">
        <v>5</v>
      </c>
      <c r="E22" s="137">
        <v>1118</v>
      </c>
      <c r="F22" s="138">
        <v>279.5</v>
      </c>
      <c r="G22" s="137">
        <v>26</v>
      </c>
      <c r="H22" s="138">
        <v>0.15384615384615385</v>
      </c>
      <c r="I22" s="137">
        <v>13</v>
      </c>
      <c r="J22" s="136">
        <v>0.30769230769230771</v>
      </c>
      <c r="K22" s="81">
        <v>648773</v>
      </c>
      <c r="L22" s="81">
        <v>162193.25</v>
      </c>
      <c r="M22" s="81">
        <v>129754.6</v>
      </c>
      <c r="N22" s="82">
        <v>5759</v>
      </c>
      <c r="O22" s="80">
        <v>1439.75</v>
      </c>
      <c r="P22" s="82">
        <v>47</v>
      </c>
      <c r="Q22" s="80">
        <v>11.75</v>
      </c>
      <c r="R22" s="82">
        <v>218</v>
      </c>
      <c r="S22" s="80">
        <v>54.5</v>
      </c>
      <c r="T22" s="82">
        <v>19</v>
      </c>
      <c r="U22" s="80">
        <v>4.75</v>
      </c>
      <c r="V22" s="82">
        <v>16</v>
      </c>
      <c r="W22" s="80">
        <v>4</v>
      </c>
      <c r="X22" s="82">
        <v>26</v>
      </c>
      <c r="Y22" s="80">
        <v>6.5</v>
      </c>
      <c r="Z22" s="82">
        <v>33</v>
      </c>
      <c r="AA22" s="80">
        <v>8.25</v>
      </c>
      <c r="AB22" s="82">
        <v>13</v>
      </c>
      <c r="AC22" s="80">
        <v>3.25</v>
      </c>
      <c r="AD22" s="82">
        <v>0</v>
      </c>
      <c r="AE22" s="80">
        <v>0</v>
      </c>
      <c r="AF22" s="82">
        <v>10</v>
      </c>
      <c r="AG22" s="80">
        <v>2.5</v>
      </c>
      <c r="AH22" s="83">
        <v>34</v>
      </c>
      <c r="AI22" s="80">
        <v>8.5</v>
      </c>
      <c r="AJ22" s="82">
        <v>3</v>
      </c>
      <c r="AK22" s="80">
        <v>0.75</v>
      </c>
      <c r="AL22" s="82">
        <v>110</v>
      </c>
      <c r="AM22" s="80">
        <v>27.5</v>
      </c>
      <c r="AN22" s="82">
        <v>114</v>
      </c>
      <c r="AO22" s="80">
        <v>28.5</v>
      </c>
      <c r="AP22" s="82">
        <v>422</v>
      </c>
      <c r="AQ22" s="80">
        <v>105.5</v>
      </c>
      <c r="AR22" s="82">
        <v>94</v>
      </c>
      <c r="AS22" s="80">
        <v>23.5</v>
      </c>
    </row>
    <row r="23" spans="1:45" x14ac:dyDescent="0.3">
      <c r="A23" s="100" t="str">
        <f>'Incentive Goal'!A22</f>
        <v>CHEROKEE</v>
      </c>
      <c r="B23" s="45">
        <v>1</v>
      </c>
      <c r="C23" s="80">
        <v>1</v>
      </c>
      <c r="D23" s="80">
        <v>2.1</v>
      </c>
      <c r="E23" s="137">
        <v>554</v>
      </c>
      <c r="F23" s="138">
        <v>554</v>
      </c>
      <c r="G23" s="137">
        <v>19</v>
      </c>
      <c r="H23" s="138">
        <v>5.2631578947368418E-2</v>
      </c>
      <c r="I23" s="137">
        <v>14</v>
      </c>
      <c r="J23" s="136">
        <v>7.1428571428571425E-2</v>
      </c>
      <c r="K23" s="81">
        <v>264970.95</v>
      </c>
      <c r="L23" s="81">
        <v>264970.95</v>
      </c>
      <c r="M23" s="81">
        <v>126176.64285714286</v>
      </c>
      <c r="N23" s="82">
        <v>3225</v>
      </c>
      <c r="O23" s="80">
        <v>3225</v>
      </c>
      <c r="P23" s="82">
        <v>32</v>
      </c>
      <c r="Q23" s="80">
        <v>32</v>
      </c>
      <c r="R23" s="82">
        <v>280</v>
      </c>
      <c r="S23" s="80">
        <v>280</v>
      </c>
      <c r="T23" s="82">
        <v>0</v>
      </c>
      <c r="U23" s="80">
        <v>0</v>
      </c>
      <c r="V23" s="82">
        <v>3</v>
      </c>
      <c r="W23" s="80">
        <v>3</v>
      </c>
      <c r="X23" s="82">
        <v>19</v>
      </c>
      <c r="Y23" s="80">
        <v>19</v>
      </c>
      <c r="Z23" s="82">
        <v>15</v>
      </c>
      <c r="AA23" s="80">
        <v>15</v>
      </c>
      <c r="AB23" s="82">
        <v>14</v>
      </c>
      <c r="AC23" s="80">
        <v>14</v>
      </c>
      <c r="AD23" s="82">
        <v>0</v>
      </c>
      <c r="AE23" s="80">
        <v>0</v>
      </c>
      <c r="AF23" s="82">
        <v>2</v>
      </c>
      <c r="AG23" s="80">
        <v>2</v>
      </c>
      <c r="AH23" s="83">
        <v>9</v>
      </c>
      <c r="AI23" s="80">
        <v>9</v>
      </c>
      <c r="AJ23" s="82">
        <v>1</v>
      </c>
      <c r="AK23" s="80">
        <v>1</v>
      </c>
      <c r="AL23" s="82">
        <v>43</v>
      </c>
      <c r="AM23" s="80">
        <v>43</v>
      </c>
      <c r="AN23" s="82">
        <v>71</v>
      </c>
      <c r="AO23" s="80">
        <v>71</v>
      </c>
      <c r="AP23" s="82">
        <v>60</v>
      </c>
      <c r="AQ23" s="80">
        <v>60</v>
      </c>
      <c r="AR23" s="82">
        <v>0</v>
      </c>
      <c r="AS23" s="80">
        <v>0</v>
      </c>
    </row>
    <row r="24" spans="1:45" x14ac:dyDescent="0.3">
      <c r="A24" s="100" t="str">
        <f>'Incentive Goal'!A23</f>
        <v>CHOWAN</v>
      </c>
      <c r="B24" s="45">
        <v>7</v>
      </c>
      <c r="C24" s="80">
        <v>3</v>
      </c>
      <c r="D24" s="80">
        <v>4</v>
      </c>
      <c r="E24" s="137">
        <v>683</v>
      </c>
      <c r="F24" s="138">
        <v>227.66666666666666</v>
      </c>
      <c r="G24" s="137">
        <v>9</v>
      </c>
      <c r="H24" s="138">
        <v>0.33333333333333331</v>
      </c>
      <c r="I24" s="137">
        <v>7</v>
      </c>
      <c r="J24" s="136">
        <v>0.42857142857142855</v>
      </c>
      <c r="K24" s="81">
        <v>318044.63</v>
      </c>
      <c r="L24" s="81">
        <v>106014.87666666666</v>
      </c>
      <c r="M24" s="81">
        <v>79511.157500000001</v>
      </c>
      <c r="N24" s="82">
        <v>4361</v>
      </c>
      <c r="O24" s="80">
        <v>1453.6666666666667</v>
      </c>
      <c r="P24" s="82">
        <v>7</v>
      </c>
      <c r="Q24" s="80">
        <v>2.3333333333333335</v>
      </c>
      <c r="R24" s="82">
        <v>120</v>
      </c>
      <c r="S24" s="80">
        <v>40</v>
      </c>
      <c r="T24" s="82">
        <v>0</v>
      </c>
      <c r="U24" s="80">
        <v>0</v>
      </c>
      <c r="V24" s="82">
        <v>1</v>
      </c>
      <c r="W24" s="80">
        <v>0.33333333333333331</v>
      </c>
      <c r="X24" s="82">
        <v>8</v>
      </c>
      <c r="Y24" s="80">
        <v>2.6666666666666665</v>
      </c>
      <c r="Z24" s="82">
        <v>8</v>
      </c>
      <c r="AA24" s="80">
        <v>2.6666666666666665</v>
      </c>
      <c r="AB24" s="82">
        <v>7</v>
      </c>
      <c r="AC24" s="80">
        <v>2.3333333333333335</v>
      </c>
      <c r="AD24" s="82">
        <v>0</v>
      </c>
      <c r="AE24" s="80">
        <v>0</v>
      </c>
      <c r="AF24" s="82">
        <v>5</v>
      </c>
      <c r="AG24" s="80">
        <v>1.6666666666666667</v>
      </c>
      <c r="AH24" s="83">
        <v>20</v>
      </c>
      <c r="AI24" s="80">
        <v>6.666666666666667</v>
      </c>
      <c r="AJ24" s="82">
        <v>1</v>
      </c>
      <c r="AK24" s="80">
        <v>0.33333333333333331</v>
      </c>
      <c r="AL24" s="82">
        <v>66</v>
      </c>
      <c r="AM24" s="80">
        <v>22</v>
      </c>
      <c r="AN24" s="82">
        <v>68</v>
      </c>
      <c r="AO24" s="80">
        <v>22.666666666666668</v>
      </c>
      <c r="AP24" s="82">
        <v>135</v>
      </c>
      <c r="AQ24" s="80">
        <v>45</v>
      </c>
      <c r="AR24" s="82">
        <v>42</v>
      </c>
      <c r="AS24" s="80">
        <v>14</v>
      </c>
    </row>
    <row r="25" spans="1:45" x14ac:dyDescent="0.3">
      <c r="A25" s="100" t="str">
        <f>'Incentive Goal'!A24</f>
        <v>CLAY</v>
      </c>
      <c r="B25" s="45">
        <v>1</v>
      </c>
      <c r="C25" s="80">
        <v>1</v>
      </c>
      <c r="D25" s="80">
        <v>1.1000000000000001</v>
      </c>
      <c r="E25" s="137">
        <v>175</v>
      </c>
      <c r="F25" s="138">
        <v>175</v>
      </c>
      <c r="G25" s="139">
        <v>4</v>
      </c>
      <c r="H25" s="138">
        <v>0.25</v>
      </c>
      <c r="I25" s="137"/>
      <c r="J25" s="136" t="s">
        <v>295</v>
      </c>
      <c r="K25" s="81">
        <v>100084.65</v>
      </c>
      <c r="L25" s="81">
        <v>100084.65</v>
      </c>
      <c r="M25" s="81">
        <v>90986.045454545441</v>
      </c>
      <c r="N25" s="82">
        <v>843</v>
      </c>
      <c r="O25" s="80">
        <v>843</v>
      </c>
      <c r="P25" s="82">
        <v>7</v>
      </c>
      <c r="Q25" s="80">
        <v>7</v>
      </c>
      <c r="R25" s="82">
        <v>6</v>
      </c>
      <c r="S25" s="80">
        <v>6</v>
      </c>
      <c r="T25" s="82">
        <v>0</v>
      </c>
      <c r="U25" s="80">
        <v>0</v>
      </c>
      <c r="V25" s="82">
        <v>0</v>
      </c>
      <c r="W25" s="80">
        <v>0</v>
      </c>
      <c r="X25" s="82">
        <v>4</v>
      </c>
      <c r="Y25" s="80">
        <v>4</v>
      </c>
      <c r="Z25" s="82">
        <v>0</v>
      </c>
      <c r="AA25" s="80">
        <v>0</v>
      </c>
      <c r="AB25" s="82">
        <v>0</v>
      </c>
      <c r="AC25" s="80">
        <v>0</v>
      </c>
      <c r="AD25" s="82">
        <v>0</v>
      </c>
      <c r="AE25" s="80">
        <v>0</v>
      </c>
      <c r="AF25" s="82">
        <v>2</v>
      </c>
      <c r="AG25" s="80">
        <v>2</v>
      </c>
      <c r="AH25" s="83">
        <v>9</v>
      </c>
      <c r="AI25" s="80">
        <v>9</v>
      </c>
      <c r="AJ25" s="82">
        <v>1</v>
      </c>
      <c r="AK25" s="80">
        <v>1</v>
      </c>
      <c r="AL25" s="82">
        <v>17</v>
      </c>
      <c r="AM25" s="80">
        <v>17</v>
      </c>
      <c r="AN25" s="82">
        <v>43</v>
      </c>
      <c r="AO25" s="80">
        <v>43</v>
      </c>
      <c r="AP25" s="82">
        <v>114</v>
      </c>
      <c r="AQ25" s="80">
        <v>114</v>
      </c>
      <c r="AR25" s="82">
        <v>0</v>
      </c>
      <c r="AS25" s="80">
        <v>0</v>
      </c>
    </row>
    <row r="26" spans="1:45" x14ac:dyDescent="0.3">
      <c r="A26" s="100" t="str">
        <f>'Incentive Goal'!A25</f>
        <v>CLEVELAND</v>
      </c>
      <c r="B26" s="45">
        <v>2</v>
      </c>
      <c r="C26" s="80">
        <v>14</v>
      </c>
      <c r="D26" s="80">
        <v>19</v>
      </c>
      <c r="E26" s="137">
        <v>5102</v>
      </c>
      <c r="F26" s="138">
        <v>364.42857142857144</v>
      </c>
      <c r="G26" s="137">
        <v>96</v>
      </c>
      <c r="H26" s="138">
        <v>0.14583333333333334</v>
      </c>
      <c r="I26" s="137">
        <v>50</v>
      </c>
      <c r="J26" s="136">
        <v>0.28000000000000003</v>
      </c>
      <c r="K26" s="81">
        <v>1881914.66</v>
      </c>
      <c r="L26" s="81">
        <v>134422.47571428571</v>
      </c>
      <c r="M26" s="81">
        <v>99048.14</v>
      </c>
      <c r="N26" s="82">
        <v>38953</v>
      </c>
      <c r="O26" s="80">
        <v>2782.3571428571427</v>
      </c>
      <c r="P26" s="82">
        <v>156</v>
      </c>
      <c r="Q26" s="80">
        <v>11.142857142857142</v>
      </c>
      <c r="R26" s="82">
        <v>839</v>
      </c>
      <c r="S26" s="80">
        <v>59.928571428571431</v>
      </c>
      <c r="T26" s="82">
        <v>71</v>
      </c>
      <c r="U26" s="80">
        <v>5.0714285714285712</v>
      </c>
      <c r="V26" s="82">
        <v>34</v>
      </c>
      <c r="W26" s="80">
        <v>2.4285714285714284</v>
      </c>
      <c r="X26" s="82">
        <v>98</v>
      </c>
      <c r="Y26" s="80">
        <v>7</v>
      </c>
      <c r="Z26" s="82">
        <v>111</v>
      </c>
      <c r="AA26" s="80">
        <v>7.9285714285714288</v>
      </c>
      <c r="AB26" s="82">
        <v>38</v>
      </c>
      <c r="AC26" s="80">
        <v>2.7142857142857144</v>
      </c>
      <c r="AD26" s="82">
        <v>3</v>
      </c>
      <c r="AE26" s="80">
        <v>0.21428571428571427</v>
      </c>
      <c r="AF26" s="82">
        <v>36</v>
      </c>
      <c r="AG26" s="80">
        <v>2.5714285714285716</v>
      </c>
      <c r="AH26" s="83">
        <v>111</v>
      </c>
      <c r="AI26" s="80">
        <v>7.9285714285714288</v>
      </c>
      <c r="AJ26" s="82">
        <v>5</v>
      </c>
      <c r="AK26" s="80">
        <v>0.35714285714285715</v>
      </c>
      <c r="AL26" s="82">
        <v>634</v>
      </c>
      <c r="AM26" s="80">
        <v>45.285714285714285</v>
      </c>
      <c r="AN26" s="82">
        <v>415</v>
      </c>
      <c r="AO26" s="80">
        <v>29.642857142857142</v>
      </c>
      <c r="AP26" s="82">
        <v>1334</v>
      </c>
      <c r="AQ26" s="80">
        <v>95.285714285714292</v>
      </c>
      <c r="AR26" s="82">
        <v>145</v>
      </c>
      <c r="AS26" s="80">
        <v>10.357142857142858</v>
      </c>
    </row>
    <row r="27" spans="1:45" x14ac:dyDescent="0.3">
      <c r="A27" s="100" t="str">
        <f>'Incentive Goal'!A26</f>
        <v>COLUMBUS</v>
      </c>
      <c r="B27" s="45">
        <v>6</v>
      </c>
      <c r="C27" s="80">
        <v>9</v>
      </c>
      <c r="D27" s="80">
        <v>14</v>
      </c>
      <c r="E27" s="137">
        <v>2863</v>
      </c>
      <c r="F27" s="138">
        <v>318.11111111111109</v>
      </c>
      <c r="G27" s="137">
        <v>35</v>
      </c>
      <c r="H27" s="138">
        <v>0.25714285714285712</v>
      </c>
      <c r="I27" s="137">
        <v>55</v>
      </c>
      <c r="J27" s="136">
        <v>0.16363636363636364</v>
      </c>
      <c r="K27" s="81">
        <v>1136231.94</v>
      </c>
      <c r="L27" s="81">
        <v>126247.99333333333</v>
      </c>
      <c r="M27" s="81">
        <v>81159.424285714282</v>
      </c>
      <c r="N27" s="82">
        <v>19509</v>
      </c>
      <c r="O27" s="80">
        <v>2167.6666666666665</v>
      </c>
      <c r="P27" s="82">
        <v>96</v>
      </c>
      <c r="Q27" s="80">
        <v>10.666666666666666</v>
      </c>
      <c r="R27" s="82">
        <v>795</v>
      </c>
      <c r="S27" s="80">
        <v>88.333333333333329</v>
      </c>
      <c r="T27" s="82">
        <v>61</v>
      </c>
      <c r="U27" s="80">
        <v>6.7777777777777777</v>
      </c>
      <c r="V27" s="82">
        <v>19</v>
      </c>
      <c r="W27" s="80">
        <v>2.1111111111111112</v>
      </c>
      <c r="X27" s="82">
        <v>36</v>
      </c>
      <c r="Y27" s="80">
        <v>4</v>
      </c>
      <c r="Z27" s="82">
        <v>54</v>
      </c>
      <c r="AA27" s="80">
        <v>6</v>
      </c>
      <c r="AB27" s="82">
        <v>46</v>
      </c>
      <c r="AC27" s="80">
        <v>5.1111111111111107</v>
      </c>
      <c r="AD27" s="82">
        <v>17</v>
      </c>
      <c r="AE27" s="80">
        <v>1.8888888888888888</v>
      </c>
      <c r="AF27" s="82">
        <v>18</v>
      </c>
      <c r="AG27" s="80">
        <v>2</v>
      </c>
      <c r="AH27" s="83">
        <v>136</v>
      </c>
      <c r="AI27" s="80">
        <v>15.111111111111111</v>
      </c>
      <c r="AJ27" s="82">
        <v>4</v>
      </c>
      <c r="AK27" s="80">
        <v>0.44444444444444442</v>
      </c>
      <c r="AL27" s="82">
        <v>361</v>
      </c>
      <c r="AM27" s="80">
        <v>40.111111111111114</v>
      </c>
      <c r="AN27" s="82">
        <v>389</v>
      </c>
      <c r="AO27" s="80">
        <v>43.222222222222221</v>
      </c>
      <c r="AP27" s="82">
        <v>2065</v>
      </c>
      <c r="AQ27" s="80">
        <v>229.44444444444446</v>
      </c>
      <c r="AR27" s="82">
        <v>77</v>
      </c>
      <c r="AS27" s="80">
        <v>8.5555555555555554</v>
      </c>
    </row>
    <row r="28" spans="1:45" x14ac:dyDescent="0.3">
      <c r="A28" s="100" t="str">
        <f>'Incentive Goal'!A27</f>
        <v>CRAVEN</v>
      </c>
      <c r="B28" s="45">
        <v>6</v>
      </c>
      <c r="C28" s="80">
        <v>8</v>
      </c>
      <c r="D28" s="80">
        <v>9</v>
      </c>
      <c r="E28" s="137">
        <v>3303</v>
      </c>
      <c r="F28" s="138">
        <v>412.875</v>
      </c>
      <c r="G28" s="137">
        <v>71</v>
      </c>
      <c r="H28" s="138">
        <v>0.11267605633802817</v>
      </c>
      <c r="I28" s="137">
        <v>35</v>
      </c>
      <c r="J28" s="136">
        <v>0.22857142857142856</v>
      </c>
      <c r="K28" s="81">
        <v>1898181.35</v>
      </c>
      <c r="L28" s="81">
        <v>237272.66875000001</v>
      </c>
      <c r="M28" s="81">
        <v>210909.0388888889</v>
      </c>
      <c r="N28" s="82">
        <v>18120</v>
      </c>
      <c r="O28" s="80">
        <v>2265</v>
      </c>
      <c r="P28" s="82">
        <v>120</v>
      </c>
      <c r="Q28" s="80">
        <v>15</v>
      </c>
      <c r="R28" s="82">
        <v>746</v>
      </c>
      <c r="S28" s="80">
        <v>93.25</v>
      </c>
      <c r="T28" s="82">
        <v>7</v>
      </c>
      <c r="U28" s="80">
        <v>0.875</v>
      </c>
      <c r="V28" s="82">
        <v>23</v>
      </c>
      <c r="W28" s="80">
        <v>2.875</v>
      </c>
      <c r="X28" s="82">
        <v>78</v>
      </c>
      <c r="Y28" s="80">
        <v>9.75</v>
      </c>
      <c r="Z28" s="82">
        <v>54</v>
      </c>
      <c r="AA28" s="80">
        <v>6.75</v>
      </c>
      <c r="AB28" s="82">
        <v>29</v>
      </c>
      <c r="AC28" s="80">
        <v>3.625</v>
      </c>
      <c r="AD28" s="82">
        <v>21</v>
      </c>
      <c r="AE28" s="80">
        <v>2.625</v>
      </c>
      <c r="AF28" s="82">
        <v>14</v>
      </c>
      <c r="AG28" s="80">
        <v>1.75</v>
      </c>
      <c r="AH28" s="83">
        <v>70</v>
      </c>
      <c r="AI28" s="80">
        <v>8.75</v>
      </c>
      <c r="AJ28" s="82">
        <v>12</v>
      </c>
      <c r="AK28" s="80">
        <v>1.5</v>
      </c>
      <c r="AL28" s="82">
        <v>378</v>
      </c>
      <c r="AM28" s="80">
        <v>47.25</v>
      </c>
      <c r="AN28" s="82">
        <v>351</v>
      </c>
      <c r="AO28" s="80">
        <v>43.875</v>
      </c>
      <c r="AP28" s="82">
        <v>406</v>
      </c>
      <c r="AQ28" s="80">
        <v>50.75</v>
      </c>
      <c r="AR28" s="82">
        <v>181</v>
      </c>
      <c r="AS28" s="80">
        <v>22.625</v>
      </c>
    </row>
    <row r="29" spans="1:45" x14ac:dyDescent="0.3">
      <c r="A29" s="100" t="str">
        <f>'Incentive Goal'!A28</f>
        <v>CUMBERLAND</v>
      </c>
      <c r="B29" s="45">
        <v>6</v>
      </c>
      <c r="C29" s="80">
        <v>43</v>
      </c>
      <c r="D29" s="80">
        <v>72.5</v>
      </c>
      <c r="E29" s="137">
        <v>16124</v>
      </c>
      <c r="F29" s="138">
        <v>374.97674418604652</v>
      </c>
      <c r="G29" s="137">
        <v>223</v>
      </c>
      <c r="H29" s="138">
        <v>0.19282511210762332</v>
      </c>
      <c r="I29" s="137">
        <v>180</v>
      </c>
      <c r="J29" s="136">
        <v>0.2388888888888889</v>
      </c>
      <c r="K29" s="81">
        <v>8589800.1300000008</v>
      </c>
      <c r="L29" s="81">
        <v>199762.79372093026</v>
      </c>
      <c r="M29" s="81">
        <v>118480.00179310345</v>
      </c>
      <c r="N29" s="82">
        <v>89161</v>
      </c>
      <c r="O29" s="80">
        <v>2073.5116279069766</v>
      </c>
      <c r="P29" s="82">
        <v>567</v>
      </c>
      <c r="Q29" s="80">
        <v>13.186046511627907</v>
      </c>
      <c r="R29" s="82">
        <v>8789</v>
      </c>
      <c r="S29" s="80">
        <v>204.3953488372093</v>
      </c>
      <c r="T29" s="82">
        <v>654</v>
      </c>
      <c r="U29" s="80">
        <v>15.209302325581396</v>
      </c>
      <c r="V29" s="82">
        <v>102</v>
      </c>
      <c r="W29" s="80">
        <v>2.3720930232558142</v>
      </c>
      <c r="X29" s="82">
        <v>238</v>
      </c>
      <c r="Y29" s="80">
        <v>5.5348837209302326</v>
      </c>
      <c r="Z29" s="82">
        <v>270</v>
      </c>
      <c r="AA29" s="80">
        <v>6.2790697674418601</v>
      </c>
      <c r="AB29" s="82">
        <v>180</v>
      </c>
      <c r="AC29" s="80">
        <v>4.1860465116279073</v>
      </c>
      <c r="AD29" s="82">
        <v>121</v>
      </c>
      <c r="AE29" s="80">
        <v>2.8139534883720931</v>
      </c>
      <c r="AF29" s="82">
        <v>238</v>
      </c>
      <c r="AG29" s="80">
        <v>5.5348837209302326</v>
      </c>
      <c r="AH29" s="83">
        <v>485</v>
      </c>
      <c r="AI29" s="80">
        <v>11.279069767441861</v>
      </c>
      <c r="AJ29" s="82">
        <v>70</v>
      </c>
      <c r="AK29" s="80">
        <v>1.6279069767441861</v>
      </c>
      <c r="AL29" s="82">
        <v>1785</v>
      </c>
      <c r="AM29" s="80">
        <v>41.511627906976742</v>
      </c>
      <c r="AN29" s="82">
        <v>2186</v>
      </c>
      <c r="AO29" s="80">
        <v>50.837209302325583</v>
      </c>
      <c r="AP29" s="82">
        <v>8906</v>
      </c>
      <c r="AQ29" s="80">
        <v>207.11627906976744</v>
      </c>
      <c r="AR29" s="82">
        <v>101</v>
      </c>
      <c r="AS29" s="80">
        <v>2.3488372093023258</v>
      </c>
    </row>
    <row r="30" spans="1:45" x14ac:dyDescent="0.3">
      <c r="A30" s="100" t="str">
        <f>'Incentive Goal'!A29</f>
        <v>CURRITUCK</v>
      </c>
      <c r="B30" s="45">
        <v>7</v>
      </c>
      <c r="C30" s="80">
        <v>2</v>
      </c>
      <c r="D30" s="80">
        <v>2.5</v>
      </c>
      <c r="E30" s="137">
        <v>619</v>
      </c>
      <c r="F30" s="138">
        <v>309.5</v>
      </c>
      <c r="G30" s="137">
        <v>18</v>
      </c>
      <c r="H30" s="138">
        <v>0.1111111111111111</v>
      </c>
      <c r="I30" s="137">
        <v>8</v>
      </c>
      <c r="J30" s="136">
        <v>0.25</v>
      </c>
      <c r="K30" s="81">
        <v>471250.44</v>
      </c>
      <c r="L30" s="81">
        <v>235625.22</v>
      </c>
      <c r="M30" s="81">
        <v>188500.17600000001</v>
      </c>
      <c r="N30" s="82">
        <v>2182</v>
      </c>
      <c r="O30" s="80">
        <v>1091</v>
      </c>
      <c r="P30" s="82">
        <v>6</v>
      </c>
      <c r="Q30" s="80">
        <v>3</v>
      </c>
      <c r="R30" s="82">
        <v>10</v>
      </c>
      <c r="S30" s="80">
        <v>5</v>
      </c>
      <c r="T30" s="82">
        <v>0</v>
      </c>
      <c r="U30" s="80">
        <v>0</v>
      </c>
      <c r="V30" s="82">
        <v>1</v>
      </c>
      <c r="W30" s="80">
        <v>0.5</v>
      </c>
      <c r="X30" s="82">
        <v>2</v>
      </c>
      <c r="Y30" s="80">
        <v>1</v>
      </c>
      <c r="Z30" s="82">
        <v>0</v>
      </c>
      <c r="AA30" s="80">
        <v>0</v>
      </c>
      <c r="AB30" s="82">
        <v>4</v>
      </c>
      <c r="AC30" s="80">
        <v>2</v>
      </c>
      <c r="AD30" s="82">
        <v>0</v>
      </c>
      <c r="AE30" s="80">
        <v>0</v>
      </c>
      <c r="AF30" s="82">
        <v>12</v>
      </c>
      <c r="AG30" s="80">
        <v>6</v>
      </c>
      <c r="AH30" s="83">
        <v>31</v>
      </c>
      <c r="AI30" s="80">
        <v>15.5</v>
      </c>
      <c r="AJ30" s="82">
        <v>3</v>
      </c>
      <c r="AK30" s="80">
        <v>1.5</v>
      </c>
      <c r="AL30" s="82">
        <v>45</v>
      </c>
      <c r="AM30" s="80">
        <v>22.5</v>
      </c>
      <c r="AN30" s="82">
        <v>110</v>
      </c>
      <c r="AO30" s="80">
        <v>55</v>
      </c>
      <c r="AP30" s="82">
        <v>90</v>
      </c>
      <c r="AQ30" s="80">
        <v>45</v>
      </c>
      <c r="AR30" s="82">
        <v>45</v>
      </c>
      <c r="AS30" s="80">
        <v>22.5</v>
      </c>
    </row>
    <row r="31" spans="1:45" x14ac:dyDescent="0.3">
      <c r="A31" s="100" t="str">
        <f>'Incentive Goal'!A30</f>
        <v>DARE</v>
      </c>
      <c r="B31" s="45">
        <v>7</v>
      </c>
      <c r="C31" s="80">
        <v>0</v>
      </c>
      <c r="D31" s="80">
        <v>0.5</v>
      </c>
      <c r="E31" s="137">
        <v>581</v>
      </c>
      <c r="F31" s="138">
        <v>581</v>
      </c>
      <c r="G31" s="137">
        <v>7</v>
      </c>
      <c r="H31" s="138">
        <v>0</v>
      </c>
      <c r="I31" s="137">
        <v>7</v>
      </c>
      <c r="J31" s="136">
        <v>0</v>
      </c>
      <c r="K31" s="81">
        <v>418601.09</v>
      </c>
      <c r="L31" s="81" t="e">
        <v>#DIV/0!</v>
      </c>
      <c r="M31" s="81">
        <v>837202.18</v>
      </c>
      <c r="N31" s="82">
        <v>3484</v>
      </c>
      <c r="O31" s="80"/>
      <c r="P31" s="82">
        <v>30</v>
      </c>
      <c r="Q31" s="80"/>
      <c r="R31" s="82">
        <v>34</v>
      </c>
      <c r="S31" s="80"/>
      <c r="T31" s="82">
        <v>1</v>
      </c>
      <c r="U31" s="80"/>
      <c r="V31" s="82">
        <v>3</v>
      </c>
      <c r="W31" s="80"/>
      <c r="X31" s="82">
        <v>27</v>
      </c>
      <c r="Y31" s="80"/>
      <c r="Z31" s="82">
        <v>19</v>
      </c>
      <c r="AA31" s="80"/>
      <c r="AB31" s="82">
        <v>12</v>
      </c>
      <c r="AC31" s="80"/>
      <c r="AD31" s="82">
        <v>0</v>
      </c>
      <c r="AE31" s="80"/>
      <c r="AF31" s="82">
        <v>2</v>
      </c>
      <c r="AG31" s="80"/>
      <c r="AH31" s="83">
        <v>23</v>
      </c>
      <c r="AI31" s="80"/>
      <c r="AJ31" s="82">
        <v>1</v>
      </c>
      <c r="AK31" s="80"/>
      <c r="AL31" s="82">
        <v>53</v>
      </c>
      <c r="AM31" s="80"/>
      <c r="AN31" s="82">
        <v>73</v>
      </c>
      <c r="AO31" s="80"/>
      <c r="AP31" s="82">
        <v>62</v>
      </c>
      <c r="AQ31" s="80"/>
      <c r="AR31" s="82">
        <v>29</v>
      </c>
      <c r="AS31" s="80"/>
    </row>
    <row r="32" spans="1:45" x14ac:dyDescent="0.3">
      <c r="A32" s="100" t="str">
        <f>'Incentive Goal'!A31</f>
        <v>DAVIDSON</v>
      </c>
      <c r="B32" s="45">
        <v>3</v>
      </c>
      <c r="C32" s="80">
        <v>12</v>
      </c>
      <c r="D32" s="80">
        <v>17</v>
      </c>
      <c r="E32" s="137">
        <v>4283</v>
      </c>
      <c r="F32" s="138">
        <v>356.91666666666669</v>
      </c>
      <c r="G32" s="137">
        <v>67</v>
      </c>
      <c r="H32" s="138">
        <v>0.17910447761194029</v>
      </c>
      <c r="I32" s="137">
        <v>53</v>
      </c>
      <c r="J32" s="136">
        <v>0.22641509433962265</v>
      </c>
      <c r="K32" s="81">
        <v>3038551.87</v>
      </c>
      <c r="L32" s="81">
        <v>253212.65583333335</v>
      </c>
      <c r="M32" s="81">
        <v>178738.34529411767</v>
      </c>
      <c r="N32" s="82">
        <v>24434</v>
      </c>
      <c r="O32" s="80">
        <v>2036.1666666666667</v>
      </c>
      <c r="P32" s="82">
        <v>122</v>
      </c>
      <c r="Q32" s="80">
        <v>10.166666666666666</v>
      </c>
      <c r="R32" s="82">
        <v>1649</v>
      </c>
      <c r="S32" s="80">
        <v>137.41666666666666</v>
      </c>
      <c r="T32" s="82">
        <v>197</v>
      </c>
      <c r="U32" s="80">
        <v>16.416666666666668</v>
      </c>
      <c r="V32" s="82">
        <v>34</v>
      </c>
      <c r="W32" s="80">
        <v>2.8333333333333335</v>
      </c>
      <c r="X32" s="82">
        <v>64</v>
      </c>
      <c r="Y32" s="80">
        <v>5.333333333333333</v>
      </c>
      <c r="Z32" s="82">
        <v>118</v>
      </c>
      <c r="AA32" s="80">
        <v>9.8333333333333339</v>
      </c>
      <c r="AB32" s="82">
        <v>51</v>
      </c>
      <c r="AC32" s="80">
        <v>4.25</v>
      </c>
      <c r="AD32" s="82">
        <v>21</v>
      </c>
      <c r="AE32" s="80">
        <v>1.75</v>
      </c>
      <c r="AF32" s="82">
        <v>46</v>
      </c>
      <c r="AG32" s="80">
        <v>3.8333333333333335</v>
      </c>
      <c r="AH32" s="83">
        <v>78</v>
      </c>
      <c r="AI32" s="80">
        <v>6.5</v>
      </c>
      <c r="AJ32" s="82">
        <v>6</v>
      </c>
      <c r="AK32" s="80">
        <v>0.5</v>
      </c>
      <c r="AL32" s="82">
        <v>521</v>
      </c>
      <c r="AM32" s="80">
        <v>43.416666666666664</v>
      </c>
      <c r="AN32" s="82">
        <v>372</v>
      </c>
      <c r="AO32" s="80">
        <v>31</v>
      </c>
      <c r="AP32" s="82">
        <v>1191</v>
      </c>
      <c r="AQ32" s="80">
        <v>99.25</v>
      </c>
      <c r="AR32" s="82">
        <v>178</v>
      </c>
      <c r="AS32" s="80">
        <v>14.833333333333334</v>
      </c>
    </row>
    <row r="33" spans="1:45" x14ac:dyDescent="0.3">
      <c r="A33" s="100" t="str">
        <f>'Incentive Goal'!A32</f>
        <v>DAVIE</v>
      </c>
      <c r="B33" s="45">
        <v>3</v>
      </c>
      <c r="C33" s="80">
        <v>3</v>
      </c>
      <c r="D33" s="80">
        <v>3</v>
      </c>
      <c r="E33" s="137">
        <v>884</v>
      </c>
      <c r="F33" s="138">
        <v>294.66666666666669</v>
      </c>
      <c r="G33" s="137">
        <v>18</v>
      </c>
      <c r="H33" s="138">
        <v>0.16666666666666666</v>
      </c>
      <c r="I33" s="137">
        <v>25</v>
      </c>
      <c r="J33" s="136">
        <v>0.12</v>
      </c>
      <c r="K33" s="81">
        <v>618766.77</v>
      </c>
      <c r="L33" s="81">
        <v>206255.59</v>
      </c>
      <c r="M33" s="81">
        <v>206255.59</v>
      </c>
      <c r="N33" s="82">
        <v>4070</v>
      </c>
      <c r="O33" s="80">
        <v>1356.6666666666667</v>
      </c>
      <c r="P33" s="82">
        <v>8</v>
      </c>
      <c r="Q33" s="80">
        <v>2.6666666666666665</v>
      </c>
      <c r="R33" s="82">
        <v>88</v>
      </c>
      <c r="S33" s="80">
        <v>29.333333333333332</v>
      </c>
      <c r="T33" s="82">
        <v>2</v>
      </c>
      <c r="U33" s="80">
        <v>0.66666666666666663</v>
      </c>
      <c r="V33" s="82">
        <v>5</v>
      </c>
      <c r="W33" s="80">
        <v>1.6666666666666667</v>
      </c>
      <c r="X33" s="82">
        <v>18</v>
      </c>
      <c r="Y33" s="80">
        <v>6</v>
      </c>
      <c r="Z33" s="82">
        <v>37</v>
      </c>
      <c r="AA33" s="80">
        <v>12.333333333333334</v>
      </c>
      <c r="AB33" s="82">
        <v>23</v>
      </c>
      <c r="AC33" s="80">
        <v>7.666666666666667</v>
      </c>
      <c r="AD33" s="82">
        <v>0</v>
      </c>
      <c r="AE33" s="80">
        <v>0</v>
      </c>
      <c r="AF33" s="82">
        <v>0</v>
      </c>
      <c r="AG33" s="80">
        <v>0</v>
      </c>
      <c r="AH33" s="83">
        <v>5</v>
      </c>
      <c r="AI33" s="80">
        <v>1.6666666666666667</v>
      </c>
      <c r="AJ33" s="82">
        <v>0</v>
      </c>
      <c r="AK33" s="80">
        <v>0</v>
      </c>
      <c r="AL33" s="82">
        <v>164</v>
      </c>
      <c r="AM33" s="80">
        <v>54.666666666666664</v>
      </c>
      <c r="AN33" s="82">
        <v>135</v>
      </c>
      <c r="AO33" s="80">
        <v>45</v>
      </c>
      <c r="AP33" s="82">
        <v>382</v>
      </c>
      <c r="AQ33" s="80">
        <v>127.33333333333333</v>
      </c>
      <c r="AR33" s="82">
        <v>23</v>
      </c>
      <c r="AS33" s="80">
        <v>7.666666666666667</v>
      </c>
    </row>
    <row r="34" spans="1:45" x14ac:dyDescent="0.3">
      <c r="A34" s="100" t="str">
        <f>'Incentive Goal'!A33</f>
        <v>DUPLIN</v>
      </c>
      <c r="B34" s="45">
        <v>6</v>
      </c>
      <c r="C34" s="80">
        <v>5</v>
      </c>
      <c r="D34" s="80">
        <v>5</v>
      </c>
      <c r="E34" s="137">
        <v>1987</v>
      </c>
      <c r="F34" s="138">
        <v>397.4</v>
      </c>
      <c r="G34" s="137">
        <v>24</v>
      </c>
      <c r="H34" s="138">
        <v>0.20833333333333334</v>
      </c>
      <c r="I34" s="137">
        <v>23</v>
      </c>
      <c r="J34" s="136">
        <v>0.21739130434782608</v>
      </c>
      <c r="K34" s="81">
        <v>1106026.1499999999</v>
      </c>
      <c r="L34" s="81">
        <v>221205.22999999998</v>
      </c>
      <c r="M34" s="81">
        <v>221205.22999999998</v>
      </c>
      <c r="N34" s="82">
        <v>11805</v>
      </c>
      <c r="O34" s="80">
        <v>2361</v>
      </c>
      <c r="P34" s="82">
        <v>60</v>
      </c>
      <c r="Q34" s="80">
        <v>12</v>
      </c>
      <c r="R34" s="82">
        <v>398</v>
      </c>
      <c r="S34" s="80">
        <v>79.599999999999994</v>
      </c>
      <c r="T34" s="82">
        <v>6</v>
      </c>
      <c r="U34" s="80">
        <v>1.2</v>
      </c>
      <c r="V34" s="82">
        <v>20</v>
      </c>
      <c r="W34" s="80">
        <v>4</v>
      </c>
      <c r="X34" s="82">
        <v>22</v>
      </c>
      <c r="Y34" s="80">
        <v>4.4000000000000004</v>
      </c>
      <c r="Z34" s="82">
        <v>46</v>
      </c>
      <c r="AA34" s="80">
        <v>9.1999999999999993</v>
      </c>
      <c r="AB34" s="82">
        <v>19</v>
      </c>
      <c r="AC34" s="80">
        <v>3.8</v>
      </c>
      <c r="AD34" s="82">
        <v>2</v>
      </c>
      <c r="AE34" s="80">
        <v>0.4</v>
      </c>
      <c r="AF34" s="82">
        <v>26</v>
      </c>
      <c r="AG34" s="80">
        <v>5.2</v>
      </c>
      <c r="AH34" s="83">
        <v>30</v>
      </c>
      <c r="AI34" s="80">
        <v>6</v>
      </c>
      <c r="AJ34" s="82">
        <v>8</v>
      </c>
      <c r="AK34" s="80">
        <v>1.6</v>
      </c>
      <c r="AL34" s="82">
        <v>278</v>
      </c>
      <c r="AM34" s="80">
        <v>55.6</v>
      </c>
      <c r="AN34" s="82">
        <v>299</v>
      </c>
      <c r="AO34" s="80">
        <v>59.8</v>
      </c>
      <c r="AP34" s="82">
        <v>172</v>
      </c>
      <c r="AQ34" s="80">
        <v>34.4</v>
      </c>
      <c r="AR34" s="82">
        <v>97</v>
      </c>
      <c r="AS34" s="80">
        <v>19.399999999999999</v>
      </c>
    </row>
    <row r="35" spans="1:45" x14ac:dyDescent="0.3">
      <c r="A35" s="100" t="str">
        <f>'Incentive Goal'!A34</f>
        <v>DURHAM</v>
      </c>
      <c r="B35" s="45">
        <v>3</v>
      </c>
      <c r="C35" s="80">
        <v>25</v>
      </c>
      <c r="D35" s="80">
        <v>32</v>
      </c>
      <c r="E35" s="137">
        <v>6541</v>
      </c>
      <c r="F35" s="138">
        <v>261.64</v>
      </c>
      <c r="G35" s="137">
        <v>160</v>
      </c>
      <c r="H35" s="138">
        <v>0.15625</v>
      </c>
      <c r="I35" s="137">
        <v>112</v>
      </c>
      <c r="J35" s="136">
        <v>0.22321428571428573</v>
      </c>
      <c r="K35" s="81">
        <v>3496922.27</v>
      </c>
      <c r="L35" s="81">
        <v>139876.89079999999</v>
      </c>
      <c r="M35" s="81">
        <v>109278.8209375</v>
      </c>
      <c r="N35" s="82">
        <v>39353</v>
      </c>
      <c r="O35" s="80">
        <v>1574.12</v>
      </c>
      <c r="P35" s="82">
        <v>264</v>
      </c>
      <c r="Q35" s="80">
        <v>10.56</v>
      </c>
      <c r="R35" s="82">
        <v>1941</v>
      </c>
      <c r="S35" s="80">
        <v>77.64</v>
      </c>
      <c r="T35" s="82">
        <v>56</v>
      </c>
      <c r="U35" s="80">
        <v>2.2400000000000002</v>
      </c>
      <c r="V35" s="82">
        <v>31</v>
      </c>
      <c r="W35" s="80">
        <v>1.24</v>
      </c>
      <c r="X35" s="82">
        <v>169</v>
      </c>
      <c r="Y35" s="80">
        <v>6.76</v>
      </c>
      <c r="Z35" s="82">
        <v>61</v>
      </c>
      <c r="AA35" s="80">
        <v>2.44</v>
      </c>
      <c r="AB35" s="82">
        <v>99</v>
      </c>
      <c r="AC35" s="80">
        <v>3.96</v>
      </c>
      <c r="AD35" s="82">
        <v>79</v>
      </c>
      <c r="AE35" s="80">
        <v>3.16</v>
      </c>
      <c r="AF35" s="82">
        <v>38</v>
      </c>
      <c r="AG35" s="80">
        <v>1.52</v>
      </c>
      <c r="AH35" s="83">
        <v>245</v>
      </c>
      <c r="AI35" s="80">
        <v>9.8000000000000007</v>
      </c>
      <c r="AJ35" s="82">
        <v>5</v>
      </c>
      <c r="AK35" s="80">
        <v>0.2</v>
      </c>
      <c r="AL35" s="82">
        <v>1035</v>
      </c>
      <c r="AM35" s="80">
        <v>41.4</v>
      </c>
      <c r="AN35" s="82">
        <v>493</v>
      </c>
      <c r="AO35" s="80">
        <v>19.72</v>
      </c>
      <c r="AP35" s="82">
        <v>2010</v>
      </c>
      <c r="AQ35" s="80">
        <v>80.400000000000006</v>
      </c>
      <c r="AR35" s="82">
        <v>251</v>
      </c>
      <c r="AS35" s="80">
        <v>10.039999999999999</v>
      </c>
    </row>
    <row r="36" spans="1:45" x14ac:dyDescent="0.3">
      <c r="A36" s="100" t="str">
        <f>'Incentive Goal'!A35</f>
        <v>EDGE - Tarboro</v>
      </c>
      <c r="B36" s="45">
        <v>5</v>
      </c>
      <c r="C36" s="80">
        <v>6.5</v>
      </c>
      <c r="D36" s="80">
        <v>8.5</v>
      </c>
      <c r="E36" s="137">
        <v>1857</v>
      </c>
      <c r="F36" s="138">
        <v>285.69230769230768</v>
      </c>
      <c r="G36" s="137">
        <v>17</v>
      </c>
      <c r="H36" s="138">
        <v>0.38235294117647056</v>
      </c>
      <c r="I36" s="137">
        <v>6</v>
      </c>
      <c r="J36" s="136">
        <v>1.0833333333333333</v>
      </c>
      <c r="K36" s="81">
        <v>552735.80000000005</v>
      </c>
      <c r="L36" s="81">
        <v>85036.276923076934</v>
      </c>
      <c r="M36" s="81">
        <v>65027.74117647059</v>
      </c>
      <c r="N36" s="82">
        <v>14798</v>
      </c>
      <c r="O36" s="80">
        <v>2276.6153846153848</v>
      </c>
      <c r="P36" s="82">
        <v>65</v>
      </c>
      <c r="Q36" s="80">
        <v>10</v>
      </c>
      <c r="R36" s="82">
        <v>858</v>
      </c>
      <c r="S36" s="80">
        <v>132</v>
      </c>
      <c r="T36" s="82">
        <v>34</v>
      </c>
      <c r="U36" s="80">
        <v>5.2307692307692308</v>
      </c>
      <c r="V36" s="82">
        <v>19</v>
      </c>
      <c r="W36" s="80">
        <v>2.9230769230769229</v>
      </c>
      <c r="X36" s="82">
        <v>16</v>
      </c>
      <c r="Y36" s="80">
        <v>2.4615384615384617</v>
      </c>
      <c r="Z36" s="82">
        <v>37</v>
      </c>
      <c r="AA36" s="80">
        <v>5.6923076923076925</v>
      </c>
      <c r="AB36" s="82">
        <v>4</v>
      </c>
      <c r="AC36" s="80">
        <v>0.61538461538461542</v>
      </c>
      <c r="AD36" s="82">
        <v>5</v>
      </c>
      <c r="AE36" s="80">
        <v>0.76923076923076927</v>
      </c>
      <c r="AF36" s="82">
        <v>22</v>
      </c>
      <c r="AG36" s="80">
        <v>3.3846153846153846</v>
      </c>
      <c r="AH36" s="83">
        <v>34</v>
      </c>
      <c r="AI36" s="80">
        <v>5.2307692307692308</v>
      </c>
      <c r="AJ36" s="82">
        <v>0</v>
      </c>
      <c r="AK36" s="80">
        <v>0</v>
      </c>
      <c r="AL36" s="82">
        <v>188</v>
      </c>
      <c r="AM36" s="80">
        <v>28.923076923076923</v>
      </c>
      <c r="AN36" s="82">
        <v>358</v>
      </c>
      <c r="AO36" s="80">
        <v>55.07692307692308</v>
      </c>
      <c r="AP36" s="82">
        <v>213</v>
      </c>
      <c r="AQ36" s="80">
        <v>32.769230769230766</v>
      </c>
      <c r="AR36" s="82">
        <v>66</v>
      </c>
      <c r="AS36" s="80">
        <v>10.153846153846153</v>
      </c>
    </row>
    <row r="37" spans="1:45" x14ac:dyDescent="0.3">
      <c r="A37" s="100" t="str">
        <f>'Incentive Goal'!A36</f>
        <v>EDGE - Rky Mt</v>
      </c>
      <c r="B37" s="45">
        <v>5</v>
      </c>
      <c r="C37" s="80">
        <v>3.5</v>
      </c>
      <c r="D37" s="80">
        <v>6.5</v>
      </c>
      <c r="E37" s="137">
        <v>2024</v>
      </c>
      <c r="F37" s="138">
        <v>578.28571428571433</v>
      </c>
      <c r="G37" s="137">
        <v>28</v>
      </c>
      <c r="H37" s="138">
        <v>0.125</v>
      </c>
      <c r="I37" s="137">
        <v>7</v>
      </c>
      <c r="J37" s="136">
        <v>0.5</v>
      </c>
      <c r="K37" s="81">
        <v>532767.59</v>
      </c>
      <c r="L37" s="81">
        <v>152219.31142857141</v>
      </c>
      <c r="M37" s="81">
        <v>81964.24461538461</v>
      </c>
      <c r="N37" s="84">
        <v>10049</v>
      </c>
      <c r="O37" s="80">
        <v>2871.1428571428573</v>
      </c>
      <c r="P37" s="82">
        <v>64</v>
      </c>
      <c r="Q37" s="80">
        <v>18.285714285714285</v>
      </c>
      <c r="R37" s="82">
        <v>434</v>
      </c>
      <c r="S37" s="80">
        <v>124</v>
      </c>
      <c r="T37" s="82">
        <v>20</v>
      </c>
      <c r="U37" s="80">
        <v>5.7142857142857144</v>
      </c>
      <c r="V37" s="82">
        <v>12</v>
      </c>
      <c r="W37" s="80">
        <v>3.4285714285714284</v>
      </c>
      <c r="X37" s="82">
        <v>27</v>
      </c>
      <c r="Y37" s="80">
        <v>7.7142857142857144</v>
      </c>
      <c r="Z37" s="82">
        <v>21</v>
      </c>
      <c r="AA37" s="80">
        <v>6</v>
      </c>
      <c r="AB37" s="82">
        <v>9</v>
      </c>
      <c r="AC37" s="80">
        <v>2.5714285714285716</v>
      </c>
      <c r="AD37" s="82">
        <v>1</v>
      </c>
      <c r="AE37" s="80">
        <v>0.2857142857142857</v>
      </c>
      <c r="AF37" s="82">
        <v>13</v>
      </c>
      <c r="AG37" s="80">
        <v>3.7142857142857144</v>
      </c>
      <c r="AH37" s="83">
        <v>49</v>
      </c>
      <c r="AI37" s="80">
        <v>14</v>
      </c>
      <c r="AJ37" s="82">
        <v>0</v>
      </c>
      <c r="AK37" s="80">
        <v>0</v>
      </c>
      <c r="AL37" s="82">
        <v>112</v>
      </c>
      <c r="AM37" s="80">
        <v>32</v>
      </c>
      <c r="AN37" s="82">
        <v>286</v>
      </c>
      <c r="AO37" s="80">
        <v>81.714285714285708</v>
      </c>
      <c r="AP37" s="82">
        <v>623</v>
      </c>
      <c r="AQ37" s="80">
        <v>178</v>
      </c>
      <c r="AR37" s="82">
        <v>106</v>
      </c>
      <c r="AS37" s="80">
        <v>30.285714285714285</v>
      </c>
    </row>
    <row r="38" spans="1:45" x14ac:dyDescent="0.3">
      <c r="A38" s="100" t="str">
        <f>'Incentive Goal'!A37</f>
        <v>FORSYTH</v>
      </c>
      <c r="B38" s="45">
        <v>3</v>
      </c>
      <c r="C38" s="80">
        <v>32</v>
      </c>
      <c r="D38" s="80">
        <v>46.5</v>
      </c>
      <c r="E38" s="137">
        <v>10644</v>
      </c>
      <c r="F38" s="138">
        <v>332.625</v>
      </c>
      <c r="G38" s="137">
        <v>165</v>
      </c>
      <c r="H38" s="138">
        <v>0.19393939393939394</v>
      </c>
      <c r="I38" s="137">
        <v>163</v>
      </c>
      <c r="J38" s="136">
        <v>0.19631901840490798</v>
      </c>
      <c r="K38" s="81">
        <v>5520537.3899999997</v>
      </c>
      <c r="L38" s="81">
        <v>172516.79343749999</v>
      </c>
      <c r="M38" s="81">
        <v>118721.23419354839</v>
      </c>
      <c r="N38" s="84">
        <v>55006</v>
      </c>
      <c r="O38" s="80">
        <v>1718.9375</v>
      </c>
      <c r="P38" s="82">
        <v>313</v>
      </c>
      <c r="Q38" s="80">
        <v>9.78125</v>
      </c>
      <c r="R38" s="82">
        <v>865</v>
      </c>
      <c r="S38" s="80">
        <v>27.03125</v>
      </c>
      <c r="T38" s="82">
        <v>144</v>
      </c>
      <c r="U38" s="80">
        <v>4.5</v>
      </c>
      <c r="V38" s="82">
        <v>89</v>
      </c>
      <c r="W38" s="80">
        <v>2.78125</v>
      </c>
      <c r="X38" s="82">
        <v>180</v>
      </c>
      <c r="Y38" s="80">
        <v>5.625</v>
      </c>
      <c r="Z38" s="82">
        <v>224</v>
      </c>
      <c r="AA38" s="80">
        <v>7</v>
      </c>
      <c r="AB38" s="82">
        <v>143</v>
      </c>
      <c r="AC38" s="80">
        <v>4.46875</v>
      </c>
      <c r="AD38" s="82">
        <v>435</v>
      </c>
      <c r="AE38" s="80">
        <v>13.59375</v>
      </c>
      <c r="AF38" s="82">
        <v>76</v>
      </c>
      <c r="AG38" s="80">
        <v>2.375</v>
      </c>
      <c r="AH38" s="83">
        <v>161</v>
      </c>
      <c r="AI38" s="80">
        <v>5.03125</v>
      </c>
      <c r="AJ38" s="82">
        <v>25</v>
      </c>
      <c r="AK38" s="80">
        <v>0.78125</v>
      </c>
      <c r="AL38" s="82">
        <v>1621</v>
      </c>
      <c r="AM38" s="80">
        <v>50.65625</v>
      </c>
      <c r="AN38" s="82">
        <v>573</v>
      </c>
      <c r="AO38" s="80">
        <v>17.90625</v>
      </c>
      <c r="AP38" s="82">
        <v>7035</v>
      </c>
      <c r="AQ38" s="80">
        <v>219.84375</v>
      </c>
      <c r="AR38" s="82">
        <v>98</v>
      </c>
      <c r="AS38" s="80">
        <v>3.0625</v>
      </c>
    </row>
    <row r="39" spans="1:45" x14ac:dyDescent="0.3">
      <c r="A39" s="100" t="str">
        <f>'Incentive Goal'!A38</f>
        <v>FRANKLIN</v>
      </c>
      <c r="B39" s="45">
        <v>5</v>
      </c>
      <c r="C39" s="80">
        <v>9</v>
      </c>
      <c r="D39" s="80">
        <v>10</v>
      </c>
      <c r="E39" s="137">
        <v>2226</v>
      </c>
      <c r="F39" s="138">
        <v>247.33333333333334</v>
      </c>
      <c r="G39" s="137">
        <v>27</v>
      </c>
      <c r="H39" s="138">
        <v>0.33333333333333331</v>
      </c>
      <c r="I39" s="137">
        <v>25</v>
      </c>
      <c r="J39" s="136">
        <v>0.36</v>
      </c>
      <c r="K39" s="81">
        <v>1250839.29</v>
      </c>
      <c r="L39" s="81">
        <v>138982.14333333334</v>
      </c>
      <c r="M39" s="81">
        <v>125083.929</v>
      </c>
      <c r="N39" s="84">
        <v>11624</v>
      </c>
      <c r="O39" s="80">
        <v>1291.5555555555557</v>
      </c>
      <c r="P39" s="82">
        <v>107</v>
      </c>
      <c r="Q39" s="80">
        <v>11.888888888888889</v>
      </c>
      <c r="R39" s="82">
        <v>158</v>
      </c>
      <c r="S39" s="80">
        <v>17.555555555555557</v>
      </c>
      <c r="T39" s="82">
        <v>11</v>
      </c>
      <c r="U39" s="80">
        <v>1.2222222222222223</v>
      </c>
      <c r="V39" s="82">
        <v>8</v>
      </c>
      <c r="W39" s="80">
        <v>0.88888888888888884</v>
      </c>
      <c r="X39" s="82">
        <v>25</v>
      </c>
      <c r="Y39" s="80">
        <v>2.7777777777777777</v>
      </c>
      <c r="Z39" s="82">
        <v>38</v>
      </c>
      <c r="AA39" s="80">
        <v>4.2222222222222223</v>
      </c>
      <c r="AB39" s="82">
        <v>19</v>
      </c>
      <c r="AC39" s="80">
        <v>2.1111111111111112</v>
      </c>
      <c r="AD39" s="82">
        <v>2</v>
      </c>
      <c r="AE39" s="80">
        <v>0.22222222222222221</v>
      </c>
      <c r="AF39" s="82">
        <v>19</v>
      </c>
      <c r="AG39" s="80">
        <v>2.1111111111111112</v>
      </c>
      <c r="AH39" s="83">
        <v>78</v>
      </c>
      <c r="AI39" s="80">
        <v>8.6666666666666661</v>
      </c>
      <c r="AJ39" s="82">
        <v>3</v>
      </c>
      <c r="AK39" s="80">
        <v>0.33333333333333331</v>
      </c>
      <c r="AL39" s="82">
        <v>309</v>
      </c>
      <c r="AM39" s="80">
        <v>34.333333333333336</v>
      </c>
      <c r="AN39" s="82">
        <v>268</v>
      </c>
      <c r="AO39" s="80">
        <v>29.777777777777779</v>
      </c>
      <c r="AP39" s="82">
        <v>690</v>
      </c>
      <c r="AQ39" s="80">
        <v>76.666666666666671</v>
      </c>
      <c r="AR39" s="82">
        <v>146</v>
      </c>
      <c r="AS39" s="80">
        <v>16.222222222222221</v>
      </c>
    </row>
    <row r="40" spans="1:45" x14ac:dyDescent="0.3">
      <c r="A40" s="100" t="str">
        <f>'Incentive Goal'!A39</f>
        <v>GASTON</v>
      </c>
      <c r="B40" s="45">
        <v>2</v>
      </c>
      <c r="C40" s="80">
        <v>23</v>
      </c>
      <c r="D40" s="80">
        <v>32</v>
      </c>
      <c r="E40" s="137">
        <v>7099</v>
      </c>
      <c r="F40" s="138">
        <v>308.6521739130435</v>
      </c>
      <c r="G40" s="137">
        <v>114</v>
      </c>
      <c r="H40" s="138">
        <v>0.20175438596491227</v>
      </c>
      <c r="I40" s="137">
        <v>96</v>
      </c>
      <c r="J40" s="136">
        <v>0.23958333333333334</v>
      </c>
      <c r="K40" s="81">
        <v>3303701.34</v>
      </c>
      <c r="L40" s="81">
        <v>143639.18869565218</v>
      </c>
      <c r="M40" s="81">
        <v>103240.666875</v>
      </c>
      <c r="N40" s="84">
        <v>44745</v>
      </c>
      <c r="O40" s="80">
        <v>1945.4347826086957</v>
      </c>
      <c r="P40" s="82">
        <v>240</v>
      </c>
      <c r="Q40" s="80">
        <v>10.434782608695652</v>
      </c>
      <c r="R40" s="82">
        <v>1202</v>
      </c>
      <c r="S40" s="80">
        <v>52.260869565217391</v>
      </c>
      <c r="T40" s="82">
        <v>117</v>
      </c>
      <c r="U40" s="80">
        <v>5.0869565217391308</v>
      </c>
      <c r="V40" s="82">
        <v>83</v>
      </c>
      <c r="W40" s="80">
        <v>3.6086956521739131</v>
      </c>
      <c r="X40" s="82">
        <v>122</v>
      </c>
      <c r="Y40" s="80">
        <v>5.3043478260869561</v>
      </c>
      <c r="Z40" s="82">
        <v>246</v>
      </c>
      <c r="AA40" s="80">
        <v>10.695652173913043</v>
      </c>
      <c r="AB40" s="82">
        <v>87</v>
      </c>
      <c r="AC40" s="80">
        <v>3.7826086956521738</v>
      </c>
      <c r="AD40" s="82">
        <v>7</v>
      </c>
      <c r="AE40" s="80">
        <v>0.30434782608695654</v>
      </c>
      <c r="AF40" s="82">
        <v>93</v>
      </c>
      <c r="AG40" s="80">
        <v>4.0434782608695654</v>
      </c>
      <c r="AH40" s="83">
        <v>77</v>
      </c>
      <c r="AI40" s="80">
        <v>3.347826086956522</v>
      </c>
      <c r="AJ40" s="82">
        <v>19</v>
      </c>
      <c r="AK40" s="80">
        <v>0.82608695652173914</v>
      </c>
      <c r="AL40" s="82">
        <v>1085</v>
      </c>
      <c r="AM40" s="80">
        <v>47.173913043478258</v>
      </c>
      <c r="AN40" s="82">
        <v>295</v>
      </c>
      <c r="AO40" s="80">
        <v>12.826086956521738</v>
      </c>
      <c r="AP40" s="82">
        <v>3109</v>
      </c>
      <c r="AQ40" s="80">
        <v>135.17391304347825</v>
      </c>
      <c r="AR40" s="82">
        <v>94</v>
      </c>
      <c r="AS40" s="80">
        <v>4.0869565217391308</v>
      </c>
    </row>
    <row r="41" spans="1:45" x14ac:dyDescent="0.3">
      <c r="A41" s="100" t="str">
        <f>'Incentive Goal'!A40</f>
        <v>GATES</v>
      </c>
      <c r="B41" s="45">
        <v>7</v>
      </c>
      <c r="C41" s="80">
        <v>1</v>
      </c>
      <c r="D41" s="80">
        <v>1.75</v>
      </c>
      <c r="E41" s="137">
        <v>337</v>
      </c>
      <c r="F41" s="138">
        <v>337</v>
      </c>
      <c r="G41" s="137">
        <v>5</v>
      </c>
      <c r="H41" s="138">
        <v>0.2</v>
      </c>
      <c r="I41" s="137">
        <v>1</v>
      </c>
      <c r="J41" s="136">
        <v>1</v>
      </c>
      <c r="K41" s="81">
        <v>234666.26</v>
      </c>
      <c r="L41" s="81">
        <v>234666.26</v>
      </c>
      <c r="M41" s="81">
        <v>134095.00571428571</v>
      </c>
      <c r="N41" s="84">
        <v>36</v>
      </c>
      <c r="O41" s="80">
        <v>36</v>
      </c>
      <c r="P41" s="82">
        <v>0</v>
      </c>
      <c r="Q41" s="80">
        <v>0</v>
      </c>
      <c r="R41" s="82">
        <v>0</v>
      </c>
      <c r="S41" s="80">
        <v>0</v>
      </c>
      <c r="T41" s="82">
        <v>0</v>
      </c>
      <c r="U41" s="80">
        <v>0</v>
      </c>
      <c r="V41" s="82">
        <v>0</v>
      </c>
      <c r="W41" s="80">
        <v>0</v>
      </c>
      <c r="X41" s="82">
        <v>0</v>
      </c>
      <c r="Y41" s="80">
        <v>0</v>
      </c>
      <c r="Z41" s="82">
        <v>0</v>
      </c>
      <c r="AA41" s="80">
        <v>0</v>
      </c>
      <c r="AB41" s="82">
        <v>0</v>
      </c>
      <c r="AC41" s="80">
        <v>0</v>
      </c>
      <c r="AD41" s="82">
        <v>0</v>
      </c>
      <c r="AE41" s="80">
        <v>0</v>
      </c>
      <c r="AF41" s="82">
        <v>0</v>
      </c>
      <c r="AG41" s="80">
        <v>0</v>
      </c>
      <c r="AH41" s="83">
        <v>0</v>
      </c>
      <c r="AI41" s="80">
        <v>0</v>
      </c>
      <c r="AJ41" s="82">
        <v>0</v>
      </c>
      <c r="AK41" s="80">
        <v>0</v>
      </c>
      <c r="AL41" s="82">
        <v>24</v>
      </c>
      <c r="AM41" s="80">
        <v>24</v>
      </c>
      <c r="AN41" s="82">
        <v>0</v>
      </c>
      <c r="AO41" s="80">
        <v>0</v>
      </c>
      <c r="AP41" s="82">
        <v>0</v>
      </c>
      <c r="AQ41" s="80">
        <v>0</v>
      </c>
      <c r="AR41" s="82">
        <v>8</v>
      </c>
      <c r="AS41" s="80">
        <v>8</v>
      </c>
    </row>
    <row r="42" spans="1:45" x14ac:dyDescent="0.3">
      <c r="A42" s="100" t="str">
        <f>'Incentive Goal'!A41</f>
        <v>GRAHAM</v>
      </c>
      <c r="B42" s="45">
        <v>1</v>
      </c>
      <c r="C42" s="80">
        <v>0.75</v>
      </c>
      <c r="D42" s="80">
        <v>1</v>
      </c>
      <c r="E42" s="137">
        <v>195</v>
      </c>
      <c r="F42" s="138">
        <v>260</v>
      </c>
      <c r="G42" s="137">
        <v>5</v>
      </c>
      <c r="H42" s="138">
        <v>0.15</v>
      </c>
      <c r="I42" s="137">
        <v>1</v>
      </c>
      <c r="J42" s="136">
        <v>0.75</v>
      </c>
      <c r="K42" s="81">
        <v>99786.559999999998</v>
      </c>
      <c r="L42" s="81">
        <v>133048.74666666667</v>
      </c>
      <c r="M42" s="81">
        <v>99786.559999999998</v>
      </c>
      <c r="N42" s="84">
        <v>887</v>
      </c>
      <c r="O42" s="80">
        <v>1182.6666666666667</v>
      </c>
      <c r="P42" s="82">
        <v>11</v>
      </c>
      <c r="Q42" s="80">
        <v>14.666666666666666</v>
      </c>
      <c r="R42" s="82">
        <v>10</v>
      </c>
      <c r="S42" s="80">
        <v>13.333333333333334</v>
      </c>
      <c r="T42" s="82">
        <v>1</v>
      </c>
      <c r="U42" s="80">
        <v>1.3333333333333333</v>
      </c>
      <c r="V42" s="82">
        <v>0</v>
      </c>
      <c r="W42" s="80">
        <v>0</v>
      </c>
      <c r="X42" s="82">
        <v>5</v>
      </c>
      <c r="Y42" s="80">
        <v>6.666666666666667</v>
      </c>
      <c r="Z42" s="82">
        <v>4</v>
      </c>
      <c r="AA42" s="80">
        <v>5.333333333333333</v>
      </c>
      <c r="AB42" s="82">
        <v>1</v>
      </c>
      <c r="AC42" s="80">
        <v>1.3333333333333333</v>
      </c>
      <c r="AD42" s="82">
        <v>0</v>
      </c>
      <c r="AE42" s="80">
        <v>0</v>
      </c>
      <c r="AF42" s="82">
        <v>0</v>
      </c>
      <c r="AG42" s="80">
        <v>0</v>
      </c>
      <c r="AH42" s="83">
        <v>2</v>
      </c>
      <c r="AI42" s="80">
        <v>2.6666666666666665</v>
      </c>
      <c r="AJ42" s="82">
        <v>0</v>
      </c>
      <c r="AK42" s="80">
        <v>0</v>
      </c>
      <c r="AL42" s="82">
        <v>20</v>
      </c>
      <c r="AM42" s="80">
        <v>26.666666666666668</v>
      </c>
      <c r="AN42" s="82">
        <v>29</v>
      </c>
      <c r="AO42" s="80">
        <v>38.666666666666664</v>
      </c>
      <c r="AP42" s="82">
        <v>23</v>
      </c>
      <c r="AQ42" s="80">
        <v>30.666666666666668</v>
      </c>
      <c r="AR42" s="82">
        <v>0</v>
      </c>
      <c r="AS42" s="80">
        <v>0</v>
      </c>
    </row>
    <row r="43" spans="1:45" x14ac:dyDescent="0.3">
      <c r="A43" s="100" t="str">
        <f>'Incentive Goal'!A42</f>
        <v>GRANVILLE</v>
      </c>
      <c r="B43" s="45">
        <v>5</v>
      </c>
      <c r="C43" s="80">
        <v>8.5</v>
      </c>
      <c r="D43" s="80">
        <v>10</v>
      </c>
      <c r="E43" s="137">
        <v>1691</v>
      </c>
      <c r="F43" s="138">
        <v>198.94117647058823</v>
      </c>
      <c r="G43" s="137">
        <v>37</v>
      </c>
      <c r="H43" s="138">
        <v>0.22972972972972974</v>
      </c>
      <c r="I43" s="137">
        <v>38</v>
      </c>
      <c r="J43" s="136">
        <v>0.22368421052631579</v>
      </c>
      <c r="K43" s="81">
        <v>919970.51</v>
      </c>
      <c r="L43" s="81">
        <v>108231.82470588235</v>
      </c>
      <c r="M43" s="81">
        <v>91997.051000000007</v>
      </c>
      <c r="N43" s="84">
        <v>10408</v>
      </c>
      <c r="O43" s="80">
        <v>1224.4705882352941</v>
      </c>
      <c r="P43" s="82">
        <v>48</v>
      </c>
      <c r="Q43" s="80">
        <v>5.6470588235294121</v>
      </c>
      <c r="R43" s="82">
        <v>258</v>
      </c>
      <c r="S43" s="80">
        <v>30.352941176470587</v>
      </c>
      <c r="T43" s="82">
        <v>5</v>
      </c>
      <c r="U43" s="80">
        <v>0.58823529411764708</v>
      </c>
      <c r="V43" s="82">
        <v>2</v>
      </c>
      <c r="W43" s="80">
        <v>0.23529411764705882</v>
      </c>
      <c r="X43" s="82">
        <v>38</v>
      </c>
      <c r="Y43" s="80">
        <v>4.4705882352941178</v>
      </c>
      <c r="Z43" s="82">
        <v>20</v>
      </c>
      <c r="AA43" s="80">
        <v>2.3529411764705883</v>
      </c>
      <c r="AB43" s="82">
        <v>37</v>
      </c>
      <c r="AC43" s="80">
        <v>4.3529411764705879</v>
      </c>
      <c r="AD43" s="82">
        <v>6</v>
      </c>
      <c r="AE43" s="80">
        <v>0.70588235294117652</v>
      </c>
      <c r="AF43" s="82">
        <v>14</v>
      </c>
      <c r="AG43" s="80">
        <v>1.6470588235294117</v>
      </c>
      <c r="AH43" s="83">
        <v>33</v>
      </c>
      <c r="AI43" s="80">
        <v>3.8823529411764706</v>
      </c>
      <c r="AJ43" s="82">
        <v>8</v>
      </c>
      <c r="AK43" s="80">
        <v>0.94117647058823528</v>
      </c>
      <c r="AL43" s="82">
        <v>328</v>
      </c>
      <c r="AM43" s="80">
        <v>38.588235294117645</v>
      </c>
      <c r="AN43" s="82">
        <v>404</v>
      </c>
      <c r="AO43" s="80">
        <v>47.529411764705884</v>
      </c>
      <c r="AP43" s="82">
        <v>479</v>
      </c>
      <c r="AQ43" s="80">
        <v>56.352941176470587</v>
      </c>
      <c r="AR43" s="82">
        <v>74</v>
      </c>
      <c r="AS43" s="80">
        <v>8.7058823529411757</v>
      </c>
    </row>
    <row r="44" spans="1:45" x14ac:dyDescent="0.3">
      <c r="A44" s="100" t="str">
        <f>'Incentive Goal'!A43</f>
        <v>GREENE</v>
      </c>
      <c r="B44" s="45">
        <v>5</v>
      </c>
      <c r="C44" s="80">
        <v>3</v>
      </c>
      <c r="D44" s="80">
        <v>4.75</v>
      </c>
      <c r="E44" s="137">
        <v>1038</v>
      </c>
      <c r="F44" s="138">
        <v>346</v>
      </c>
      <c r="G44" s="137">
        <v>21</v>
      </c>
      <c r="H44" s="138">
        <v>0.14285714285714285</v>
      </c>
      <c r="I44" s="137">
        <v>18</v>
      </c>
      <c r="J44" s="136">
        <v>0.16666666666666666</v>
      </c>
      <c r="K44" s="81">
        <v>463301.08</v>
      </c>
      <c r="L44" s="81">
        <v>154433.69333333333</v>
      </c>
      <c r="M44" s="81">
        <v>97537.069473684212</v>
      </c>
      <c r="N44" s="84">
        <v>6492</v>
      </c>
      <c r="O44" s="80">
        <v>2164</v>
      </c>
      <c r="P44" s="82">
        <v>34</v>
      </c>
      <c r="Q44" s="80">
        <v>11.333333333333334</v>
      </c>
      <c r="R44" s="82">
        <v>313</v>
      </c>
      <c r="S44" s="80">
        <v>104.33333333333333</v>
      </c>
      <c r="T44" s="82">
        <v>18</v>
      </c>
      <c r="U44" s="80">
        <v>6</v>
      </c>
      <c r="V44" s="82">
        <v>10</v>
      </c>
      <c r="W44" s="80">
        <v>3.3333333333333335</v>
      </c>
      <c r="X44" s="82">
        <v>24</v>
      </c>
      <c r="Y44" s="80">
        <v>8</v>
      </c>
      <c r="Z44" s="82">
        <v>24</v>
      </c>
      <c r="AA44" s="80">
        <v>8</v>
      </c>
      <c r="AB44" s="82">
        <v>18</v>
      </c>
      <c r="AC44" s="80">
        <v>6</v>
      </c>
      <c r="AD44" s="82">
        <v>1</v>
      </c>
      <c r="AE44" s="80">
        <v>0.33333333333333331</v>
      </c>
      <c r="AF44" s="82">
        <v>26</v>
      </c>
      <c r="AG44" s="80">
        <v>8.6666666666666661</v>
      </c>
      <c r="AH44" s="83">
        <v>44</v>
      </c>
      <c r="AI44" s="80">
        <v>14.666666666666666</v>
      </c>
      <c r="AJ44" s="82">
        <v>1</v>
      </c>
      <c r="AK44" s="80">
        <v>0.33333333333333331</v>
      </c>
      <c r="AL44" s="82">
        <v>159</v>
      </c>
      <c r="AM44" s="80">
        <v>53</v>
      </c>
      <c r="AN44" s="82">
        <v>261</v>
      </c>
      <c r="AO44" s="80">
        <v>87</v>
      </c>
      <c r="AP44" s="82">
        <v>60</v>
      </c>
      <c r="AQ44" s="80">
        <v>20</v>
      </c>
      <c r="AR44" s="82">
        <v>118</v>
      </c>
      <c r="AS44" s="80">
        <v>39.333333333333336</v>
      </c>
    </row>
    <row r="45" spans="1:45" x14ac:dyDescent="0.3">
      <c r="A45" s="100" t="str">
        <f>'Incentive Goal'!A44</f>
        <v>GUIL - Gboro</v>
      </c>
      <c r="B45" s="45">
        <v>3</v>
      </c>
      <c r="C45" s="80">
        <v>28</v>
      </c>
      <c r="D45" s="80">
        <v>60</v>
      </c>
      <c r="E45" s="137">
        <v>11286</v>
      </c>
      <c r="F45" s="138">
        <v>403.07142857142856</v>
      </c>
      <c r="G45" s="137">
        <v>168</v>
      </c>
      <c r="H45" s="138">
        <v>0.16666666666666666</v>
      </c>
      <c r="I45" s="137">
        <v>156</v>
      </c>
      <c r="J45" s="136">
        <v>0.17948717948717949</v>
      </c>
      <c r="K45" s="81">
        <v>5732289.0700000003</v>
      </c>
      <c r="L45" s="81">
        <v>204724.60964285716</v>
      </c>
      <c r="M45" s="81">
        <v>95538.151166666677</v>
      </c>
      <c r="N45" s="84">
        <v>65812</v>
      </c>
      <c r="O45" s="80">
        <v>2350.4285714285716</v>
      </c>
      <c r="P45" s="82">
        <v>455</v>
      </c>
      <c r="Q45" s="80">
        <v>16.25</v>
      </c>
      <c r="R45" s="82">
        <v>963</v>
      </c>
      <c r="S45" s="80">
        <v>34.392857142857146</v>
      </c>
      <c r="T45" s="82">
        <v>25</v>
      </c>
      <c r="U45" s="80">
        <v>0.8928571428571429</v>
      </c>
      <c r="V45" s="82">
        <v>125</v>
      </c>
      <c r="W45" s="80">
        <v>4.4642857142857144</v>
      </c>
      <c r="X45" s="82">
        <v>174</v>
      </c>
      <c r="Y45" s="80">
        <v>6.2142857142857144</v>
      </c>
      <c r="Z45" s="82">
        <v>234</v>
      </c>
      <c r="AA45" s="80">
        <v>8.3571428571428577</v>
      </c>
      <c r="AB45" s="82">
        <v>147</v>
      </c>
      <c r="AC45" s="80">
        <v>5.25</v>
      </c>
      <c r="AD45" s="82">
        <v>416</v>
      </c>
      <c r="AE45" s="80">
        <v>14.857142857142858</v>
      </c>
      <c r="AF45" s="82">
        <v>118</v>
      </c>
      <c r="AG45" s="80">
        <v>4.2142857142857144</v>
      </c>
      <c r="AH45" s="83">
        <v>327</v>
      </c>
      <c r="AI45" s="80">
        <v>11.678571428571429</v>
      </c>
      <c r="AJ45" s="82">
        <v>36</v>
      </c>
      <c r="AK45" s="80">
        <v>1.2857142857142858</v>
      </c>
      <c r="AL45" s="82">
        <v>1672</v>
      </c>
      <c r="AM45" s="80">
        <v>59.714285714285715</v>
      </c>
      <c r="AN45" s="82">
        <v>941</v>
      </c>
      <c r="AO45" s="80">
        <v>33.607142857142854</v>
      </c>
      <c r="AP45" s="82">
        <v>7755</v>
      </c>
      <c r="AQ45" s="80">
        <v>276.96428571428572</v>
      </c>
      <c r="AR45" s="82">
        <v>235</v>
      </c>
      <c r="AS45" s="80">
        <v>8.3928571428571423</v>
      </c>
    </row>
    <row r="46" spans="1:45" x14ac:dyDescent="0.3">
      <c r="A46" s="100" t="str">
        <f>'Incentive Goal'!A45</f>
        <v>GUIL - HP</v>
      </c>
      <c r="B46" s="45">
        <v>3</v>
      </c>
      <c r="C46" s="80">
        <v>10</v>
      </c>
      <c r="D46" s="80">
        <v>23</v>
      </c>
      <c r="E46" s="137">
        <v>4135</v>
      </c>
      <c r="F46" s="138">
        <v>413.5</v>
      </c>
      <c r="G46" s="137">
        <v>77</v>
      </c>
      <c r="H46" s="138">
        <v>0.12987012987012986</v>
      </c>
      <c r="I46" s="137">
        <v>71</v>
      </c>
      <c r="J46" s="136">
        <v>0.14084507042253522</v>
      </c>
      <c r="K46" s="81">
        <v>2129526.75</v>
      </c>
      <c r="L46" s="81">
        <v>212952.67499999999</v>
      </c>
      <c r="M46" s="81">
        <v>92588.119565217392</v>
      </c>
      <c r="N46" s="85">
        <v>26790</v>
      </c>
      <c r="O46" s="80">
        <v>2679</v>
      </c>
      <c r="P46" s="82">
        <v>111</v>
      </c>
      <c r="Q46" s="80">
        <v>11.1</v>
      </c>
      <c r="R46" s="82">
        <v>570</v>
      </c>
      <c r="S46" s="80">
        <v>57</v>
      </c>
      <c r="T46" s="82">
        <v>24</v>
      </c>
      <c r="U46" s="80">
        <v>2.4</v>
      </c>
      <c r="V46" s="82">
        <v>22</v>
      </c>
      <c r="W46" s="80">
        <v>2.2000000000000002</v>
      </c>
      <c r="X46" s="82">
        <v>81</v>
      </c>
      <c r="Y46" s="80">
        <v>8.1</v>
      </c>
      <c r="Z46" s="82">
        <v>85</v>
      </c>
      <c r="AA46" s="80">
        <v>8.5</v>
      </c>
      <c r="AB46" s="82">
        <v>55</v>
      </c>
      <c r="AC46" s="80">
        <v>5.5</v>
      </c>
      <c r="AD46" s="82">
        <v>302</v>
      </c>
      <c r="AE46" s="80">
        <v>30.2</v>
      </c>
      <c r="AF46" s="82">
        <v>33</v>
      </c>
      <c r="AG46" s="80">
        <v>3.3</v>
      </c>
      <c r="AH46" s="83">
        <v>121</v>
      </c>
      <c r="AI46" s="80">
        <v>12.1</v>
      </c>
      <c r="AJ46" s="82">
        <v>10</v>
      </c>
      <c r="AK46" s="80">
        <v>1</v>
      </c>
      <c r="AL46" s="82">
        <v>540</v>
      </c>
      <c r="AM46" s="80">
        <v>54</v>
      </c>
      <c r="AN46" s="82">
        <v>584</v>
      </c>
      <c r="AO46" s="80">
        <v>58.4</v>
      </c>
      <c r="AP46" s="82">
        <v>6234</v>
      </c>
      <c r="AQ46" s="80">
        <v>623.4</v>
      </c>
      <c r="AR46" s="82">
        <v>128</v>
      </c>
      <c r="AS46" s="80">
        <v>12.8</v>
      </c>
    </row>
    <row r="47" spans="1:45" x14ac:dyDescent="0.3">
      <c r="A47" s="100" t="str">
        <f>'Incentive Goal'!A47</f>
        <v>HALIFAX</v>
      </c>
      <c r="B47" s="45">
        <v>5</v>
      </c>
      <c r="C47" s="80">
        <v>13</v>
      </c>
      <c r="D47" s="80">
        <v>17</v>
      </c>
      <c r="E47" s="137">
        <v>2710</v>
      </c>
      <c r="F47" s="138">
        <v>208.46153846153845</v>
      </c>
      <c r="G47" s="137">
        <v>70</v>
      </c>
      <c r="H47" s="138">
        <v>0.18571428571428572</v>
      </c>
      <c r="I47" s="137">
        <v>45</v>
      </c>
      <c r="J47" s="136">
        <v>0.28888888888888886</v>
      </c>
      <c r="K47" s="81">
        <v>1365976.81</v>
      </c>
      <c r="L47" s="81">
        <v>105075.13923076923</v>
      </c>
      <c r="M47" s="81">
        <v>80351.577058823532</v>
      </c>
      <c r="N47" s="84">
        <v>20272</v>
      </c>
      <c r="O47" s="80">
        <v>1559.3846153846155</v>
      </c>
      <c r="P47" s="82">
        <v>79</v>
      </c>
      <c r="Q47" s="80">
        <v>6.0769230769230766</v>
      </c>
      <c r="R47" s="82">
        <v>10272</v>
      </c>
      <c r="S47" s="80">
        <v>790.15384615384619</v>
      </c>
      <c r="T47" s="82">
        <v>209</v>
      </c>
      <c r="U47" s="80">
        <v>16.076923076923077</v>
      </c>
      <c r="V47" s="82">
        <v>22</v>
      </c>
      <c r="W47" s="80">
        <v>1.6923076923076923</v>
      </c>
      <c r="X47" s="82">
        <v>69</v>
      </c>
      <c r="Y47" s="80">
        <v>5.3076923076923075</v>
      </c>
      <c r="Z47" s="82">
        <v>71</v>
      </c>
      <c r="AA47" s="80">
        <v>5.4615384615384617</v>
      </c>
      <c r="AB47" s="82">
        <v>39</v>
      </c>
      <c r="AC47" s="80">
        <v>3</v>
      </c>
      <c r="AD47" s="82">
        <v>64</v>
      </c>
      <c r="AE47" s="80">
        <v>4.9230769230769234</v>
      </c>
      <c r="AF47" s="82">
        <v>84</v>
      </c>
      <c r="AG47" s="80">
        <v>6.4615384615384617</v>
      </c>
      <c r="AH47" s="83">
        <v>92</v>
      </c>
      <c r="AI47" s="80">
        <v>7.0769230769230766</v>
      </c>
      <c r="AJ47" s="82">
        <v>4</v>
      </c>
      <c r="AK47" s="80">
        <v>0.30769230769230771</v>
      </c>
      <c r="AL47" s="82">
        <v>448</v>
      </c>
      <c r="AM47" s="80">
        <v>34.46153846153846</v>
      </c>
      <c r="AN47" s="82">
        <v>932</v>
      </c>
      <c r="AO47" s="80">
        <v>71.692307692307693</v>
      </c>
      <c r="AP47" s="82">
        <v>1674</v>
      </c>
      <c r="AQ47" s="80">
        <v>128.76923076923077</v>
      </c>
      <c r="AR47" s="82">
        <v>461</v>
      </c>
      <c r="AS47" s="80">
        <v>35.46153846153846</v>
      </c>
    </row>
    <row r="48" spans="1:45" x14ac:dyDescent="0.3">
      <c r="A48" s="100" t="str">
        <f>'Incentive Goal'!A48</f>
        <v>HARNETT</v>
      </c>
      <c r="B48" s="45">
        <v>4</v>
      </c>
      <c r="C48" s="80">
        <v>14</v>
      </c>
      <c r="D48" s="80">
        <v>18.5</v>
      </c>
      <c r="E48" s="137">
        <v>3929</v>
      </c>
      <c r="F48" s="138">
        <v>280.64285714285717</v>
      </c>
      <c r="G48" s="137">
        <v>46</v>
      </c>
      <c r="H48" s="138">
        <v>0.30434782608695654</v>
      </c>
      <c r="I48" s="137">
        <v>31</v>
      </c>
      <c r="J48" s="136">
        <v>0.45161290322580644</v>
      </c>
      <c r="K48" s="81">
        <v>2497085.7799999998</v>
      </c>
      <c r="L48" s="81">
        <v>178363.27</v>
      </c>
      <c r="M48" s="81">
        <v>134977.60972972971</v>
      </c>
      <c r="N48" s="84">
        <v>20089</v>
      </c>
      <c r="O48" s="80">
        <v>1434.9285714285713</v>
      </c>
      <c r="P48" s="82">
        <v>81</v>
      </c>
      <c r="Q48" s="80">
        <v>5.7857142857142856</v>
      </c>
      <c r="R48" s="82">
        <v>611</v>
      </c>
      <c r="S48" s="80">
        <v>43.642857142857146</v>
      </c>
      <c r="T48" s="82">
        <v>8</v>
      </c>
      <c r="U48" s="80">
        <v>0.5714285714285714</v>
      </c>
      <c r="V48" s="82">
        <v>39</v>
      </c>
      <c r="W48" s="80">
        <v>2.7857142857142856</v>
      </c>
      <c r="X48" s="82">
        <v>45</v>
      </c>
      <c r="Y48" s="80">
        <v>3.2142857142857144</v>
      </c>
      <c r="Z48" s="82">
        <v>103</v>
      </c>
      <c r="AA48" s="80">
        <v>7.3571428571428568</v>
      </c>
      <c r="AB48" s="82">
        <v>29</v>
      </c>
      <c r="AC48" s="80">
        <v>2.0714285714285716</v>
      </c>
      <c r="AD48" s="82">
        <v>94</v>
      </c>
      <c r="AE48" s="80">
        <v>6.7142857142857144</v>
      </c>
      <c r="AF48" s="82">
        <v>37</v>
      </c>
      <c r="AG48" s="80">
        <v>2.6428571428571428</v>
      </c>
      <c r="AH48" s="83">
        <v>59</v>
      </c>
      <c r="AI48" s="80">
        <v>4.2142857142857144</v>
      </c>
      <c r="AJ48" s="82">
        <v>1</v>
      </c>
      <c r="AK48" s="80">
        <v>7.1428571428571425E-2</v>
      </c>
      <c r="AL48" s="82">
        <v>479</v>
      </c>
      <c r="AM48" s="80">
        <v>34.214285714285715</v>
      </c>
      <c r="AN48" s="82">
        <v>232</v>
      </c>
      <c r="AO48" s="80">
        <v>16.571428571428573</v>
      </c>
      <c r="AP48" s="82">
        <v>1352</v>
      </c>
      <c r="AQ48" s="80">
        <v>96.571428571428569</v>
      </c>
      <c r="AR48" s="82">
        <v>136</v>
      </c>
      <c r="AS48" s="80">
        <v>9.7142857142857135</v>
      </c>
    </row>
    <row r="49" spans="1:45" x14ac:dyDescent="0.3">
      <c r="A49" s="100" t="str">
        <f>'Incentive Goal'!A49</f>
        <v>HAYWOOD</v>
      </c>
      <c r="B49" s="45">
        <v>1</v>
      </c>
      <c r="C49" s="80">
        <v>3</v>
      </c>
      <c r="D49" s="80">
        <v>7</v>
      </c>
      <c r="E49" s="137">
        <v>1017</v>
      </c>
      <c r="F49" s="138">
        <v>339</v>
      </c>
      <c r="G49" s="137">
        <v>2</v>
      </c>
      <c r="H49" s="138">
        <v>1.5</v>
      </c>
      <c r="I49" s="137">
        <v>19</v>
      </c>
      <c r="J49" s="136">
        <v>0.15789473684210525</v>
      </c>
      <c r="K49" s="81">
        <v>646402.24</v>
      </c>
      <c r="L49" s="81">
        <v>215467.41333333333</v>
      </c>
      <c r="M49" s="81">
        <v>92343.177142857137</v>
      </c>
      <c r="N49" s="84">
        <v>5793</v>
      </c>
      <c r="O49" s="80">
        <v>1931</v>
      </c>
      <c r="P49" s="82">
        <v>63</v>
      </c>
      <c r="Q49" s="80">
        <v>21</v>
      </c>
      <c r="R49" s="82">
        <v>378</v>
      </c>
      <c r="S49" s="80">
        <v>126</v>
      </c>
      <c r="T49" s="82">
        <v>52</v>
      </c>
      <c r="U49" s="80">
        <v>17.333333333333332</v>
      </c>
      <c r="V49" s="82">
        <v>0</v>
      </c>
      <c r="W49" s="80">
        <v>0</v>
      </c>
      <c r="X49" s="82">
        <v>1</v>
      </c>
      <c r="Y49" s="80">
        <v>0.33333333333333331</v>
      </c>
      <c r="Z49" s="82">
        <v>18</v>
      </c>
      <c r="AA49" s="80">
        <v>6</v>
      </c>
      <c r="AB49" s="82">
        <v>18</v>
      </c>
      <c r="AC49" s="80">
        <v>6</v>
      </c>
      <c r="AD49" s="82">
        <v>5</v>
      </c>
      <c r="AE49" s="80">
        <v>1.6666666666666667</v>
      </c>
      <c r="AF49" s="82">
        <v>8</v>
      </c>
      <c r="AG49" s="80">
        <v>2.6666666666666665</v>
      </c>
      <c r="AH49" s="83">
        <v>14</v>
      </c>
      <c r="AI49" s="80">
        <v>4.666666666666667</v>
      </c>
      <c r="AJ49" s="82">
        <v>0</v>
      </c>
      <c r="AK49" s="80">
        <v>0</v>
      </c>
      <c r="AL49" s="82">
        <v>158</v>
      </c>
      <c r="AM49" s="80">
        <v>52.666666666666664</v>
      </c>
      <c r="AN49" s="82">
        <v>164</v>
      </c>
      <c r="AO49" s="80">
        <v>54.666666666666664</v>
      </c>
      <c r="AP49" s="82">
        <v>209</v>
      </c>
      <c r="AQ49" s="80">
        <v>69.666666666666671</v>
      </c>
      <c r="AR49" s="82">
        <v>66</v>
      </c>
      <c r="AS49" s="80">
        <v>22</v>
      </c>
    </row>
    <row r="50" spans="1:45" x14ac:dyDescent="0.3">
      <c r="A50" s="100" t="str">
        <f>'Incentive Goal'!A50</f>
        <v>HENDERSON</v>
      </c>
      <c r="B50" s="45">
        <v>1</v>
      </c>
      <c r="C50" s="80">
        <v>4</v>
      </c>
      <c r="D50" s="80">
        <v>5.5</v>
      </c>
      <c r="E50" s="137">
        <v>1442</v>
      </c>
      <c r="F50" s="138">
        <v>360.5</v>
      </c>
      <c r="G50" s="137">
        <v>52</v>
      </c>
      <c r="H50" s="138">
        <v>7.6923076923076927E-2</v>
      </c>
      <c r="I50" s="137">
        <v>29</v>
      </c>
      <c r="J50" s="136">
        <v>0.13793103448275862</v>
      </c>
      <c r="K50" s="81">
        <v>918035.61</v>
      </c>
      <c r="L50" s="81">
        <v>229508.9025</v>
      </c>
      <c r="M50" s="81">
        <v>166915.56545454546</v>
      </c>
      <c r="N50" s="84">
        <v>8041</v>
      </c>
      <c r="O50" s="80">
        <v>2010.25</v>
      </c>
      <c r="P50" s="82">
        <v>71</v>
      </c>
      <c r="Q50" s="80">
        <v>17.75</v>
      </c>
      <c r="R50" s="82">
        <v>732</v>
      </c>
      <c r="S50" s="80">
        <v>183</v>
      </c>
      <c r="T50" s="82">
        <v>14</v>
      </c>
      <c r="U50" s="80">
        <v>3.5</v>
      </c>
      <c r="V50" s="82">
        <v>9</v>
      </c>
      <c r="W50" s="80">
        <v>2.25</v>
      </c>
      <c r="X50" s="82">
        <v>54</v>
      </c>
      <c r="Y50" s="80">
        <v>13.5</v>
      </c>
      <c r="Z50" s="82">
        <v>34</v>
      </c>
      <c r="AA50" s="80">
        <v>8.5</v>
      </c>
      <c r="AB50" s="82">
        <v>26</v>
      </c>
      <c r="AC50" s="80">
        <v>6.5</v>
      </c>
      <c r="AD50" s="82">
        <v>40</v>
      </c>
      <c r="AE50" s="80">
        <v>10</v>
      </c>
      <c r="AF50" s="82">
        <v>15</v>
      </c>
      <c r="AG50" s="80">
        <v>3.75</v>
      </c>
      <c r="AH50" s="83">
        <v>32</v>
      </c>
      <c r="AI50" s="80">
        <v>8</v>
      </c>
      <c r="AJ50" s="82">
        <v>2</v>
      </c>
      <c r="AK50" s="80">
        <v>0.5</v>
      </c>
      <c r="AL50" s="82">
        <v>189</v>
      </c>
      <c r="AM50" s="80">
        <v>47.25</v>
      </c>
      <c r="AN50" s="82">
        <v>265</v>
      </c>
      <c r="AO50" s="80">
        <v>66.25</v>
      </c>
      <c r="AP50" s="82">
        <v>448</v>
      </c>
      <c r="AQ50" s="80">
        <v>112</v>
      </c>
      <c r="AR50" s="82">
        <v>27</v>
      </c>
      <c r="AS50" s="80">
        <v>6.75</v>
      </c>
    </row>
    <row r="51" spans="1:45" x14ac:dyDescent="0.3">
      <c r="A51" s="100" t="str">
        <f>'Incentive Goal'!A51</f>
        <v>HERTFORD</v>
      </c>
      <c r="B51" s="45">
        <v>7</v>
      </c>
      <c r="C51" s="80">
        <v>4</v>
      </c>
      <c r="D51" s="80">
        <v>4.5</v>
      </c>
      <c r="E51" s="137">
        <v>1311</v>
      </c>
      <c r="F51" s="138">
        <v>327.75</v>
      </c>
      <c r="G51" s="137">
        <v>18</v>
      </c>
      <c r="H51" s="138">
        <v>0.22222222222222221</v>
      </c>
      <c r="I51" s="137">
        <v>10</v>
      </c>
      <c r="J51" s="136">
        <v>0.4</v>
      </c>
      <c r="K51" s="81">
        <v>618309.89</v>
      </c>
      <c r="L51" s="81">
        <v>154577.4725</v>
      </c>
      <c r="M51" s="81">
        <v>137402.19777777779</v>
      </c>
      <c r="N51" s="84">
        <v>1940</v>
      </c>
      <c r="O51" s="80">
        <v>485</v>
      </c>
      <c r="P51" s="82">
        <v>4</v>
      </c>
      <c r="Q51" s="80">
        <v>1</v>
      </c>
      <c r="R51" s="82">
        <v>41</v>
      </c>
      <c r="S51" s="80">
        <v>10.25</v>
      </c>
      <c r="T51" s="82">
        <v>2</v>
      </c>
      <c r="U51" s="80">
        <v>0.5</v>
      </c>
      <c r="V51" s="82">
        <v>2</v>
      </c>
      <c r="W51" s="80">
        <v>0.5</v>
      </c>
      <c r="X51" s="82">
        <v>0</v>
      </c>
      <c r="Y51" s="80">
        <v>0</v>
      </c>
      <c r="Z51" s="82">
        <v>1</v>
      </c>
      <c r="AA51" s="80">
        <v>0.25</v>
      </c>
      <c r="AB51" s="82">
        <v>0</v>
      </c>
      <c r="AC51" s="80">
        <v>0</v>
      </c>
      <c r="AD51" s="82">
        <v>1</v>
      </c>
      <c r="AE51" s="80">
        <v>0.25</v>
      </c>
      <c r="AF51" s="82">
        <v>6</v>
      </c>
      <c r="AG51" s="80">
        <v>1.5</v>
      </c>
      <c r="AH51" s="83">
        <v>12</v>
      </c>
      <c r="AI51" s="80">
        <v>3</v>
      </c>
      <c r="AJ51" s="82">
        <v>0</v>
      </c>
      <c r="AK51" s="80">
        <v>0</v>
      </c>
      <c r="AL51" s="82">
        <v>192</v>
      </c>
      <c r="AM51" s="80">
        <v>48</v>
      </c>
      <c r="AN51" s="82">
        <v>22</v>
      </c>
      <c r="AO51" s="80">
        <v>5.5</v>
      </c>
      <c r="AP51" s="82">
        <v>75</v>
      </c>
      <c r="AQ51" s="80">
        <v>18.75</v>
      </c>
      <c r="AR51" s="82">
        <v>13</v>
      </c>
      <c r="AS51" s="80">
        <v>3.25</v>
      </c>
    </row>
    <row r="52" spans="1:45" x14ac:dyDescent="0.3">
      <c r="A52" s="100" t="str">
        <f>'Incentive Goal'!A52</f>
        <v>HOKE</v>
      </c>
      <c r="B52" s="45">
        <v>4</v>
      </c>
      <c r="C52" s="80">
        <v>7.75</v>
      </c>
      <c r="D52" s="80">
        <v>10</v>
      </c>
      <c r="E52" s="137">
        <v>2047</v>
      </c>
      <c r="F52" s="138">
        <v>264.12903225806451</v>
      </c>
      <c r="G52" s="137">
        <v>23</v>
      </c>
      <c r="H52" s="138">
        <v>0.33695652173913043</v>
      </c>
      <c r="I52" s="137">
        <v>28</v>
      </c>
      <c r="J52" s="136">
        <v>0.2767857142857143</v>
      </c>
      <c r="K52" s="81">
        <v>998705.19</v>
      </c>
      <c r="L52" s="81">
        <v>128865.18580645161</v>
      </c>
      <c r="M52" s="81">
        <v>99870.519</v>
      </c>
      <c r="N52" s="84">
        <v>10373</v>
      </c>
      <c r="O52" s="80">
        <v>1338.4516129032259</v>
      </c>
      <c r="P52" s="82">
        <v>64</v>
      </c>
      <c r="Q52" s="80">
        <v>8.258064516129032</v>
      </c>
      <c r="R52" s="82">
        <v>427</v>
      </c>
      <c r="S52" s="80">
        <v>55.096774193548384</v>
      </c>
      <c r="T52" s="82">
        <v>20</v>
      </c>
      <c r="U52" s="80">
        <v>2.5806451612903225</v>
      </c>
      <c r="V52" s="82">
        <v>19</v>
      </c>
      <c r="W52" s="80">
        <v>2.4516129032258065</v>
      </c>
      <c r="X52" s="82">
        <v>23</v>
      </c>
      <c r="Y52" s="80">
        <v>2.967741935483871</v>
      </c>
      <c r="Z52" s="82">
        <v>34</v>
      </c>
      <c r="AA52" s="80">
        <v>4.387096774193548</v>
      </c>
      <c r="AB52" s="82">
        <v>28</v>
      </c>
      <c r="AC52" s="80">
        <v>3.6129032258064515</v>
      </c>
      <c r="AD52" s="82">
        <v>44</v>
      </c>
      <c r="AE52" s="80">
        <v>5.67741935483871</v>
      </c>
      <c r="AF52" s="82">
        <v>17</v>
      </c>
      <c r="AG52" s="80">
        <v>2.193548387096774</v>
      </c>
      <c r="AH52" s="83">
        <v>36</v>
      </c>
      <c r="AI52" s="80">
        <v>4.645161290322581</v>
      </c>
      <c r="AJ52" s="82">
        <v>1</v>
      </c>
      <c r="AK52" s="80">
        <v>0.12903225806451613</v>
      </c>
      <c r="AL52" s="82">
        <v>181</v>
      </c>
      <c r="AM52" s="80">
        <v>23.35483870967742</v>
      </c>
      <c r="AN52" s="82">
        <v>221</v>
      </c>
      <c r="AO52" s="80">
        <v>28.516129032258064</v>
      </c>
      <c r="AP52" s="82">
        <v>367</v>
      </c>
      <c r="AQ52" s="80">
        <v>47.354838709677416</v>
      </c>
      <c r="AR52" s="82">
        <v>47</v>
      </c>
      <c r="AS52" s="80">
        <v>6.064516129032258</v>
      </c>
    </row>
    <row r="53" spans="1:45" x14ac:dyDescent="0.3">
      <c r="A53" s="100" t="str">
        <f>'Incentive Goal'!A53</f>
        <v>HYDE</v>
      </c>
      <c r="B53" s="45">
        <v>7</v>
      </c>
      <c r="C53" s="80">
        <v>0.5</v>
      </c>
      <c r="D53" s="80">
        <v>0.75</v>
      </c>
      <c r="E53" s="137">
        <v>95</v>
      </c>
      <c r="F53" s="138">
        <v>190</v>
      </c>
      <c r="G53" s="137">
        <v>2</v>
      </c>
      <c r="H53" s="138">
        <v>0.25</v>
      </c>
      <c r="I53" s="137">
        <v>4</v>
      </c>
      <c r="J53" s="136">
        <v>0.125</v>
      </c>
      <c r="K53" s="81">
        <v>57974.559999999998</v>
      </c>
      <c r="L53" s="81">
        <v>115949.12</v>
      </c>
      <c r="M53" s="81">
        <v>77299.41333333333</v>
      </c>
      <c r="N53" s="84">
        <v>0</v>
      </c>
      <c r="O53" s="80">
        <v>0</v>
      </c>
      <c r="P53" s="85">
        <v>0</v>
      </c>
      <c r="Q53" s="80">
        <v>0</v>
      </c>
      <c r="R53" s="82">
        <v>0</v>
      </c>
      <c r="S53" s="80">
        <v>0</v>
      </c>
      <c r="T53" s="82">
        <v>0</v>
      </c>
      <c r="U53" s="80">
        <v>0</v>
      </c>
      <c r="V53" s="82">
        <v>0</v>
      </c>
      <c r="W53" s="80">
        <v>0</v>
      </c>
      <c r="X53" s="82">
        <v>0</v>
      </c>
      <c r="Y53" s="80">
        <v>0</v>
      </c>
      <c r="Z53" s="82">
        <v>0</v>
      </c>
      <c r="AA53" s="80">
        <v>0</v>
      </c>
      <c r="AB53" s="82">
        <v>0</v>
      </c>
      <c r="AC53" s="80">
        <v>0</v>
      </c>
      <c r="AD53" s="82">
        <v>0</v>
      </c>
      <c r="AE53" s="80">
        <v>0</v>
      </c>
      <c r="AF53" s="82">
        <v>0</v>
      </c>
      <c r="AG53" s="80">
        <v>0</v>
      </c>
      <c r="AH53" s="83">
        <v>0</v>
      </c>
      <c r="AI53" s="80">
        <v>0</v>
      </c>
      <c r="AJ53" s="82">
        <v>0</v>
      </c>
      <c r="AK53" s="80">
        <v>0</v>
      </c>
      <c r="AL53" s="82">
        <v>24</v>
      </c>
      <c r="AM53" s="80">
        <v>48</v>
      </c>
      <c r="AN53" s="82">
        <v>0</v>
      </c>
      <c r="AO53" s="80">
        <v>0</v>
      </c>
      <c r="AP53" s="82">
        <v>0</v>
      </c>
      <c r="AQ53" s="80">
        <v>0</v>
      </c>
      <c r="AR53" s="82">
        <v>29</v>
      </c>
      <c r="AS53" s="80">
        <v>58</v>
      </c>
    </row>
    <row r="54" spans="1:45" x14ac:dyDescent="0.3">
      <c r="A54" s="100" t="str">
        <f>'Incentive Goal'!A54</f>
        <v>IREDELL</v>
      </c>
      <c r="B54" s="45">
        <v>2</v>
      </c>
      <c r="C54" s="80">
        <v>12</v>
      </c>
      <c r="D54" s="80">
        <v>18</v>
      </c>
      <c r="E54" s="137">
        <v>4209</v>
      </c>
      <c r="F54" s="138">
        <v>350.75</v>
      </c>
      <c r="G54" s="137">
        <v>81</v>
      </c>
      <c r="H54" s="138">
        <v>0.14814814814814814</v>
      </c>
      <c r="I54" s="137">
        <v>57</v>
      </c>
      <c r="J54" s="136">
        <v>0.21052631578947367</v>
      </c>
      <c r="K54" s="81">
        <v>2345658.06</v>
      </c>
      <c r="L54" s="81">
        <v>195471.505</v>
      </c>
      <c r="M54" s="81">
        <v>130314.33666666667</v>
      </c>
      <c r="N54" s="84">
        <v>25250</v>
      </c>
      <c r="O54" s="80">
        <v>2104.1666666666665</v>
      </c>
      <c r="P54" s="84">
        <v>174</v>
      </c>
      <c r="Q54" s="80">
        <v>14.5</v>
      </c>
      <c r="R54" s="82">
        <v>932</v>
      </c>
      <c r="S54" s="80">
        <v>77.666666666666671</v>
      </c>
      <c r="T54" s="82">
        <v>33</v>
      </c>
      <c r="U54" s="80">
        <v>2.75</v>
      </c>
      <c r="V54" s="82">
        <v>19</v>
      </c>
      <c r="W54" s="80">
        <v>1.5833333333333333</v>
      </c>
      <c r="X54" s="82">
        <v>82</v>
      </c>
      <c r="Y54" s="80">
        <v>6.833333333333333</v>
      </c>
      <c r="Z54" s="82">
        <v>75</v>
      </c>
      <c r="AA54" s="80">
        <v>6.25</v>
      </c>
      <c r="AB54" s="82">
        <v>47</v>
      </c>
      <c r="AC54" s="80">
        <v>3.9166666666666665</v>
      </c>
      <c r="AD54" s="82">
        <v>8</v>
      </c>
      <c r="AE54" s="80">
        <v>0.66666666666666663</v>
      </c>
      <c r="AF54" s="82">
        <v>16</v>
      </c>
      <c r="AG54" s="80">
        <v>1.3333333333333333</v>
      </c>
      <c r="AH54" s="83">
        <v>77</v>
      </c>
      <c r="AI54" s="80">
        <v>6.416666666666667</v>
      </c>
      <c r="AJ54" s="82">
        <v>8</v>
      </c>
      <c r="AK54" s="80">
        <v>0.66666666666666663</v>
      </c>
      <c r="AL54" s="82">
        <v>572</v>
      </c>
      <c r="AM54" s="80">
        <v>47.666666666666664</v>
      </c>
      <c r="AN54" s="82">
        <v>662</v>
      </c>
      <c r="AO54" s="80">
        <v>55.166666666666664</v>
      </c>
      <c r="AP54" s="82">
        <v>2626</v>
      </c>
      <c r="AQ54" s="80">
        <v>218.83333333333334</v>
      </c>
      <c r="AR54" s="82">
        <v>282</v>
      </c>
      <c r="AS54" s="80">
        <v>23.5</v>
      </c>
    </row>
    <row r="55" spans="1:45" x14ac:dyDescent="0.3">
      <c r="A55" s="100" t="str">
        <f>'Incentive Goal'!A55</f>
        <v>JACKSON</v>
      </c>
      <c r="B55" s="45">
        <v>1</v>
      </c>
      <c r="C55" s="80">
        <v>2</v>
      </c>
      <c r="D55" s="80">
        <v>4</v>
      </c>
      <c r="E55" s="137">
        <v>710</v>
      </c>
      <c r="F55" s="138">
        <v>355</v>
      </c>
      <c r="G55" s="137">
        <v>9</v>
      </c>
      <c r="H55" s="138">
        <v>0.22222222222222221</v>
      </c>
      <c r="I55" s="137">
        <v>3</v>
      </c>
      <c r="J55" s="136">
        <v>0.66666666666666663</v>
      </c>
      <c r="K55" s="81">
        <v>406653.17</v>
      </c>
      <c r="L55" s="81">
        <v>203326.58499999999</v>
      </c>
      <c r="M55" s="81">
        <v>101663.2925</v>
      </c>
      <c r="N55" s="84">
        <v>2650</v>
      </c>
      <c r="O55" s="80">
        <v>1325</v>
      </c>
      <c r="P55" s="84">
        <v>9</v>
      </c>
      <c r="Q55" s="80">
        <v>4.5</v>
      </c>
      <c r="R55" s="82">
        <v>22</v>
      </c>
      <c r="S55" s="80">
        <v>11</v>
      </c>
      <c r="T55" s="82">
        <v>0</v>
      </c>
      <c r="U55" s="80">
        <v>0</v>
      </c>
      <c r="V55" s="82">
        <v>8</v>
      </c>
      <c r="W55" s="80">
        <v>4</v>
      </c>
      <c r="X55" s="82">
        <v>8</v>
      </c>
      <c r="Y55" s="80">
        <v>4</v>
      </c>
      <c r="Z55" s="82">
        <v>18</v>
      </c>
      <c r="AA55" s="80">
        <v>9</v>
      </c>
      <c r="AB55" s="82">
        <v>3</v>
      </c>
      <c r="AC55" s="80">
        <v>1.5</v>
      </c>
      <c r="AD55" s="82">
        <v>0</v>
      </c>
      <c r="AE55" s="80">
        <v>0</v>
      </c>
      <c r="AF55" s="82">
        <v>7</v>
      </c>
      <c r="AG55" s="80">
        <v>3.5</v>
      </c>
      <c r="AH55" s="83">
        <v>7</v>
      </c>
      <c r="AI55" s="80">
        <v>3.5</v>
      </c>
      <c r="AJ55" s="82">
        <v>2</v>
      </c>
      <c r="AK55" s="80">
        <v>1</v>
      </c>
      <c r="AL55" s="82">
        <v>46</v>
      </c>
      <c r="AM55" s="80">
        <v>23</v>
      </c>
      <c r="AN55" s="82">
        <v>166</v>
      </c>
      <c r="AO55" s="80">
        <v>83</v>
      </c>
      <c r="AP55" s="82">
        <v>81</v>
      </c>
      <c r="AQ55" s="80">
        <v>40.5</v>
      </c>
      <c r="AR55" s="82">
        <v>77</v>
      </c>
      <c r="AS55" s="80">
        <v>38.5</v>
      </c>
    </row>
    <row r="56" spans="1:45" x14ac:dyDescent="0.3">
      <c r="A56" s="100" t="str">
        <f>'Incentive Goal'!A56</f>
        <v>JOHNSTON</v>
      </c>
      <c r="B56" s="45">
        <v>5</v>
      </c>
      <c r="C56" s="80">
        <v>13</v>
      </c>
      <c r="D56" s="80">
        <v>21.5</v>
      </c>
      <c r="E56" s="137">
        <v>4618</v>
      </c>
      <c r="F56" s="138">
        <v>355.23076923076923</v>
      </c>
      <c r="G56" s="137">
        <v>133</v>
      </c>
      <c r="H56" s="138">
        <v>9.7744360902255634E-2</v>
      </c>
      <c r="I56" s="137">
        <v>78</v>
      </c>
      <c r="J56" s="136">
        <v>0.16666666666666666</v>
      </c>
      <c r="K56" s="81">
        <v>3706050.72</v>
      </c>
      <c r="L56" s="81">
        <v>285080.82461538463</v>
      </c>
      <c r="M56" s="81">
        <v>172374.45209302325</v>
      </c>
      <c r="N56" s="84">
        <v>30083</v>
      </c>
      <c r="O56" s="80">
        <v>2314.0769230769229</v>
      </c>
      <c r="P56" s="84">
        <v>318</v>
      </c>
      <c r="Q56" s="80">
        <v>24.46153846153846</v>
      </c>
      <c r="R56" s="82">
        <v>438</v>
      </c>
      <c r="S56" s="80">
        <v>33.692307692307693</v>
      </c>
      <c r="T56" s="82">
        <v>18</v>
      </c>
      <c r="U56" s="80">
        <v>1.3846153846153846</v>
      </c>
      <c r="V56" s="82">
        <v>53</v>
      </c>
      <c r="W56" s="80">
        <v>4.0769230769230766</v>
      </c>
      <c r="X56" s="82">
        <v>135</v>
      </c>
      <c r="Y56" s="80">
        <v>10.384615384615385</v>
      </c>
      <c r="Z56" s="82">
        <v>117</v>
      </c>
      <c r="AA56" s="80">
        <v>9</v>
      </c>
      <c r="AB56" s="82">
        <v>65</v>
      </c>
      <c r="AC56" s="80">
        <v>5</v>
      </c>
      <c r="AD56" s="82">
        <v>8</v>
      </c>
      <c r="AE56" s="80">
        <v>0.61538461538461542</v>
      </c>
      <c r="AF56" s="82">
        <v>131</v>
      </c>
      <c r="AG56" s="80">
        <v>10.076923076923077</v>
      </c>
      <c r="AH56" s="83">
        <v>202</v>
      </c>
      <c r="AI56" s="80">
        <v>15.538461538461538</v>
      </c>
      <c r="AJ56" s="82">
        <v>12</v>
      </c>
      <c r="AK56" s="80">
        <v>0.92307692307692313</v>
      </c>
      <c r="AL56" s="82">
        <v>901</v>
      </c>
      <c r="AM56" s="80">
        <v>69.307692307692307</v>
      </c>
      <c r="AN56" s="82">
        <v>959</v>
      </c>
      <c r="AO56" s="80">
        <v>73.769230769230774</v>
      </c>
      <c r="AP56" s="82">
        <v>882</v>
      </c>
      <c r="AQ56" s="80">
        <v>67.84615384615384</v>
      </c>
      <c r="AR56" s="82">
        <v>229</v>
      </c>
      <c r="AS56" s="80">
        <v>17.615384615384617</v>
      </c>
    </row>
    <row r="57" spans="1:45" x14ac:dyDescent="0.3">
      <c r="A57" s="100" t="str">
        <f>'Incentive Goal'!A57</f>
        <v>JONES</v>
      </c>
      <c r="B57" s="45">
        <v>6</v>
      </c>
      <c r="C57" s="80">
        <v>1</v>
      </c>
      <c r="D57" s="80">
        <v>2</v>
      </c>
      <c r="E57" s="137">
        <v>325</v>
      </c>
      <c r="F57" s="138">
        <v>325</v>
      </c>
      <c r="G57" s="137">
        <v>2</v>
      </c>
      <c r="H57" s="138">
        <v>0.5</v>
      </c>
      <c r="I57" s="137"/>
      <c r="J57" s="136" t="s">
        <v>295</v>
      </c>
      <c r="K57" s="81">
        <v>163763.21</v>
      </c>
      <c r="L57" s="81">
        <v>163763.21</v>
      </c>
      <c r="M57" s="81">
        <v>81881.604999999996</v>
      </c>
      <c r="N57" s="84">
        <v>1925</v>
      </c>
      <c r="O57" s="80">
        <v>1925</v>
      </c>
      <c r="P57" s="84">
        <v>5</v>
      </c>
      <c r="Q57" s="80">
        <v>5</v>
      </c>
      <c r="R57" s="82">
        <v>57</v>
      </c>
      <c r="S57" s="80">
        <v>57</v>
      </c>
      <c r="T57" s="82">
        <v>2</v>
      </c>
      <c r="U57" s="80">
        <v>2</v>
      </c>
      <c r="V57" s="82">
        <v>1</v>
      </c>
      <c r="W57" s="80">
        <v>1</v>
      </c>
      <c r="X57" s="82">
        <v>1</v>
      </c>
      <c r="Y57" s="80">
        <v>1</v>
      </c>
      <c r="Z57" s="82">
        <v>3</v>
      </c>
      <c r="AA57" s="80">
        <v>3</v>
      </c>
      <c r="AB57" s="82">
        <v>0</v>
      </c>
      <c r="AC57" s="80">
        <v>0</v>
      </c>
      <c r="AD57" s="82">
        <v>0</v>
      </c>
      <c r="AE57" s="80">
        <v>0</v>
      </c>
      <c r="AF57" s="82">
        <v>2</v>
      </c>
      <c r="AG57" s="80">
        <v>2</v>
      </c>
      <c r="AH57" s="83">
        <v>2</v>
      </c>
      <c r="AI57" s="80">
        <v>2</v>
      </c>
      <c r="AJ57" s="82">
        <v>0</v>
      </c>
      <c r="AK57" s="80">
        <v>0</v>
      </c>
      <c r="AL57" s="82">
        <v>20</v>
      </c>
      <c r="AM57" s="80">
        <v>20</v>
      </c>
      <c r="AN57" s="82">
        <v>24</v>
      </c>
      <c r="AO57" s="80">
        <v>24</v>
      </c>
      <c r="AP57" s="82">
        <v>9</v>
      </c>
      <c r="AQ57" s="80">
        <v>9</v>
      </c>
      <c r="AR57" s="82">
        <v>17</v>
      </c>
      <c r="AS57" s="80">
        <v>17</v>
      </c>
    </row>
    <row r="58" spans="1:45" x14ac:dyDescent="0.3">
      <c r="A58" s="100" t="str">
        <f>'Incentive Goal'!A58</f>
        <v>LEE</v>
      </c>
      <c r="B58" s="45">
        <v>4</v>
      </c>
      <c r="C58" s="80">
        <v>4.75</v>
      </c>
      <c r="D58" s="80">
        <v>8</v>
      </c>
      <c r="E58" s="137">
        <v>1976</v>
      </c>
      <c r="F58" s="138">
        <v>416</v>
      </c>
      <c r="G58" s="137">
        <v>33</v>
      </c>
      <c r="H58" s="138">
        <v>0.14393939393939395</v>
      </c>
      <c r="I58" s="137">
        <v>34</v>
      </c>
      <c r="J58" s="136">
        <v>0.13970588235294118</v>
      </c>
      <c r="K58" s="81">
        <v>954137.88</v>
      </c>
      <c r="L58" s="81">
        <v>200871.13263157895</v>
      </c>
      <c r="M58" s="81">
        <v>119267.235</v>
      </c>
      <c r="N58" s="84">
        <v>10074</v>
      </c>
      <c r="O58" s="80">
        <v>2120.8421052631579</v>
      </c>
      <c r="P58" s="84">
        <v>57</v>
      </c>
      <c r="Q58" s="80">
        <v>12</v>
      </c>
      <c r="R58" s="82">
        <v>166</v>
      </c>
      <c r="S58" s="80">
        <v>34.94736842105263</v>
      </c>
      <c r="T58" s="82">
        <v>6</v>
      </c>
      <c r="U58" s="80">
        <v>1.263157894736842</v>
      </c>
      <c r="V58" s="82">
        <v>9</v>
      </c>
      <c r="W58" s="80">
        <v>1.8947368421052631</v>
      </c>
      <c r="X58" s="82">
        <v>33</v>
      </c>
      <c r="Y58" s="80">
        <v>6.9473684210526319</v>
      </c>
      <c r="Z58" s="82">
        <v>44</v>
      </c>
      <c r="AA58" s="80">
        <v>9.2631578947368425</v>
      </c>
      <c r="AB58" s="82">
        <v>33</v>
      </c>
      <c r="AC58" s="80">
        <v>6.9473684210526319</v>
      </c>
      <c r="AD58" s="82">
        <v>2</v>
      </c>
      <c r="AE58" s="80">
        <v>0.42105263157894735</v>
      </c>
      <c r="AF58" s="82">
        <v>4</v>
      </c>
      <c r="AG58" s="80">
        <v>0.84210526315789469</v>
      </c>
      <c r="AH58" s="83">
        <v>32</v>
      </c>
      <c r="AI58" s="80">
        <v>6.7368421052631575</v>
      </c>
      <c r="AJ58" s="82">
        <v>1</v>
      </c>
      <c r="AK58" s="80">
        <v>0.21052631578947367</v>
      </c>
      <c r="AL58" s="82">
        <v>181</v>
      </c>
      <c r="AM58" s="80">
        <v>38.10526315789474</v>
      </c>
      <c r="AN58" s="82">
        <v>115</v>
      </c>
      <c r="AO58" s="80">
        <v>24.210526315789473</v>
      </c>
      <c r="AP58" s="82">
        <v>500</v>
      </c>
      <c r="AQ58" s="80">
        <v>105.26315789473684</v>
      </c>
      <c r="AR58" s="82">
        <v>21</v>
      </c>
      <c r="AS58" s="80">
        <v>4.4210526315789478</v>
      </c>
    </row>
    <row r="59" spans="1:45" x14ac:dyDescent="0.3">
      <c r="A59" s="100" t="str">
        <f>'Incentive Goal'!A59</f>
        <v>LENOIR</v>
      </c>
      <c r="B59" s="45">
        <v>6</v>
      </c>
      <c r="C59" s="80">
        <v>12</v>
      </c>
      <c r="D59" s="80">
        <v>18</v>
      </c>
      <c r="E59" s="137">
        <v>3674</v>
      </c>
      <c r="F59" s="138">
        <v>306.16666666666669</v>
      </c>
      <c r="G59" s="137">
        <v>40</v>
      </c>
      <c r="H59" s="138">
        <v>0.3</v>
      </c>
      <c r="I59" s="137">
        <v>37</v>
      </c>
      <c r="J59" s="136">
        <v>0.32432432432432434</v>
      </c>
      <c r="K59" s="81">
        <v>1709162.41</v>
      </c>
      <c r="L59" s="81">
        <v>142430.20083333334</v>
      </c>
      <c r="M59" s="81">
        <v>94953.467222222214</v>
      </c>
      <c r="N59" s="84">
        <v>25279</v>
      </c>
      <c r="O59" s="80">
        <v>2106.5833333333335</v>
      </c>
      <c r="P59" s="84">
        <v>150</v>
      </c>
      <c r="Q59" s="80">
        <v>12.5</v>
      </c>
      <c r="R59" s="82">
        <v>1870</v>
      </c>
      <c r="S59" s="80">
        <v>155.83333333333334</v>
      </c>
      <c r="T59" s="82">
        <v>66</v>
      </c>
      <c r="U59" s="80">
        <v>5.5</v>
      </c>
      <c r="V59" s="82">
        <v>12</v>
      </c>
      <c r="W59" s="80">
        <v>1</v>
      </c>
      <c r="X59" s="82">
        <v>42</v>
      </c>
      <c r="Y59" s="80">
        <v>3.5</v>
      </c>
      <c r="Z59" s="82">
        <v>33</v>
      </c>
      <c r="AA59" s="80">
        <v>2.75</v>
      </c>
      <c r="AB59" s="82">
        <v>39</v>
      </c>
      <c r="AC59" s="80">
        <v>3.25</v>
      </c>
      <c r="AD59" s="82">
        <v>0</v>
      </c>
      <c r="AE59" s="80">
        <v>0</v>
      </c>
      <c r="AF59" s="82">
        <v>41</v>
      </c>
      <c r="AG59" s="80">
        <v>3.4166666666666665</v>
      </c>
      <c r="AH59" s="83">
        <v>119</v>
      </c>
      <c r="AI59" s="80">
        <v>9.9166666666666661</v>
      </c>
      <c r="AJ59" s="82">
        <v>4</v>
      </c>
      <c r="AK59" s="80">
        <v>0.33333333333333331</v>
      </c>
      <c r="AL59" s="82">
        <v>596</v>
      </c>
      <c r="AM59" s="80">
        <v>49.666666666666664</v>
      </c>
      <c r="AN59" s="82">
        <v>941</v>
      </c>
      <c r="AO59" s="80">
        <v>78.416666666666671</v>
      </c>
      <c r="AP59" s="82">
        <v>956</v>
      </c>
      <c r="AQ59" s="80">
        <v>79.666666666666671</v>
      </c>
      <c r="AR59" s="82">
        <v>465</v>
      </c>
      <c r="AS59" s="80">
        <v>38.75</v>
      </c>
    </row>
    <row r="60" spans="1:45" x14ac:dyDescent="0.3">
      <c r="A60" s="100" t="str">
        <f>'Incentive Goal'!A60</f>
        <v>LINCOLN</v>
      </c>
      <c r="B60" s="45">
        <v>2</v>
      </c>
      <c r="C60" s="80">
        <v>8</v>
      </c>
      <c r="D60" s="80">
        <v>11</v>
      </c>
      <c r="E60" s="137">
        <v>1912</v>
      </c>
      <c r="F60" s="138">
        <v>239</v>
      </c>
      <c r="G60" s="137">
        <v>28</v>
      </c>
      <c r="H60" s="138">
        <v>0.2857142857142857</v>
      </c>
      <c r="I60" s="137">
        <v>32</v>
      </c>
      <c r="J60" s="136">
        <v>0.25</v>
      </c>
      <c r="K60" s="81">
        <v>1028391.65</v>
      </c>
      <c r="L60" s="81">
        <v>128548.95625</v>
      </c>
      <c r="M60" s="81">
        <v>93490.150000000009</v>
      </c>
      <c r="N60" s="84">
        <v>11724</v>
      </c>
      <c r="O60" s="80">
        <v>1465.5</v>
      </c>
      <c r="P60" s="84">
        <v>83</v>
      </c>
      <c r="Q60" s="80">
        <v>10.375</v>
      </c>
      <c r="R60" s="82">
        <v>141</v>
      </c>
      <c r="S60" s="80">
        <v>17.625</v>
      </c>
      <c r="T60" s="82">
        <v>13</v>
      </c>
      <c r="U60" s="80">
        <v>1.625</v>
      </c>
      <c r="V60" s="82">
        <v>2</v>
      </c>
      <c r="W60" s="80">
        <v>0.25</v>
      </c>
      <c r="X60" s="82">
        <v>29</v>
      </c>
      <c r="Y60" s="80">
        <v>3.625</v>
      </c>
      <c r="Z60" s="82">
        <v>31</v>
      </c>
      <c r="AA60" s="80">
        <v>3.875</v>
      </c>
      <c r="AB60" s="82">
        <v>32</v>
      </c>
      <c r="AC60" s="80">
        <v>4</v>
      </c>
      <c r="AD60" s="82">
        <v>7</v>
      </c>
      <c r="AE60" s="80">
        <v>0.875</v>
      </c>
      <c r="AF60" s="82">
        <v>24</v>
      </c>
      <c r="AG60" s="80">
        <v>3</v>
      </c>
      <c r="AH60" s="83">
        <v>39</v>
      </c>
      <c r="AI60" s="80">
        <v>4.875</v>
      </c>
      <c r="AJ60" s="82">
        <v>3</v>
      </c>
      <c r="AK60" s="80">
        <v>0.375</v>
      </c>
      <c r="AL60" s="82">
        <v>265</v>
      </c>
      <c r="AM60" s="80">
        <v>33.125</v>
      </c>
      <c r="AN60" s="82">
        <v>334</v>
      </c>
      <c r="AO60" s="80">
        <v>41.75</v>
      </c>
      <c r="AP60" s="82">
        <v>543</v>
      </c>
      <c r="AQ60" s="80">
        <v>67.875</v>
      </c>
      <c r="AR60" s="82">
        <v>93</v>
      </c>
      <c r="AS60" s="80">
        <v>11.625</v>
      </c>
    </row>
    <row r="61" spans="1:45" x14ac:dyDescent="0.3">
      <c r="A61" s="100" t="str">
        <f>'Incentive Goal'!A61</f>
        <v>MACON</v>
      </c>
      <c r="B61" s="45">
        <v>1</v>
      </c>
      <c r="C61" s="80">
        <v>3</v>
      </c>
      <c r="D61" s="80">
        <v>3.25</v>
      </c>
      <c r="E61" s="137">
        <v>791</v>
      </c>
      <c r="F61" s="138">
        <v>263.66666666666669</v>
      </c>
      <c r="G61" s="137">
        <v>9</v>
      </c>
      <c r="H61" s="138">
        <v>0.33333333333333331</v>
      </c>
      <c r="I61" s="137">
        <v>5</v>
      </c>
      <c r="J61" s="136">
        <v>0.6</v>
      </c>
      <c r="K61" s="81">
        <v>445121.8</v>
      </c>
      <c r="L61" s="81">
        <v>148373.93333333332</v>
      </c>
      <c r="M61" s="81">
        <v>136960.55384615384</v>
      </c>
      <c r="N61" s="84">
        <v>4096</v>
      </c>
      <c r="O61" s="80">
        <v>1365.3333333333333</v>
      </c>
      <c r="P61" s="84">
        <v>29</v>
      </c>
      <c r="Q61" s="80">
        <v>9.6666666666666661</v>
      </c>
      <c r="R61" s="82">
        <v>167</v>
      </c>
      <c r="S61" s="80">
        <v>55.666666666666664</v>
      </c>
      <c r="T61" s="82">
        <v>4</v>
      </c>
      <c r="U61" s="80">
        <v>1.3333333333333333</v>
      </c>
      <c r="V61" s="82">
        <v>0</v>
      </c>
      <c r="W61" s="80">
        <v>0</v>
      </c>
      <c r="X61" s="82">
        <v>9</v>
      </c>
      <c r="Y61" s="80">
        <v>3</v>
      </c>
      <c r="Z61" s="82">
        <v>2</v>
      </c>
      <c r="AA61" s="80">
        <v>0.66666666666666663</v>
      </c>
      <c r="AB61" s="82">
        <v>5</v>
      </c>
      <c r="AC61" s="80">
        <v>1.6666666666666667</v>
      </c>
      <c r="AD61" s="82">
        <v>0</v>
      </c>
      <c r="AE61" s="80">
        <v>0</v>
      </c>
      <c r="AF61" s="82">
        <v>4</v>
      </c>
      <c r="AG61" s="80">
        <v>1.3333333333333333</v>
      </c>
      <c r="AH61" s="83">
        <v>8</v>
      </c>
      <c r="AI61" s="80">
        <v>2.6666666666666665</v>
      </c>
      <c r="AJ61" s="82">
        <v>1</v>
      </c>
      <c r="AK61" s="80">
        <v>0.33333333333333331</v>
      </c>
      <c r="AL61" s="82">
        <v>63</v>
      </c>
      <c r="AM61" s="80">
        <v>21</v>
      </c>
      <c r="AN61" s="82">
        <v>147</v>
      </c>
      <c r="AO61" s="80">
        <v>49</v>
      </c>
      <c r="AP61" s="82">
        <v>343</v>
      </c>
      <c r="AQ61" s="80">
        <v>114.33333333333333</v>
      </c>
      <c r="AR61" s="82">
        <v>6</v>
      </c>
      <c r="AS61" s="80">
        <v>2</v>
      </c>
    </row>
    <row r="62" spans="1:45" x14ac:dyDescent="0.3">
      <c r="A62" s="100" t="str">
        <f>'Incentive Goal'!A62</f>
        <v>MADISON</v>
      </c>
      <c r="B62" s="45">
        <v>1</v>
      </c>
      <c r="C62" s="80">
        <v>0.75</v>
      </c>
      <c r="D62" s="80">
        <v>1.35</v>
      </c>
      <c r="E62" s="137">
        <v>454</v>
      </c>
      <c r="F62" s="138">
        <v>605.33333333333337</v>
      </c>
      <c r="G62" s="137">
        <v>4</v>
      </c>
      <c r="H62" s="138">
        <v>0.1875</v>
      </c>
      <c r="I62" s="137">
        <v>4</v>
      </c>
      <c r="J62" s="136">
        <v>0.1875</v>
      </c>
      <c r="K62" s="81">
        <v>143546.23000000001</v>
      </c>
      <c r="L62" s="81">
        <v>191394.97333333336</v>
      </c>
      <c r="M62" s="81">
        <v>106330.54074074075</v>
      </c>
      <c r="N62" s="84">
        <v>2403</v>
      </c>
      <c r="O62" s="80">
        <v>3204</v>
      </c>
      <c r="P62" s="84">
        <v>13</v>
      </c>
      <c r="Q62" s="80">
        <v>17.333333333333332</v>
      </c>
      <c r="R62" s="82">
        <v>34</v>
      </c>
      <c r="S62" s="80">
        <v>45.333333333333336</v>
      </c>
      <c r="T62" s="82">
        <v>3</v>
      </c>
      <c r="U62" s="80">
        <v>4</v>
      </c>
      <c r="V62" s="82">
        <v>0</v>
      </c>
      <c r="W62" s="80">
        <v>0</v>
      </c>
      <c r="X62" s="82">
        <v>4</v>
      </c>
      <c r="Y62" s="80">
        <v>5.333333333333333</v>
      </c>
      <c r="Z62" s="82">
        <v>4</v>
      </c>
      <c r="AA62" s="80">
        <v>5.333333333333333</v>
      </c>
      <c r="AB62" s="82">
        <v>3</v>
      </c>
      <c r="AC62" s="80">
        <v>4</v>
      </c>
      <c r="AD62" s="82">
        <v>0</v>
      </c>
      <c r="AE62" s="80">
        <v>0</v>
      </c>
      <c r="AF62" s="82">
        <v>2</v>
      </c>
      <c r="AG62" s="80">
        <v>2.6666666666666665</v>
      </c>
      <c r="AH62" s="83">
        <v>5</v>
      </c>
      <c r="AI62" s="80">
        <v>6.666666666666667</v>
      </c>
      <c r="AJ62" s="82">
        <v>1</v>
      </c>
      <c r="AK62" s="80">
        <v>1.3333333333333333</v>
      </c>
      <c r="AL62" s="82">
        <v>4</v>
      </c>
      <c r="AM62" s="80">
        <v>5.333333333333333</v>
      </c>
      <c r="AN62" s="82">
        <v>44</v>
      </c>
      <c r="AO62" s="80">
        <v>58.666666666666664</v>
      </c>
      <c r="AP62" s="82">
        <v>264</v>
      </c>
      <c r="AQ62" s="80">
        <v>352</v>
      </c>
      <c r="AR62" s="82">
        <v>14</v>
      </c>
      <c r="AS62" s="80">
        <v>18.666666666666668</v>
      </c>
    </row>
    <row r="63" spans="1:45" x14ac:dyDescent="0.3">
      <c r="A63" s="100" t="str">
        <f>'Incentive Goal'!A63</f>
        <v>MARTIN</v>
      </c>
      <c r="B63" s="45">
        <v>7</v>
      </c>
      <c r="C63" s="80">
        <v>4</v>
      </c>
      <c r="D63" s="80">
        <v>4</v>
      </c>
      <c r="E63" s="137">
        <v>1234</v>
      </c>
      <c r="F63" s="138">
        <v>308.5</v>
      </c>
      <c r="G63" s="137">
        <v>15</v>
      </c>
      <c r="H63" s="138">
        <v>0.26666666666666666</v>
      </c>
      <c r="I63" s="137">
        <v>6</v>
      </c>
      <c r="J63" s="136">
        <v>0.66666666666666663</v>
      </c>
      <c r="K63" s="81">
        <v>521060.56</v>
      </c>
      <c r="L63" s="81">
        <v>130265.14</v>
      </c>
      <c r="M63" s="81">
        <v>130265.14</v>
      </c>
      <c r="N63" s="84">
        <v>8339</v>
      </c>
      <c r="O63" s="80">
        <v>2084.75</v>
      </c>
      <c r="P63" s="84">
        <v>28</v>
      </c>
      <c r="Q63" s="80">
        <v>7</v>
      </c>
      <c r="R63" s="82">
        <v>519</v>
      </c>
      <c r="S63" s="80">
        <v>129.75</v>
      </c>
      <c r="T63" s="82">
        <v>8</v>
      </c>
      <c r="U63" s="80">
        <v>2</v>
      </c>
      <c r="V63" s="82">
        <v>11</v>
      </c>
      <c r="W63" s="80">
        <v>2.75</v>
      </c>
      <c r="X63" s="82">
        <v>19</v>
      </c>
      <c r="Y63" s="80">
        <v>4.75</v>
      </c>
      <c r="Z63" s="82">
        <v>19</v>
      </c>
      <c r="AA63" s="80">
        <v>4.75</v>
      </c>
      <c r="AB63" s="82">
        <v>7</v>
      </c>
      <c r="AC63" s="80">
        <v>1.75</v>
      </c>
      <c r="AD63" s="82">
        <v>0</v>
      </c>
      <c r="AE63" s="80">
        <v>0</v>
      </c>
      <c r="AF63" s="82">
        <v>11</v>
      </c>
      <c r="AG63" s="80">
        <v>2.75</v>
      </c>
      <c r="AH63" s="83">
        <v>40</v>
      </c>
      <c r="AI63" s="80">
        <v>10</v>
      </c>
      <c r="AJ63" s="82">
        <v>2</v>
      </c>
      <c r="AK63" s="80">
        <v>0.5</v>
      </c>
      <c r="AL63" s="82">
        <v>177</v>
      </c>
      <c r="AM63" s="80">
        <v>44.25</v>
      </c>
      <c r="AN63" s="82">
        <v>202</v>
      </c>
      <c r="AO63" s="80">
        <v>50.5</v>
      </c>
      <c r="AP63" s="82">
        <v>432</v>
      </c>
      <c r="AQ63" s="80">
        <v>108</v>
      </c>
      <c r="AR63" s="82">
        <v>100</v>
      </c>
      <c r="AS63" s="80">
        <v>25</v>
      </c>
    </row>
    <row r="64" spans="1:45" x14ac:dyDescent="0.3">
      <c r="A64" s="100" t="str">
        <f>'Incentive Goal'!A64</f>
        <v>MCDOWELL</v>
      </c>
      <c r="B64" s="45">
        <v>2</v>
      </c>
      <c r="C64" s="80">
        <v>4</v>
      </c>
      <c r="D64" s="80">
        <v>6.5</v>
      </c>
      <c r="E64" s="137">
        <v>1227</v>
      </c>
      <c r="F64" s="138">
        <v>306.75</v>
      </c>
      <c r="G64" s="137">
        <v>23</v>
      </c>
      <c r="H64" s="138">
        <v>0.17391304347826086</v>
      </c>
      <c r="I64" s="137">
        <v>20</v>
      </c>
      <c r="J64" s="136">
        <v>0.2</v>
      </c>
      <c r="K64" s="81">
        <v>579441.28</v>
      </c>
      <c r="L64" s="81">
        <v>144860.32</v>
      </c>
      <c r="M64" s="81">
        <v>89144.812307692308</v>
      </c>
      <c r="N64" s="84">
        <v>8430</v>
      </c>
      <c r="O64" s="80">
        <v>2107.5</v>
      </c>
      <c r="P64" s="84">
        <v>45</v>
      </c>
      <c r="Q64" s="80">
        <v>11.25</v>
      </c>
      <c r="R64" s="82">
        <v>973</v>
      </c>
      <c r="S64" s="80">
        <v>243.25</v>
      </c>
      <c r="T64" s="82">
        <v>14</v>
      </c>
      <c r="U64" s="80">
        <v>3.5</v>
      </c>
      <c r="V64" s="82">
        <v>4</v>
      </c>
      <c r="W64" s="80">
        <v>1</v>
      </c>
      <c r="X64" s="82">
        <v>26</v>
      </c>
      <c r="Y64" s="80">
        <v>6.5</v>
      </c>
      <c r="Z64" s="82">
        <v>7</v>
      </c>
      <c r="AA64" s="80">
        <v>1.75</v>
      </c>
      <c r="AB64" s="82">
        <v>14</v>
      </c>
      <c r="AC64" s="80">
        <v>3.5</v>
      </c>
      <c r="AD64" s="82">
        <v>0</v>
      </c>
      <c r="AE64" s="80">
        <v>0</v>
      </c>
      <c r="AF64" s="82">
        <v>9</v>
      </c>
      <c r="AG64" s="80">
        <v>2.25</v>
      </c>
      <c r="AH64" s="83">
        <v>57</v>
      </c>
      <c r="AI64" s="80">
        <v>14.25</v>
      </c>
      <c r="AJ64" s="82">
        <v>10</v>
      </c>
      <c r="AK64" s="80">
        <v>2.5</v>
      </c>
      <c r="AL64" s="82">
        <v>209</v>
      </c>
      <c r="AM64" s="80">
        <v>52.25</v>
      </c>
      <c r="AN64" s="82">
        <v>86</v>
      </c>
      <c r="AO64" s="80">
        <v>21.5</v>
      </c>
      <c r="AP64" s="82">
        <v>583</v>
      </c>
      <c r="AQ64" s="80">
        <v>145.75</v>
      </c>
      <c r="AR64" s="82">
        <v>66</v>
      </c>
      <c r="AS64" s="80">
        <v>16.5</v>
      </c>
    </row>
    <row r="65" spans="1:45" x14ac:dyDescent="0.3">
      <c r="A65" s="100" t="str">
        <f>'Incentive Goal'!A65</f>
        <v>MECKLENBURG</v>
      </c>
      <c r="B65" s="45">
        <v>4</v>
      </c>
      <c r="C65" s="80">
        <v>79</v>
      </c>
      <c r="D65" s="80">
        <v>131</v>
      </c>
      <c r="E65" s="137">
        <v>24331</v>
      </c>
      <c r="F65" s="138">
        <v>307.98734177215192</v>
      </c>
      <c r="G65" s="137">
        <v>621</v>
      </c>
      <c r="H65" s="138">
        <v>0.12721417069243157</v>
      </c>
      <c r="I65" s="137">
        <v>410</v>
      </c>
      <c r="J65" s="136">
        <v>0.1926829268292683</v>
      </c>
      <c r="K65" s="81">
        <v>12266799.390000001</v>
      </c>
      <c r="L65" s="81">
        <v>155275.94164556963</v>
      </c>
      <c r="M65" s="81">
        <v>93639.69</v>
      </c>
      <c r="N65" s="84">
        <v>135129</v>
      </c>
      <c r="O65" s="80">
        <v>1710.493670886076</v>
      </c>
      <c r="P65" s="84">
        <v>449</v>
      </c>
      <c r="Q65" s="80">
        <v>5.6835443037974684</v>
      </c>
      <c r="R65" s="82">
        <v>2006</v>
      </c>
      <c r="S65" s="80">
        <v>25.39240506329114</v>
      </c>
      <c r="T65" s="82">
        <v>61</v>
      </c>
      <c r="U65" s="80">
        <v>0.77215189873417722</v>
      </c>
      <c r="V65" s="82">
        <v>241</v>
      </c>
      <c r="W65" s="80">
        <v>3.0506329113924049</v>
      </c>
      <c r="X65" s="82">
        <v>662</v>
      </c>
      <c r="Y65" s="80">
        <v>8.3797468354430382</v>
      </c>
      <c r="Z65" s="82">
        <v>625</v>
      </c>
      <c r="AA65" s="80">
        <v>7.9113924050632916</v>
      </c>
      <c r="AB65" s="82">
        <v>349</v>
      </c>
      <c r="AC65" s="80">
        <v>4.4177215189873413</v>
      </c>
      <c r="AD65" s="82">
        <v>311</v>
      </c>
      <c r="AE65" s="80">
        <v>3.9367088607594938</v>
      </c>
      <c r="AF65" s="82">
        <v>223</v>
      </c>
      <c r="AG65" s="80">
        <v>2.8227848101265822</v>
      </c>
      <c r="AH65" s="83">
        <v>708</v>
      </c>
      <c r="AI65" s="80">
        <v>8.962025316455696</v>
      </c>
      <c r="AJ65" s="82">
        <v>95</v>
      </c>
      <c r="AK65" s="80">
        <v>1.2025316455696202</v>
      </c>
      <c r="AL65" s="82">
        <v>3121</v>
      </c>
      <c r="AM65" s="80">
        <v>39.506329113924053</v>
      </c>
      <c r="AN65" s="82">
        <v>1326</v>
      </c>
      <c r="AO65" s="80">
        <v>16.784810126582279</v>
      </c>
      <c r="AP65" s="82">
        <v>5539</v>
      </c>
      <c r="AQ65" s="80">
        <v>70.113924050632917</v>
      </c>
      <c r="AR65" s="82">
        <v>319</v>
      </c>
      <c r="AS65" s="80">
        <v>4.037974683544304</v>
      </c>
    </row>
    <row r="66" spans="1:45" x14ac:dyDescent="0.3">
      <c r="A66" s="100" t="str">
        <f>'Incentive Goal'!A66</f>
        <v>MITCHELL</v>
      </c>
      <c r="B66" s="45">
        <v>1</v>
      </c>
      <c r="C66" s="80">
        <v>1</v>
      </c>
      <c r="D66" s="80">
        <v>1</v>
      </c>
      <c r="E66" s="137">
        <v>219</v>
      </c>
      <c r="F66" s="138">
        <v>219</v>
      </c>
      <c r="G66" s="137">
        <v>3</v>
      </c>
      <c r="H66" s="138">
        <v>0.33333333333333331</v>
      </c>
      <c r="I66" s="137">
        <v>10</v>
      </c>
      <c r="J66" s="136">
        <v>0.1</v>
      </c>
      <c r="K66" s="81">
        <v>169149.04</v>
      </c>
      <c r="L66" s="81">
        <v>169149.04</v>
      </c>
      <c r="M66" s="81">
        <v>169149.04</v>
      </c>
      <c r="N66" s="84">
        <v>1296</v>
      </c>
      <c r="O66" s="80">
        <v>1296</v>
      </c>
      <c r="P66" s="84">
        <v>15</v>
      </c>
      <c r="Q66" s="80">
        <v>15</v>
      </c>
      <c r="R66" s="82">
        <v>65</v>
      </c>
      <c r="S66" s="80">
        <v>65</v>
      </c>
      <c r="T66" s="82">
        <v>1</v>
      </c>
      <c r="U66" s="80">
        <v>1</v>
      </c>
      <c r="V66" s="82">
        <v>0</v>
      </c>
      <c r="W66" s="80">
        <v>0</v>
      </c>
      <c r="X66" s="82">
        <v>3</v>
      </c>
      <c r="Y66" s="80">
        <v>3</v>
      </c>
      <c r="Z66" s="82">
        <v>2</v>
      </c>
      <c r="AA66" s="80">
        <v>2</v>
      </c>
      <c r="AB66" s="82">
        <v>9</v>
      </c>
      <c r="AC66" s="80">
        <v>9</v>
      </c>
      <c r="AD66" s="82">
        <v>0</v>
      </c>
      <c r="AE66" s="80">
        <v>0</v>
      </c>
      <c r="AF66" s="82">
        <v>2</v>
      </c>
      <c r="AG66" s="80">
        <v>2</v>
      </c>
      <c r="AH66" s="83">
        <v>3</v>
      </c>
      <c r="AI66" s="80">
        <v>3</v>
      </c>
      <c r="AJ66" s="82">
        <v>1</v>
      </c>
      <c r="AK66" s="80">
        <v>1</v>
      </c>
      <c r="AL66" s="82">
        <v>27</v>
      </c>
      <c r="AM66" s="80">
        <v>27</v>
      </c>
      <c r="AN66" s="82">
        <v>52</v>
      </c>
      <c r="AO66" s="80">
        <v>52</v>
      </c>
      <c r="AP66" s="82">
        <v>27</v>
      </c>
      <c r="AQ66" s="80">
        <v>27</v>
      </c>
      <c r="AR66" s="82">
        <v>28</v>
      </c>
      <c r="AS66" s="80">
        <v>28</v>
      </c>
    </row>
    <row r="67" spans="1:45" x14ac:dyDescent="0.3">
      <c r="A67" s="100" t="str">
        <f>'Incentive Goal'!A67</f>
        <v>MONTGOMERY</v>
      </c>
      <c r="B67" s="45">
        <v>4</v>
      </c>
      <c r="C67" s="80">
        <v>4</v>
      </c>
      <c r="D67" s="80">
        <v>5</v>
      </c>
      <c r="E67" s="137">
        <v>1126</v>
      </c>
      <c r="F67" s="138">
        <v>281.5</v>
      </c>
      <c r="G67" s="137">
        <v>27</v>
      </c>
      <c r="H67" s="138">
        <v>0.14814814814814814</v>
      </c>
      <c r="I67" s="137">
        <v>37</v>
      </c>
      <c r="J67" s="136">
        <v>0.10810810810810811</v>
      </c>
      <c r="K67" s="81">
        <v>500079.32</v>
      </c>
      <c r="L67" s="81">
        <v>125019.83</v>
      </c>
      <c r="M67" s="81">
        <v>100015.864</v>
      </c>
      <c r="N67" s="84">
        <v>7270</v>
      </c>
      <c r="O67" s="80">
        <v>1817.5</v>
      </c>
      <c r="P67" s="84">
        <v>22</v>
      </c>
      <c r="Q67" s="80">
        <v>5.5</v>
      </c>
      <c r="R67" s="82">
        <v>42</v>
      </c>
      <c r="S67" s="80">
        <v>10.5</v>
      </c>
      <c r="T67" s="82">
        <v>3</v>
      </c>
      <c r="U67" s="80">
        <v>0.75</v>
      </c>
      <c r="V67" s="82">
        <v>7</v>
      </c>
      <c r="W67" s="80">
        <v>1.75</v>
      </c>
      <c r="X67" s="82">
        <v>27</v>
      </c>
      <c r="Y67" s="80">
        <v>6.75</v>
      </c>
      <c r="Z67" s="82">
        <v>25</v>
      </c>
      <c r="AA67" s="80">
        <v>6.25</v>
      </c>
      <c r="AB67" s="82">
        <v>28</v>
      </c>
      <c r="AC67" s="80">
        <v>7</v>
      </c>
      <c r="AD67" s="82">
        <v>1</v>
      </c>
      <c r="AE67" s="80">
        <v>0.25</v>
      </c>
      <c r="AF67" s="82">
        <v>11</v>
      </c>
      <c r="AG67" s="80">
        <v>2.75</v>
      </c>
      <c r="AH67" s="83">
        <v>21</v>
      </c>
      <c r="AI67" s="80">
        <v>5.25</v>
      </c>
      <c r="AJ67" s="82">
        <v>2</v>
      </c>
      <c r="AK67" s="80">
        <v>0.5</v>
      </c>
      <c r="AL67" s="82">
        <v>137</v>
      </c>
      <c r="AM67" s="80">
        <v>34.25</v>
      </c>
      <c r="AN67" s="82">
        <v>323</v>
      </c>
      <c r="AO67" s="80">
        <v>80.75</v>
      </c>
      <c r="AP67" s="82">
        <v>176</v>
      </c>
      <c r="AQ67" s="80">
        <v>44</v>
      </c>
      <c r="AR67" s="82">
        <v>280</v>
      </c>
      <c r="AS67" s="80">
        <v>70</v>
      </c>
    </row>
    <row r="68" spans="1:45" x14ac:dyDescent="0.3">
      <c r="A68" s="100" t="str">
        <f>'Incentive Goal'!A68</f>
        <v>MOORE</v>
      </c>
      <c r="B68" s="45">
        <v>4</v>
      </c>
      <c r="C68" s="80">
        <v>7</v>
      </c>
      <c r="D68" s="80">
        <v>12</v>
      </c>
      <c r="E68" s="137">
        <v>1890</v>
      </c>
      <c r="F68" s="138">
        <v>270</v>
      </c>
      <c r="G68" s="137">
        <v>20</v>
      </c>
      <c r="H68" s="138">
        <v>0.35</v>
      </c>
      <c r="I68" s="137">
        <v>19</v>
      </c>
      <c r="J68" s="136">
        <v>0.36842105263157893</v>
      </c>
      <c r="K68" s="81">
        <v>1235639.98</v>
      </c>
      <c r="L68" s="81">
        <v>176519.99714285714</v>
      </c>
      <c r="M68" s="81">
        <v>102969.99833333334</v>
      </c>
      <c r="N68" s="84">
        <v>11604</v>
      </c>
      <c r="O68" s="80">
        <v>1657.7142857142858</v>
      </c>
      <c r="P68" s="84">
        <v>67</v>
      </c>
      <c r="Q68" s="80">
        <v>9.5714285714285712</v>
      </c>
      <c r="R68" s="82">
        <v>395</v>
      </c>
      <c r="S68" s="80">
        <v>56.428571428571431</v>
      </c>
      <c r="T68" s="82">
        <v>23</v>
      </c>
      <c r="U68" s="80">
        <v>3.2857142857142856</v>
      </c>
      <c r="V68" s="82">
        <v>6</v>
      </c>
      <c r="W68" s="80">
        <v>0.8571428571428571</v>
      </c>
      <c r="X68" s="82">
        <v>19</v>
      </c>
      <c r="Y68" s="80">
        <v>2.7142857142857144</v>
      </c>
      <c r="Z68" s="82">
        <v>18</v>
      </c>
      <c r="AA68" s="80">
        <v>2.5714285714285716</v>
      </c>
      <c r="AB68" s="82">
        <v>16</v>
      </c>
      <c r="AC68" s="80">
        <v>2.2857142857142856</v>
      </c>
      <c r="AD68" s="82">
        <v>13</v>
      </c>
      <c r="AE68" s="80">
        <v>1.8571428571428572</v>
      </c>
      <c r="AF68" s="82">
        <v>17</v>
      </c>
      <c r="AG68" s="80">
        <v>2.4285714285714284</v>
      </c>
      <c r="AH68" s="83">
        <v>63</v>
      </c>
      <c r="AI68" s="80">
        <v>9</v>
      </c>
      <c r="AJ68" s="82">
        <v>10</v>
      </c>
      <c r="AK68" s="80">
        <v>1.4285714285714286</v>
      </c>
      <c r="AL68" s="82">
        <v>252</v>
      </c>
      <c r="AM68" s="80">
        <v>36</v>
      </c>
      <c r="AN68" s="82">
        <v>473</v>
      </c>
      <c r="AO68" s="80">
        <v>67.571428571428569</v>
      </c>
      <c r="AP68" s="82">
        <v>404</v>
      </c>
      <c r="AQ68" s="80">
        <v>57.714285714285715</v>
      </c>
      <c r="AR68" s="82">
        <v>243</v>
      </c>
      <c r="AS68" s="80">
        <v>34.714285714285715</v>
      </c>
    </row>
    <row r="69" spans="1:45" x14ac:dyDescent="0.3">
      <c r="A69" s="100" t="str">
        <f>'Incentive Goal'!A69</f>
        <v>NASH</v>
      </c>
      <c r="B69" s="45">
        <v>5</v>
      </c>
      <c r="C69" s="80">
        <v>12</v>
      </c>
      <c r="D69" s="80">
        <v>18</v>
      </c>
      <c r="E69" s="137">
        <v>3821</v>
      </c>
      <c r="F69" s="138">
        <v>318.41666666666669</v>
      </c>
      <c r="G69" s="137">
        <v>64</v>
      </c>
      <c r="H69" s="138">
        <v>0.1875</v>
      </c>
      <c r="I69" s="137">
        <v>34</v>
      </c>
      <c r="J69" s="136">
        <v>0.35294117647058826</v>
      </c>
      <c r="K69" s="81">
        <v>2221945.5099999998</v>
      </c>
      <c r="L69" s="81">
        <v>185162.12583333332</v>
      </c>
      <c r="M69" s="81">
        <v>123441.41722222221</v>
      </c>
      <c r="N69" s="84">
        <v>26623</v>
      </c>
      <c r="O69" s="80">
        <v>2218.5833333333335</v>
      </c>
      <c r="P69" s="84">
        <v>127</v>
      </c>
      <c r="Q69" s="80">
        <v>10.583333333333334</v>
      </c>
      <c r="R69" s="82">
        <v>1934</v>
      </c>
      <c r="S69" s="80">
        <v>161.16666666666666</v>
      </c>
      <c r="T69" s="82">
        <v>265</v>
      </c>
      <c r="U69" s="80">
        <v>22.083333333333332</v>
      </c>
      <c r="V69" s="82">
        <v>22</v>
      </c>
      <c r="W69" s="80">
        <v>1.8333333333333333</v>
      </c>
      <c r="X69" s="82">
        <v>65</v>
      </c>
      <c r="Y69" s="80">
        <v>5.416666666666667</v>
      </c>
      <c r="Z69" s="82">
        <v>58</v>
      </c>
      <c r="AA69" s="80">
        <v>4.833333333333333</v>
      </c>
      <c r="AB69" s="82">
        <v>32</v>
      </c>
      <c r="AC69" s="80">
        <v>2.6666666666666665</v>
      </c>
      <c r="AD69" s="82">
        <v>136</v>
      </c>
      <c r="AE69" s="80">
        <v>11.333333333333334</v>
      </c>
      <c r="AF69" s="82">
        <v>76</v>
      </c>
      <c r="AG69" s="80">
        <v>6.333333333333333</v>
      </c>
      <c r="AH69" s="83">
        <v>116</v>
      </c>
      <c r="AI69" s="80">
        <v>9.6666666666666661</v>
      </c>
      <c r="AJ69" s="82">
        <v>12</v>
      </c>
      <c r="AK69" s="80">
        <v>1</v>
      </c>
      <c r="AL69" s="82">
        <v>568</v>
      </c>
      <c r="AM69" s="80">
        <v>47.333333333333336</v>
      </c>
      <c r="AN69" s="82">
        <v>791</v>
      </c>
      <c r="AO69" s="80">
        <v>65.916666666666671</v>
      </c>
      <c r="AP69" s="82">
        <v>1225</v>
      </c>
      <c r="AQ69" s="80">
        <v>102.08333333333333</v>
      </c>
      <c r="AR69" s="82">
        <v>775</v>
      </c>
      <c r="AS69" s="80">
        <v>64.583333333333329</v>
      </c>
    </row>
    <row r="70" spans="1:45" x14ac:dyDescent="0.3">
      <c r="A70" s="100" t="str">
        <f>'Incentive Goal'!A70</f>
        <v>NEW HANOVER</v>
      </c>
      <c r="B70" s="45">
        <v>6</v>
      </c>
      <c r="C70" s="80">
        <v>9</v>
      </c>
      <c r="D70" s="80">
        <v>14</v>
      </c>
      <c r="E70" s="137">
        <v>4144</v>
      </c>
      <c r="F70" s="138">
        <v>460.44444444444446</v>
      </c>
      <c r="G70" s="137">
        <v>54</v>
      </c>
      <c r="H70" s="138">
        <v>0.16666666666666666</v>
      </c>
      <c r="I70" s="137">
        <v>46</v>
      </c>
      <c r="J70" s="136">
        <v>0.19565217391304349</v>
      </c>
      <c r="K70" s="81">
        <v>2569151.4</v>
      </c>
      <c r="L70" s="81">
        <v>285461.26666666666</v>
      </c>
      <c r="M70" s="81">
        <v>183510.81428571427</v>
      </c>
      <c r="N70" s="84">
        <v>30311</v>
      </c>
      <c r="O70" s="80">
        <v>3367.8888888888887</v>
      </c>
      <c r="P70" s="84">
        <v>132</v>
      </c>
      <c r="Q70" s="80">
        <v>14.666666666666666</v>
      </c>
      <c r="R70" s="82">
        <v>299</v>
      </c>
      <c r="S70" s="80">
        <v>33.222222222222221</v>
      </c>
      <c r="T70" s="82">
        <v>2</v>
      </c>
      <c r="U70" s="80">
        <v>0.22222222222222221</v>
      </c>
      <c r="V70" s="82">
        <v>12</v>
      </c>
      <c r="W70" s="80">
        <v>1.3333333333333333</v>
      </c>
      <c r="X70" s="82">
        <v>51</v>
      </c>
      <c r="Y70" s="80">
        <v>5.666666666666667</v>
      </c>
      <c r="Z70" s="82">
        <v>54</v>
      </c>
      <c r="AA70" s="80">
        <v>6</v>
      </c>
      <c r="AB70" s="82">
        <v>47</v>
      </c>
      <c r="AC70" s="80">
        <v>5.2222222222222223</v>
      </c>
      <c r="AD70" s="82">
        <v>84</v>
      </c>
      <c r="AE70" s="80">
        <v>9.3333333333333339</v>
      </c>
      <c r="AF70" s="82">
        <v>22</v>
      </c>
      <c r="AG70" s="80">
        <v>2.4444444444444446</v>
      </c>
      <c r="AH70" s="83">
        <v>162</v>
      </c>
      <c r="AI70" s="80">
        <v>18</v>
      </c>
      <c r="AJ70" s="82">
        <v>24</v>
      </c>
      <c r="AK70" s="80">
        <v>2.6666666666666665</v>
      </c>
      <c r="AL70" s="82">
        <v>672</v>
      </c>
      <c r="AM70" s="80">
        <v>74.666666666666671</v>
      </c>
      <c r="AN70" s="82">
        <v>645</v>
      </c>
      <c r="AO70" s="80">
        <v>71.666666666666671</v>
      </c>
      <c r="AP70" s="82">
        <v>1514</v>
      </c>
      <c r="AQ70" s="80">
        <v>168.22222222222223</v>
      </c>
      <c r="AR70" s="82">
        <v>344</v>
      </c>
      <c r="AS70" s="80">
        <v>38.222222222222221</v>
      </c>
    </row>
    <row r="71" spans="1:45" x14ac:dyDescent="0.3">
      <c r="A71" s="101" t="str">
        <f>'Incentive Goal'!A71</f>
        <v>NORTHAMPTON</v>
      </c>
      <c r="B71" s="45">
        <v>5</v>
      </c>
      <c r="C71" s="80">
        <v>5</v>
      </c>
      <c r="D71" s="80">
        <v>7</v>
      </c>
      <c r="E71" s="137">
        <v>1339</v>
      </c>
      <c r="F71" s="138">
        <v>267.8</v>
      </c>
      <c r="G71" s="137">
        <v>13</v>
      </c>
      <c r="H71" s="138">
        <v>0.38461538461538464</v>
      </c>
      <c r="I71" s="137">
        <v>9</v>
      </c>
      <c r="J71" s="136">
        <v>0.55555555555555558</v>
      </c>
      <c r="K71" s="81">
        <v>462000.99</v>
      </c>
      <c r="L71" s="81">
        <v>92400.198000000004</v>
      </c>
      <c r="M71" s="81">
        <v>66000.141428571427</v>
      </c>
      <c r="N71" s="84">
        <v>8656</v>
      </c>
      <c r="O71" s="80">
        <v>1731.2</v>
      </c>
      <c r="P71" s="84">
        <v>24</v>
      </c>
      <c r="Q71" s="80">
        <v>4.8</v>
      </c>
      <c r="R71" s="82">
        <v>1345</v>
      </c>
      <c r="S71" s="80">
        <v>269</v>
      </c>
      <c r="T71" s="82">
        <v>4</v>
      </c>
      <c r="U71" s="80">
        <v>0.8</v>
      </c>
      <c r="V71" s="82">
        <v>10</v>
      </c>
      <c r="W71" s="80">
        <v>2</v>
      </c>
      <c r="X71" s="82">
        <v>12</v>
      </c>
      <c r="Y71" s="80">
        <v>2.4</v>
      </c>
      <c r="Z71" s="82">
        <v>18</v>
      </c>
      <c r="AA71" s="80">
        <v>3.6</v>
      </c>
      <c r="AB71" s="82">
        <v>6</v>
      </c>
      <c r="AC71" s="80">
        <v>1.2</v>
      </c>
      <c r="AD71" s="82">
        <v>10</v>
      </c>
      <c r="AE71" s="80">
        <v>2</v>
      </c>
      <c r="AF71" s="82">
        <v>7</v>
      </c>
      <c r="AG71" s="80">
        <v>1.4</v>
      </c>
      <c r="AH71" s="83">
        <v>46</v>
      </c>
      <c r="AI71" s="80">
        <v>9.1999999999999993</v>
      </c>
      <c r="AJ71" s="82">
        <v>7</v>
      </c>
      <c r="AK71" s="80">
        <v>1.4</v>
      </c>
      <c r="AL71" s="82">
        <v>203</v>
      </c>
      <c r="AM71" s="80">
        <v>40.6</v>
      </c>
      <c r="AN71" s="82">
        <v>190</v>
      </c>
      <c r="AO71" s="80">
        <v>38</v>
      </c>
      <c r="AP71" s="82">
        <v>162</v>
      </c>
      <c r="AQ71" s="80">
        <v>32.4</v>
      </c>
      <c r="AR71" s="82">
        <v>104</v>
      </c>
      <c r="AS71" s="80">
        <v>20.8</v>
      </c>
    </row>
    <row r="72" spans="1:45" x14ac:dyDescent="0.3">
      <c r="A72" s="101" t="str">
        <f>'Incentive Goal'!A72</f>
        <v>NORTH CAROLINA</v>
      </c>
      <c r="B72" s="45"/>
      <c r="C72" s="80"/>
      <c r="D72" s="80"/>
      <c r="E72" s="137">
        <v>11</v>
      </c>
      <c r="F72" s="138"/>
      <c r="G72" s="137"/>
      <c r="H72" s="138" t="s">
        <v>295</v>
      </c>
      <c r="I72" s="137"/>
      <c r="J72" s="136" t="s">
        <v>295</v>
      </c>
      <c r="K72" s="81" t="s">
        <v>295</v>
      </c>
      <c r="L72" s="81"/>
      <c r="M72" s="81"/>
      <c r="N72" s="84">
        <v>97678</v>
      </c>
      <c r="O72" s="80"/>
      <c r="P72" s="84">
        <v>827</v>
      </c>
      <c r="Q72" s="80"/>
      <c r="R72" s="82">
        <v>5523</v>
      </c>
      <c r="S72" s="80"/>
      <c r="T72" s="82">
        <v>6</v>
      </c>
      <c r="U72" s="80"/>
      <c r="V72" s="82" t="s">
        <v>295</v>
      </c>
      <c r="W72" s="80"/>
      <c r="X72" s="82" t="s">
        <v>295</v>
      </c>
      <c r="Y72" s="80"/>
      <c r="Z72" s="82" t="s">
        <v>295</v>
      </c>
      <c r="AA72" s="80"/>
      <c r="AB72" s="82" t="s">
        <v>295</v>
      </c>
      <c r="AC72" s="80"/>
      <c r="AD72" s="82" t="s">
        <v>295</v>
      </c>
      <c r="AE72" s="80"/>
      <c r="AF72" s="82" t="s">
        <v>295</v>
      </c>
      <c r="AG72" s="80"/>
      <c r="AH72" s="83" t="s">
        <v>295</v>
      </c>
      <c r="AI72" s="80"/>
      <c r="AJ72" s="82" t="s">
        <v>295</v>
      </c>
      <c r="AK72" s="80"/>
      <c r="AL72" s="82" t="s">
        <v>295</v>
      </c>
      <c r="AM72" s="80"/>
      <c r="AN72" s="82" t="s">
        <v>295</v>
      </c>
      <c r="AO72" s="80"/>
      <c r="AP72" s="82">
        <v>11</v>
      </c>
      <c r="AQ72" s="80"/>
      <c r="AR72" s="82" t="s">
        <v>295</v>
      </c>
      <c r="AS72" s="80"/>
    </row>
    <row r="73" spans="1:45" x14ac:dyDescent="0.3">
      <c r="A73" s="100" t="str">
        <f>'Incentive Goal'!A73</f>
        <v>ONSLOW</v>
      </c>
      <c r="B73" s="45">
        <v>6</v>
      </c>
      <c r="C73" s="80">
        <v>13</v>
      </c>
      <c r="D73" s="80">
        <v>17</v>
      </c>
      <c r="E73" s="137">
        <v>5924</v>
      </c>
      <c r="F73" s="138">
        <v>455.69230769230768</v>
      </c>
      <c r="G73" s="137">
        <v>112</v>
      </c>
      <c r="H73" s="138">
        <v>0.11607142857142858</v>
      </c>
      <c r="I73" s="137">
        <v>55</v>
      </c>
      <c r="J73" s="136">
        <v>0.23636363636363636</v>
      </c>
      <c r="K73" s="81">
        <v>4419612.6900000004</v>
      </c>
      <c r="L73" s="81">
        <v>339970.20692307694</v>
      </c>
      <c r="M73" s="81">
        <v>259977.21705882356</v>
      </c>
      <c r="N73" s="84">
        <v>27519</v>
      </c>
      <c r="O73" s="80">
        <v>2116.8461538461538</v>
      </c>
      <c r="P73" s="84">
        <v>133</v>
      </c>
      <c r="Q73" s="80">
        <v>10.23076923076923</v>
      </c>
      <c r="R73" s="82">
        <v>384</v>
      </c>
      <c r="S73" s="80">
        <v>29.53846153846154</v>
      </c>
      <c r="T73" s="82">
        <v>3</v>
      </c>
      <c r="U73" s="80">
        <v>0.23076923076923078</v>
      </c>
      <c r="V73" s="82">
        <v>35</v>
      </c>
      <c r="W73" s="80">
        <v>2.6923076923076925</v>
      </c>
      <c r="X73" s="82">
        <v>105</v>
      </c>
      <c r="Y73" s="80">
        <v>8.0769230769230766</v>
      </c>
      <c r="Z73" s="82">
        <v>104</v>
      </c>
      <c r="AA73" s="80">
        <v>8</v>
      </c>
      <c r="AB73" s="82">
        <v>57</v>
      </c>
      <c r="AC73" s="80">
        <v>4.384615384615385</v>
      </c>
      <c r="AD73" s="82">
        <v>4</v>
      </c>
      <c r="AE73" s="80">
        <v>0.30769230769230771</v>
      </c>
      <c r="AF73" s="82">
        <v>37</v>
      </c>
      <c r="AG73" s="80">
        <v>2.8461538461538463</v>
      </c>
      <c r="AH73" s="83">
        <v>151</v>
      </c>
      <c r="AI73" s="80">
        <v>11.615384615384615</v>
      </c>
      <c r="AJ73" s="82">
        <v>6</v>
      </c>
      <c r="AK73" s="80">
        <v>0.46153846153846156</v>
      </c>
      <c r="AL73" s="82">
        <v>489</v>
      </c>
      <c r="AM73" s="80">
        <v>37.615384615384613</v>
      </c>
      <c r="AN73" s="82">
        <v>589</v>
      </c>
      <c r="AO73" s="80">
        <v>45.307692307692307</v>
      </c>
      <c r="AP73" s="82">
        <v>641</v>
      </c>
      <c r="AQ73" s="80">
        <v>49.307692307692307</v>
      </c>
      <c r="AR73" s="82">
        <v>300</v>
      </c>
      <c r="AS73" s="80">
        <v>23.076923076923077</v>
      </c>
    </row>
    <row r="74" spans="1:45" x14ac:dyDescent="0.3">
      <c r="A74" s="100" t="str">
        <f>'Incentive Goal'!A74</f>
        <v>ORANGE</v>
      </c>
      <c r="B74" s="45">
        <v>3</v>
      </c>
      <c r="C74" s="80">
        <v>8</v>
      </c>
      <c r="D74" s="80">
        <v>13</v>
      </c>
      <c r="E74" s="137">
        <v>1435</v>
      </c>
      <c r="F74" s="138">
        <v>179.375</v>
      </c>
      <c r="G74" s="137">
        <v>22</v>
      </c>
      <c r="H74" s="138">
        <v>0.36363636363636365</v>
      </c>
      <c r="I74" s="137">
        <v>18</v>
      </c>
      <c r="J74" s="136">
        <v>0.44444444444444442</v>
      </c>
      <c r="K74" s="81">
        <v>1010658.25</v>
      </c>
      <c r="L74" s="81">
        <v>126332.28125</v>
      </c>
      <c r="M74" s="81">
        <v>77742.942307692312</v>
      </c>
      <c r="N74" s="84">
        <v>9453</v>
      </c>
      <c r="O74" s="80">
        <v>1181.625</v>
      </c>
      <c r="P74" s="84">
        <v>44</v>
      </c>
      <c r="Q74" s="80">
        <v>5.5</v>
      </c>
      <c r="R74" s="82">
        <v>1756</v>
      </c>
      <c r="S74" s="80">
        <v>219.5</v>
      </c>
      <c r="T74" s="82">
        <v>36</v>
      </c>
      <c r="U74" s="80">
        <v>4.5</v>
      </c>
      <c r="V74" s="82">
        <v>18</v>
      </c>
      <c r="W74" s="80">
        <v>2.25</v>
      </c>
      <c r="X74" s="82">
        <v>21</v>
      </c>
      <c r="Y74" s="80">
        <v>2.625</v>
      </c>
      <c r="Z74" s="82">
        <v>30</v>
      </c>
      <c r="AA74" s="80">
        <v>3.75</v>
      </c>
      <c r="AB74" s="82">
        <v>18</v>
      </c>
      <c r="AC74" s="80">
        <v>2.25</v>
      </c>
      <c r="AD74" s="82">
        <v>66</v>
      </c>
      <c r="AE74" s="80">
        <v>8.25</v>
      </c>
      <c r="AF74" s="82">
        <v>31</v>
      </c>
      <c r="AG74" s="80">
        <v>3.875</v>
      </c>
      <c r="AH74" s="83">
        <v>57</v>
      </c>
      <c r="AI74" s="80">
        <v>7.125</v>
      </c>
      <c r="AJ74" s="82">
        <v>3</v>
      </c>
      <c r="AK74" s="80">
        <v>0.375</v>
      </c>
      <c r="AL74" s="82">
        <v>179</v>
      </c>
      <c r="AM74" s="80">
        <v>22.375</v>
      </c>
      <c r="AN74" s="82">
        <v>152</v>
      </c>
      <c r="AO74" s="80">
        <v>19</v>
      </c>
      <c r="AP74" s="82">
        <v>487</v>
      </c>
      <c r="AQ74" s="80">
        <v>60.875</v>
      </c>
      <c r="AR74" s="82">
        <v>76</v>
      </c>
      <c r="AS74" s="80">
        <v>9.5</v>
      </c>
    </row>
    <row r="75" spans="1:45" x14ac:dyDescent="0.3">
      <c r="A75" s="100" t="str">
        <f>'Incentive Goal'!A75</f>
        <v>PAMLICO</v>
      </c>
      <c r="B75" s="45">
        <v>6</v>
      </c>
      <c r="C75" s="80">
        <v>1</v>
      </c>
      <c r="D75" s="80">
        <v>1.33</v>
      </c>
      <c r="E75" s="137">
        <v>390</v>
      </c>
      <c r="F75" s="138">
        <v>390</v>
      </c>
      <c r="G75" s="137">
        <v>7</v>
      </c>
      <c r="H75" s="138">
        <v>0.14285714285714285</v>
      </c>
      <c r="I75" s="137">
        <v>4</v>
      </c>
      <c r="J75" s="136">
        <v>0.25</v>
      </c>
      <c r="K75" s="81">
        <v>165522.29999999999</v>
      </c>
      <c r="L75" s="81">
        <v>165522.29999999999</v>
      </c>
      <c r="M75" s="81">
        <v>124452.85714285713</v>
      </c>
      <c r="N75" s="84">
        <v>2517</v>
      </c>
      <c r="O75" s="80">
        <v>2517</v>
      </c>
      <c r="P75" s="84">
        <v>5</v>
      </c>
      <c r="Q75" s="80">
        <v>5</v>
      </c>
      <c r="R75" s="82">
        <v>68</v>
      </c>
      <c r="S75" s="80">
        <v>68</v>
      </c>
      <c r="T75" s="82">
        <v>0</v>
      </c>
      <c r="U75" s="80">
        <v>0</v>
      </c>
      <c r="V75" s="82">
        <v>0</v>
      </c>
      <c r="W75" s="80">
        <v>0</v>
      </c>
      <c r="X75" s="82">
        <v>8</v>
      </c>
      <c r="Y75" s="80">
        <v>8</v>
      </c>
      <c r="Z75" s="82">
        <v>3</v>
      </c>
      <c r="AA75" s="80">
        <v>3</v>
      </c>
      <c r="AB75" s="82">
        <v>5</v>
      </c>
      <c r="AC75" s="80">
        <v>5</v>
      </c>
      <c r="AD75" s="82">
        <v>0</v>
      </c>
      <c r="AE75" s="80">
        <v>0</v>
      </c>
      <c r="AF75" s="82">
        <v>4</v>
      </c>
      <c r="AG75" s="80">
        <v>4</v>
      </c>
      <c r="AH75" s="83">
        <v>8</v>
      </c>
      <c r="AI75" s="80">
        <v>8</v>
      </c>
      <c r="AJ75" s="82">
        <v>2</v>
      </c>
      <c r="AK75" s="80">
        <v>2</v>
      </c>
      <c r="AL75" s="82">
        <v>33</v>
      </c>
      <c r="AM75" s="80">
        <v>33</v>
      </c>
      <c r="AN75" s="82">
        <v>103</v>
      </c>
      <c r="AO75" s="80">
        <v>103</v>
      </c>
      <c r="AP75" s="82">
        <v>15</v>
      </c>
      <c r="AQ75" s="80">
        <v>15</v>
      </c>
      <c r="AR75" s="82">
        <v>32</v>
      </c>
      <c r="AS75" s="80">
        <v>32</v>
      </c>
    </row>
    <row r="76" spans="1:45" x14ac:dyDescent="0.3">
      <c r="A76" s="100" t="str">
        <f>'Incentive Goal'!A76</f>
        <v>PASQUOTANK</v>
      </c>
      <c r="B76" s="45">
        <v>7</v>
      </c>
      <c r="C76" s="80">
        <v>4</v>
      </c>
      <c r="D76" s="80">
        <v>4.75</v>
      </c>
      <c r="E76" s="137">
        <v>1718</v>
      </c>
      <c r="F76" s="138">
        <v>429.5</v>
      </c>
      <c r="G76" s="137">
        <v>37</v>
      </c>
      <c r="H76" s="138">
        <v>0.10810810810810811</v>
      </c>
      <c r="I76" s="137">
        <v>13</v>
      </c>
      <c r="J76" s="136">
        <v>0.30769230769230771</v>
      </c>
      <c r="K76" s="81">
        <v>937918.75</v>
      </c>
      <c r="L76" s="81">
        <v>234479.6875</v>
      </c>
      <c r="M76" s="81">
        <v>197456.57894736843</v>
      </c>
      <c r="N76" s="84">
        <v>14215</v>
      </c>
      <c r="O76" s="80">
        <v>3553.75</v>
      </c>
      <c r="P76" s="84">
        <v>66</v>
      </c>
      <c r="Q76" s="80">
        <v>16.5</v>
      </c>
      <c r="R76" s="82">
        <v>180</v>
      </c>
      <c r="S76" s="80">
        <v>45</v>
      </c>
      <c r="T76" s="82">
        <v>12</v>
      </c>
      <c r="U76" s="80">
        <v>3</v>
      </c>
      <c r="V76" s="82">
        <v>12</v>
      </c>
      <c r="W76" s="80">
        <v>3</v>
      </c>
      <c r="X76" s="82">
        <v>56</v>
      </c>
      <c r="Y76" s="80">
        <v>14</v>
      </c>
      <c r="Z76" s="82">
        <v>37</v>
      </c>
      <c r="AA76" s="80">
        <v>9.25</v>
      </c>
      <c r="AB76" s="82">
        <v>22</v>
      </c>
      <c r="AC76" s="80">
        <v>5.5</v>
      </c>
      <c r="AD76" s="82">
        <v>3</v>
      </c>
      <c r="AE76" s="80">
        <v>0.75</v>
      </c>
      <c r="AF76" s="82">
        <v>17</v>
      </c>
      <c r="AG76" s="80">
        <v>4.25</v>
      </c>
      <c r="AH76" s="83">
        <v>73</v>
      </c>
      <c r="AI76" s="80">
        <v>18.25</v>
      </c>
      <c r="AJ76" s="82">
        <v>3</v>
      </c>
      <c r="AK76" s="80">
        <v>0.75</v>
      </c>
      <c r="AL76" s="82">
        <v>91</v>
      </c>
      <c r="AM76" s="80">
        <v>22.75</v>
      </c>
      <c r="AN76" s="82">
        <v>402</v>
      </c>
      <c r="AO76" s="80">
        <v>100.5</v>
      </c>
      <c r="AP76" s="82">
        <v>300</v>
      </c>
      <c r="AQ76" s="80">
        <v>75</v>
      </c>
      <c r="AR76" s="82">
        <v>71</v>
      </c>
      <c r="AS76" s="80">
        <v>17.75</v>
      </c>
    </row>
    <row r="77" spans="1:45" x14ac:dyDescent="0.3">
      <c r="A77" s="100" t="str">
        <f>'Incentive Goal'!A77</f>
        <v>PENDER</v>
      </c>
      <c r="B77" s="45">
        <v>6</v>
      </c>
      <c r="C77" s="80">
        <v>3</v>
      </c>
      <c r="D77" s="80">
        <v>5.75</v>
      </c>
      <c r="E77" s="137">
        <v>1280</v>
      </c>
      <c r="F77" s="138">
        <v>426.66666666666669</v>
      </c>
      <c r="G77" s="137">
        <v>28</v>
      </c>
      <c r="H77" s="138">
        <v>0.10714285714285714</v>
      </c>
      <c r="I77" s="137">
        <v>29</v>
      </c>
      <c r="J77" s="136">
        <v>0.10344827586206896</v>
      </c>
      <c r="K77" s="81">
        <v>888579.75</v>
      </c>
      <c r="L77" s="81">
        <v>296193.25</v>
      </c>
      <c r="M77" s="81">
        <v>154535.60869565216</v>
      </c>
      <c r="N77" s="84">
        <v>7053</v>
      </c>
      <c r="O77" s="80">
        <v>2351</v>
      </c>
      <c r="P77" s="84">
        <v>60</v>
      </c>
      <c r="Q77" s="80">
        <v>20</v>
      </c>
      <c r="R77" s="82">
        <v>91</v>
      </c>
      <c r="S77" s="80">
        <v>30.333333333333332</v>
      </c>
      <c r="T77" s="82">
        <v>1</v>
      </c>
      <c r="U77" s="80">
        <v>0.33333333333333331</v>
      </c>
      <c r="V77" s="82">
        <v>1</v>
      </c>
      <c r="W77" s="80">
        <v>0.33333333333333331</v>
      </c>
      <c r="X77" s="82">
        <v>30</v>
      </c>
      <c r="Y77" s="80">
        <v>10</v>
      </c>
      <c r="Z77" s="82">
        <v>12</v>
      </c>
      <c r="AA77" s="80">
        <v>4</v>
      </c>
      <c r="AB77" s="82">
        <v>26</v>
      </c>
      <c r="AC77" s="80">
        <v>8.6666666666666661</v>
      </c>
      <c r="AD77" s="82">
        <v>10</v>
      </c>
      <c r="AE77" s="80">
        <v>3.3333333333333335</v>
      </c>
      <c r="AF77" s="82">
        <v>24</v>
      </c>
      <c r="AG77" s="80">
        <v>8</v>
      </c>
      <c r="AH77" s="83">
        <v>39</v>
      </c>
      <c r="AI77" s="80">
        <v>13</v>
      </c>
      <c r="AJ77" s="82">
        <v>9</v>
      </c>
      <c r="AK77" s="80">
        <v>3</v>
      </c>
      <c r="AL77" s="82">
        <v>176</v>
      </c>
      <c r="AM77" s="80">
        <v>58.666666666666664</v>
      </c>
      <c r="AN77" s="82">
        <v>174</v>
      </c>
      <c r="AO77" s="80">
        <v>58</v>
      </c>
      <c r="AP77" s="82">
        <v>189</v>
      </c>
      <c r="AQ77" s="80">
        <v>63</v>
      </c>
      <c r="AR77" s="82">
        <v>58</v>
      </c>
      <c r="AS77" s="80">
        <v>19.333333333333332</v>
      </c>
    </row>
    <row r="78" spans="1:45" x14ac:dyDescent="0.3">
      <c r="A78" s="100" t="str">
        <f>'Incentive Goal'!A78</f>
        <v>PERQUIMANS</v>
      </c>
      <c r="B78" s="45">
        <v>7</v>
      </c>
      <c r="C78" s="80">
        <v>0.5</v>
      </c>
      <c r="D78" s="80">
        <v>1.25</v>
      </c>
      <c r="E78" s="137">
        <v>420</v>
      </c>
      <c r="F78" s="138">
        <v>840</v>
      </c>
      <c r="G78" s="137">
        <v>13</v>
      </c>
      <c r="H78" s="138">
        <v>3.8461538461538464E-2</v>
      </c>
      <c r="I78" s="137">
        <v>5</v>
      </c>
      <c r="J78" s="136">
        <v>0.1</v>
      </c>
      <c r="K78" s="81">
        <v>236195.20000000001</v>
      </c>
      <c r="L78" s="81">
        <v>472390.40000000002</v>
      </c>
      <c r="M78" s="81">
        <v>188956.16</v>
      </c>
      <c r="N78" s="84">
        <v>38</v>
      </c>
      <c r="O78" s="80">
        <v>76</v>
      </c>
      <c r="P78" s="84">
        <v>0</v>
      </c>
      <c r="Q78" s="80">
        <v>0</v>
      </c>
      <c r="R78" s="82">
        <v>0</v>
      </c>
      <c r="S78" s="80">
        <v>0</v>
      </c>
      <c r="T78" s="82">
        <v>0</v>
      </c>
      <c r="U78" s="80">
        <v>0</v>
      </c>
      <c r="V78" s="82">
        <v>0</v>
      </c>
      <c r="W78" s="80">
        <v>0</v>
      </c>
      <c r="X78" s="82">
        <v>0</v>
      </c>
      <c r="Y78" s="80">
        <v>0</v>
      </c>
      <c r="Z78" s="82">
        <v>0</v>
      </c>
      <c r="AA78" s="80">
        <v>0</v>
      </c>
      <c r="AB78" s="82">
        <v>0</v>
      </c>
      <c r="AC78" s="80">
        <v>0</v>
      </c>
      <c r="AD78" s="82">
        <v>0</v>
      </c>
      <c r="AE78" s="80">
        <v>0</v>
      </c>
      <c r="AF78" s="82">
        <v>0</v>
      </c>
      <c r="AG78" s="80">
        <v>0</v>
      </c>
      <c r="AH78" s="83">
        <v>0</v>
      </c>
      <c r="AI78" s="80">
        <v>0</v>
      </c>
      <c r="AJ78" s="82">
        <v>1</v>
      </c>
      <c r="AK78" s="80">
        <v>2</v>
      </c>
      <c r="AL78" s="82">
        <v>30</v>
      </c>
      <c r="AM78" s="80">
        <v>60</v>
      </c>
      <c r="AN78" s="82">
        <v>0</v>
      </c>
      <c r="AO78" s="80">
        <v>0</v>
      </c>
      <c r="AP78" s="82">
        <v>0</v>
      </c>
      <c r="AQ78" s="80">
        <v>0</v>
      </c>
      <c r="AR78" s="82">
        <v>16</v>
      </c>
      <c r="AS78" s="80">
        <v>32</v>
      </c>
    </row>
    <row r="79" spans="1:45" x14ac:dyDescent="0.3">
      <c r="A79" s="100" t="str">
        <f>'Incentive Goal'!A79</f>
        <v>PERSON</v>
      </c>
      <c r="B79" s="45">
        <v>3</v>
      </c>
      <c r="C79" s="80">
        <v>6</v>
      </c>
      <c r="D79" s="80">
        <v>9</v>
      </c>
      <c r="E79" s="137">
        <v>1535</v>
      </c>
      <c r="F79" s="138">
        <v>255.83333333333334</v>
      </c>
      <c r="G79" s="137">
        <v>26</v>
      </c>
      <c r="H79" s="138">
        <v>0.23076923076923078</v>
      </c>
      <c r="I79" s="137">
        <v>23</v>
      </c>
      <c r="J79" s="136">
        <v>0.2608695652173913</v>
      </c>
      <c r="K79" s="81">
        <v>724224.92</v>
      </c>
      <c r="L79" s="81">
        <v>120704.15333333334</v>
      </c>
      <c r="M79" s="81">
        <v>80469.435555555567</v>
      </c>
      <c r="N79" s="84">
        <v>9519</v>
      </c>
      <c r="O79" s="80">
        <v>1586.5</v>
      </c>
      <c r="P79" s="84">
        <v>47</v>
      </c>
      <c r="Q79" s="80">
        <v>7.833333333333333</v>
      </c>
      <c r="R79" s="82">
        <v>1351</v>
      </c>
      <c r="S79" s="80">
        <v>225.16666666666666</v>
      </c>
      <c r="T79" s="82">
        <v>113</v>
      </c>
      <c r="U79" s="80">
        <v>18.833333333333332</v>
      </c>
      <c r="V79" s="82">
        <v>3</v>
      </c>
      <c r="W79" s="80">
        <v>0.5</v>
      </c>
      <c r="X79" s="82">
        <v>27</v>
      </c>
      <c r="Y79" s="80">
        <v>4.5</v>
      </c>
      <c r="Z79" s="82">
        <v>25</v>
      </c>
      <c r="AA79" s="80">
        <v>4.166666666666667</v>
      </c>
      <c r="AB79" s="82">
        <v>21</v>
      </c>
      <c r="AC79" s="80">
        <v>3.5</v>
      </c>
      <c r="AD79" s="82">
        <v>0</v>
      </c>
      <c r="AE79" s="80">
        <v>0</v>
      </c>
      <c r="AF79" s="82">
        <v>18</v>
      </c>
      <c r="AG79" s="80">
        <v>3</v>
      </c>
      <c r="AH79" s="83">
        <v>16</v>
      </c>
      <c r="AI79" s="80">
        <v>2.6666666666666665</v>
      </c>
      <c r="AJ79" s="82">
        <v>5</v>
      </c>
      <c r="AK79" s="80">
        <v>0.83333333333333337</v>
      </c>
      <c r="AL79" s="82">
        <v>164</v>
      </c>
      <c r="AM79" s="80">
        <v>27.333333333333332</v>
      </c>
      <c r="AN79" s="82">
        <v>362</v>
      </c>
      <c r="AO79" s="80">
        <v>60.333333333333336</v>
      </c>
      <c r="AP79" s="82">
        <v>332</v>
      </c>
      <c r="AQ79" s="80">
        <v>55.333333333333336</v>
      </c>
      <c r="AR79" s="82">
        <v>245</v>
      </c>
      <c r="AS79" s="80">
        <v>40.833333333333336</v>
      </c>
    </row>
    <row r="80" spans="1:45" x14ac:dyDescent="0.3">
      <c r="A80" s="100" t="str">
        <f>'Incentive Goal'!A80</f>
        <v>PITT</v>
      </c>
      <c r="B80" s="45">
        <v>5</v>
      </c>
      <c r="C80" s="80">
        <v>21</v>
      </c>
      <c r="D80" s="80">
        <v>30</v>
      </c>
      <c r="E80" s="137">
        <v>8541</v>
      </c>
      <c r="F80" s="138">
        <v>406.71428571428572</v>
      </c>
      <c r="G80" s="137">
        <v>120</v>
      </c>
      <c r="H80" s="138">
        <v>0.17499999999999999</v>
      </c>
      <c r="I80" s="137">
        <v>131</v>
      </c>
      <c r="J80" s="136">
        <v>0.16030534351145037</v>
      </c>
      <c r="K80" s="81">
        <v>3508987.33</v>
      </c>
      <c r="L80" s="81">
        <v>167094.63476190477</v>
      </c>
      <c r="M80" s="81">
        <v>116966.24433333334</v>
      </c>
      <c r="N80" s="84">
        <v>41061</v>
      </c>
      <c r="O80" s="80">
        <v>1955.2857142857142</v>
      </c>
      <c r="P80" s="84">
        <v>176</v>
      </c>
      <c r="Q80" s="80">
        <v>8.3809523809523814</v>
      </c>
      <c r="R80" s="82">
        <v>4265</v>
      </c>
      <c r="S80" s="80">
        <v>203.0952380952381</v>
      </c>
      <c r="T80" s="82">
        <v>296</v>
      </c>
      <c r="U80" s="80">
        <v>14.095238095238095</v>
      </c>
      <c r="V80" s="82">
        <v>343</v>
      </c>
      <c r="W80" s="80">
        <v>16.333333333333332</v>
      </c>
      <c r="X80" s="82">
        <v>117</v>
      </c>
      <c r="Y80" s="80">
        <v>5.5714285714285712</v>
      </c>
      <c r="Z80" s="82">
        <v>563</v>
      </c>
      <c r="AA80" s="80">
        <v>26.80952380952381</v>
      </c>
      <c r="AB80" s="82">
        <v>95</v>
      </c>
      <c r="AC80" s="80">
        <v>4.5238095238095237</v>
      </c>
      <c r="AD80" s="82">
        <v>421</v>
      </c>
      <c r="AE80" s="80">
        <v>20.047619047619047</v>
      </c>
      <c r="AF80" s="82">
        <v>94</v>
      </c>
      <c r="AG80" s="80">
        <v>4.4761904761904763</v>
      </c>
      <c r="AH80" s="83">
        <v>169</v>
      </c>
      <c r="AI80" s="80">
        <v>8.0476190476190474</v>
      </c>
      <c r="AJ80" s="82">
        <v>23</v>
      </c>
      <c r="AK80" s="80">
        <v>1.0952380952380953</v>
      </c>
      <c r="AL80" s="82">
        <v>1185</v>
      </c>
      <c r="AM80" s="80">
        <v>56.428571428571431</v>
      </c>
      <c r="AN80" s="82">
        <v>1539</v>
      </c>
      <c r="AO80" s="80">
        <v>73.285714285714292</v>
      </c>
      <c r="AP80" s="82">
        <v>3146</v>
      </c>
      <c r="AQ80" s="80">
        <v>149.8095238095238</v>
      </c>
      <c r="AR80" s="82">
        <v>468</v>
      </c>
      <c r="AS80" s="80">
        <v>22.285714285714285</v>
      </c>
    </row>
    <row r="81" spans="1:45" x14ac:dyDescent="0.3">
      <c r="A81" s="100" t="str">
        <f>'Incentive Goal'!A81</f>
        <v>POLK</v>
      </c>
      <c r="B81" s="45">
        <v>1</v>
      </c>
      <c r="C81" s="80">
        <v>1</v>
      </c>
      <c r="D81" s="80">
        <v>0.10000000000000009</v>
      </c>
      <c r="E81" s="137">
        <v>262</v>
      </c>
      <c r="F81" s="138">
        <v>262</v>
      </c>
      <c r="G81" s="137">
        <v>7</v>
      </c>
      <c r="H81" s="138">
        <v>0.14285714285714285</v>
      </c>
      <c r="I81" s="137">
        <v>3</v>
      </c>
      <c r="J81" s="136">
        <v>0.33333333333333331</v>
      </c>
      <c r="K81" s="81">
        <v>152032.01999999999</v>
      </c>
      <c r="L81" s="81">
        <v>152032.01999999999</v>
      </c>
      <c r="M81" s="81">
        <v>1520320.1999999986</v>
      </c>
      <c r="N81" s="84">
        <v>1778</v>
      </c>
      <c r="O81" s="80">
        <v>1778</v>
      </c>
      <c r="P81" s="84">
        <v>20</v>
      </c>
      <c r="Q81" s="80">
        <v>20</v>
      </c>
      <c r="R81" s="82">
        <v>48</v>
      </c>
      <c r="S81" s="80">
        <v>48</v>
      </c>
      <c r="T81" s="82">
        <v>0</v>
      </c>
      <c r="U81" s="80">
        <v>0</v>
      </c>
      <c r="V81" s="82">
        <v>0</v>
      </c>
      <c r="W81" s="80">
        <v>0</v>
      </c>
      <c r="X81" s="82">
        <v>5</v>
      </c>
      <c r="Y81" s="80">
        <v>5</v>
      </c>
      <c r="Z81" s="82">
        <v>4</v>
      </c>
      <c r="AA81" s="80">
        <v>4</v>
      </c>
      <c r="AB81" s="82">
        <v>3</v>
      </c>
      <c r="AC81" s="80">
        <v>3</v>
      </c>
      <c r="AD81" s="82">
        <v>1</v>
      </c>
      <c r="AE81" s="80">
        <v>1</v>
      </c>
      <c r="AF81" s="82">
        <v>2</v>
      </c>
      <c r="AG81" s="80">
        <v>2</v>
      </c>
      <c r="AH81" s="83">
        <v>4</v>
      </c>
      <c r="AI81" s="80">
        <v>4</v>
      </c>
      <c r="AJ81" s="82">
        <v>1</v>
      </c>
      <c r="AK81" s="80">
        <v>1</v>
      </c>
      <c r="AL81" s="82">
        <v>44</v>
      </c>
      <c r="AM81" s="80">
        <v>44</v>
      </c>
      <c r="AN81" s="82">
        <v>46</v>
      </c>
      <c r="AO81" s="80">
        <v>46</v>
      </c>
      <c r="AP81" s="82">
        <v>35</v>
      </c>
      <c r="AQ81" s="80">
        <v>35</v>
      </c>
      <c r="AR81" s="82">
        <v>29</v>
      </c>
      <c r="AS81" s="80">
        <v>29</v>
      </c>
    </row>
    <row r="82" spans="1:45" x14ac:dyDescent="0.3">
      <c r="A82" s="100" t="str">
        <f>'Incentive Goal'!A82</f>
        <v>RANDOLPH</v>
      </c>
      <c r="B82" s="45">
        <v>3</v>
      </c>
      <c r="C82" s="80">
        <v>11</v>
      </c>
      <c r="D82" s="80">
        <v>15.5</v>
      </c>
      <c r="E82" s="137">
        <v>3268</v>
      </c>
      <c r="F82" s="138">
        <v>297.09090909090907</v>
      </c>
      <c r="G82" s="137">
        <v>63</v>
      </c>
      <c r="H82" s="138">
        <v>0.17460317460317459</v>
      </c>
      <c r="I82" s="137">
        <v>32</v>
      </c>
      <c r="J82" s="136">
        <v>0.34375</v>
      </c>
      <c r="K82" s="81">
        <v>1916520.89</v>
      </c>
      <c r="L82" s="81">
        <v>174229.17181818181</v>
      </c>
      <c r="M82" s="81">
        <v>123646.50903225805</v>
      </c>
      <c r="N82" s="84">
        <v>19180</v>
      </c>
      <c r="O82" s="80">
        <v>1743.6363636363637</v>
      </c>
      <c r="P82" s="84">
        <v>79</v>
      </c>
      <c r="Q82" s="80">
        <v>7.1818181818181817</v>
      </c>
      <c r="R82" s="82">
        <v>351</v>
      </c>
      <c r="S82" s="80">
        <v>31.90909090909091</v>
      </c>
      <c r="T82" s="82">
        <v>12</v>
      </c>
      <c r="U82" s="80">
        <v>1.0909090909090908</v>
      </c>
      <c r="V82" s="82">
        <v>16</v>
      </c>
      <c r="W82" s="80">
        <v>1.4545454545454546</v>
      </c>
      <c r="X82" s="82">
        <v>65</v>
      </c>
      <c r="Y82" s="80">
        <v>5.9090909090909092</v>
      </c>
      <c r="Z82" s="82">
        <v>61</v>
      </c>
      <c r="AA82" s="80">
        <v>5.5454545454545459</v>
      </c>
      <c r="AB82" s="82">
        <v>32</v>
      </c>
      <c r="AC82" s="80">
        <v>2.9090909090909092</v>
      </c>
      <c r="AD82" s="82">
        <v>3</v>
      </c>
      <c r="AE82" s="80">
        <v>0.27272727272727271</v>
      </c>
      <c r="AF82" s="82">
        <v>30</v>
      </c>
      <c r="AG82" s="80">
        <v>2.7272727272727271</v>
      </c>
      <c r="AH82" s="83">
        <v>86</v>
      </c>
      <c r="AI82" s="80">
        <v>7.8181818181818183</v>
      </c>
      <c r="AJ82" s="82">
        <v>5</v>
      </c>
      <c r="AK82" s="80">
        <v>0.45454545454545453</v>
      </c>
      <c r="AL82" s="82">
        <v>379</v>
      </c>
      <c r="AM82" s="80">
        <v>34.454545454545453</v>
      </c>
      <c r="AN82" s="82">
        <v>486</v>
      </c>
      <c r="AO82" s="80">
        <v>44.18181818181818</v>
      </c>
      <c r="AP82" s="82">
        <v>767</v>
      </c>
      <c r="AQ82" s="80">
        <v>69.727272727272734</v>
      </c>
      <c r="AR82" s="82">
        <v>265</v>
      </c>
      <c r="AS82" s="80">
        <v>24.09090909090909</v>
      </c>
    </row>
    <row r="83" spans="1:45" x14ac:dyDescent="0.3">
      <c r="A83" s="100" t="str">
        <f>'Incentive Goal'!A83</f>
        <v>RICHMOND</v>
      </c>
      <c r="B83" s="45">
        <v>4</v>
      </c>
      <c r="C83" s="80">
        <v>7.75</v>
      </c>
      <c r="D83" s="80">
        <v>11</v>
      </c>
      <c r="E83" s="137">
        <v>3631</v>
      </c>
      <c r="F83" s="138">
        <v>468.51612903225805</v>
      </c>
      <c r="G83" s="137">
        <v>50</v>
      </c>
      <c r="H83" s="138">
        <v>0.155</v>
      </c>
      <c r="I83" s="137">
        <v>38</v>
      </c>
      <c r="J83" s="136">
        <v>0.20394736842105263</v>
      </c>
      <c r="K83" s="81">
        <v>1222899.2</v>
      </c>
      <c r="L83" s="81">
        <v>157793.44516129032</v>
      </c>
      <c r="M83" s="81">
        <v>111172.65454545454</v>
      </c>
      <c r="N83" s="84">
        <v>25591</v>
      </c>
      <c r="O83" s="80">
        <v>3302.0645161290322</v>
      </c>
      <c r="P83" s="84">
        <v>93</v>
      </c>
      <c r="Q83" s="80">
        <v>12</v>
      </c>
      <c r="R83" s="82">
        <v>603</v>
      </c>
      <c r="S83" s="80">
        <v>77.806451612903231</v>
      </c>
      <c r="T83" s="82">
        <v>33</v>
      </c>
      <c r="U83" s="80">
        <v>4.258064516129032</v>
      </c>
      <c r="V83" s="82">
        <v>18</v>
      </c>
      <c r="W83" s="80">
        <v>2.3225806451612905</v>
      </c>
      <c r="X83" s="82">
        <v>49</v>
      </c>
      <c r="Y83" s="80">
        <v>6.32258064516129</v>
      </c>
      <c r="Z83" s="82">
        <v>63</v>
      </c>
      <c r="AA83" s="80">
        <v>8.129032258064516</v>
      </c>
      <c r="AB83" s="82">
        <v>33</v>
      </c>
      <c r="AC83" s="80">
        <v>4.258064516129032</v>
      </c>
      <c r="AD83" s="82">
        <v>2</v>
      </c>
      <c r="AE83" s="80">
        <v>0.25806451612903225</v>
      </c>
      <c r="AF83" s="82">
        <v>29</v>
      </c>
      <c r="AG83" s="80">
        <v>3.7419354838709675</v>
      </c>
      <c r="AH83" s="83">
        <v>40</v>
      </c>
      <c r="AI83" s="80">
        <v>5.161290322580645</v>
      </c>
      <c r="AJ83" s="82">
        <v>10</v>
      </c>
      <c r="AK83" s="80">
        <v>1.2903225806451613</v>
      </c>
      <c r="AL83" s="82">
        <v>472</v>
      </c>
      <c r="AM83" s="80">
        <v>60.903225806451616</v>
      </c>
      <c r="AN83" s="82">
        <v>484</v>
      </c>
      <c r="AO83" s="80">
        <v>62.451612903225808</v>
      </c>
      <c r="AP83" s="82">
        <v>3460</v>
      </c>
      <c r="AQ83" s="80">
        <v>446.45161290322579</v>
      </c>
      <c r="AR83" s="82">
        <v>166</v>
      </c>
      <c r="AS83" s="80">
        <v>21.419354838709676</v>
      </c>
    </row>
    <row r="84" spans="1:45" x14ac:dyDescent="0.3">
      <c r="A84" s="100" t="str">
        <f>'Incentive Goal'!A84</f>
        <v>ROBESON</v>
      </c>
      <c r="B84" s="45">
        <v>4</v>
      </c>
      <c r="C84" s="80">
        <v>25</v>
      </c>
      <c r="D84" s="80">
        <v>31</v>
      </c>
      <c r="E84" s="137">
        <v>7323</v>
      </c>
      <c r="F84" s="138">
        <v>292.92</v>
      </c>
      <c r="G84" s="137">
        <v>185</v>
      </c>
      <c r="H84" s="138">
        <v>0.13513513513513514</v>
      </c>
      <c r="I84" s="137">
        <v>136</v>
      </c>
      <c r="J84" s="136">
        <v>0.18382352941176472</v>
      </c>
      <c r="K84" s="81">
        <v>2897206</v>
      </c>
      <c r="L84" s="81">
        <v>115888.24</v>
      </c>
      <c r="M84" s="81">
        <v>93458.258064516136</v>
      </c>
      <c r="N84" s="84">
        <v>51229</v>
      </c>
      <c r="O84" s="80">
        <v>2049.16</v>
      </c>
      <c r="P84" s="84">
        <v>305</v>
      </c>
      <c r="Q84" s="80">
        <v>12.2</v>
      </c>
      <c r="R84" s="82">
        <v>745</v>
      </c>
      <c r="S84" s="80">
        <v>29.8</v>
      </c>
      <c r="T84" s="82">
        <v>40</v>
      </c>
      <c r="U84" s="80">
        <v>1.6</v>
      </c>
      <c r="V84" s="82">
        <v>53</v>
      </c>
      <c r="W84" s="80">
        <v>2.12</v>
      </c>
      <c r="X84" s="82">
        <v>190</v>
      </c>
      <c r="Y84" s="80">
        <v>7.6</v>
      </c>
      <c r="Z84" s="82">
        <v>122</v>
      </c>
      <c r="AA84" s="80">
        <v>4.88</v>
      </c>
      <c r="AB84" s="82">
        <v>112</v>
      </c>
      <c r="AC84" s="80">
        <v>4.4800000000000004</v>
      </c>
      <c r="AD84" s="82">
        <v>117</v>
      </c>
      <c r="AE84" s="80">
        <v>4.68</v>
      </c>
      <c r="AF84" s="82">
        <v>75</v>
      </c>
      <c r="AG84" s="80">
        <v>3</v>
      </c>
      <c r="AH84" s="83">
        <v>350</v>
      </c>
      <c r="AI84" s="80">
        <v>14</v>
      </c>
      <c r="AJ84" s="82">
        <v>7</v>
      </c>
      <c r="AK84" s="80">
        <v>0.28000000000000003</v>
      </c>
      <c r="AL84" s="82">
        <v>766</v>
      </c>
      <c r="AM84" s="80">
        <v>30.64</v>
      </c>
      <c r="AN84" s="82">
        <v>691</v>
      </c>
      <c r="AO84" s="80">
        <v>27.64</v>
      </c>
      <c r="AP84" s="82">
        <v>1729</v>
      </c>
      <c r="AQ84" s="80">
        <v>69.16</v>
      </c>
      <c r="AR84" s="82">
        <v>320</v>
      </c>
      <c r="AS84" s="80">
        <v>12.8</v>
      </c>
    </row>
    <row r="85" spans="1:45" x14ac:dyDescent="0.3">
      <c r="A85" s="100" t="str">
        <f>'Incentive Goal'!A85</f>
        <v>ROCKINGHAM</v>
      </c>
      <c r="B85" s="45">
        <v>3</v>
      </c>
      <c r="C85" s="80">
        <v>8</v>
      </c>
      <c r="D85" s="80">
        <v>11</v>
      </c>
      <c r="E85" s="137">
        <v>2692</v>
      </c>
      <c r="F85" s="138">
        <v>336.5</v>
      </c>
      <c r="G85" s="137">
        <v>81</v>
      </c>
      <c r="H85" s="138">
        <v>9.8765432098765427E-2</v>
      </c>
      <c r="I85" s="137">
        <v>42</v>
      </c>
      <c r="J85" s="136">
        <v>0.19047619047619047</v>
      </c>
      <c r="K85" s="81">
        <v>1332246.51</v>
      </c>
      <c r="L85" s="81">
        <v>166530.81375</v>
      </c>
      <c r="M85" s="81">
        <v>121113.31909090909</v>
      </c>
      <c r="N85" s="84">
        <v>17117</v>
      </c>
      <c r="O85" s="80">
        <v>2139.625</v>
      </c>
      <c r="P85" s="84">
        <v>104</v>
      </c>
      <c r="Q85" s="80">
        <v>13</v>
      </c>
      <c r="R85" s="82">
        <v>127</v>
      </c>
      <c r="S85" s="80">
        <v>15.875</v>
      </c>
      <c r="T85" s="82">
        <v>4</v>
      </c>
      <c r="U85" s="80">
        <v>0.5</v>
      </c>
      <c r="V85" s="82">
        <v>38</v>
      </c>
      <c r="W85" s="80">
        <v>4.75</v>
      </c>
      <c r="X85" s="82">
        <v>83</v>
      </c>
      <c r="Y85" s="80">
        <v>10.375</v>
      </c>
      <c r="Z85" s="82">
        <v>92</v>
      </c>
      <c r="AA85" s="80">
        <v>11.5</v>
      </c>
      <c r="AB85" s="82">
        <v>31</v>
      </c>
      <c r="AC85" s="80">
        <v>3.875</v>
      </c>
      <c r="AD85" s="82">
        <v>0</v>
      </c>
      <c r="AE85" s="80">
        <v>0</v>
      </c>
      <c r="AF85" s="82">
        <v>34</v>
      </c>
      <c r="AG85" s="80">
        <v>4.25</v>
      </c>
      <c r="AH85" s="83">
        <v>137</v>
      </c>
      <c r="AI85" s="80">
        <v>17.125</v>
      </c>
      <c r="AJ85" s="82">
        <v>8</v>
      </c>
      <c r="AK85" s="80">
        <v>1</v>
      </c>
      <c r="AL85" s="82">
        <v>304</v>
      </c>
      <c r="AM85" s="80">
        <v>38</v>
      </c>
      <c r="AN85" s="82">
        <v>402</v>
      </c>
      <c r="AO85" s="80">
        <v>50.25</v>
      </c>
      <c r="AP85" s="82">
        <v>656</v>
      </c>
      <c r="AQ85" s="80">
        <v>82</v>
      </c>
      <c r="AR85" s="82">
        <v>77</v>
      </c>
      <c r="AS85" s="80">
        <v>9.625</v>
      </c>
    </row>
    <row r="86" spans="1:45" x14ac:dyDescent="0.3">
      <c r="A86" s="100" t="str">
        <f>'Incentive Goal'!A86</f>
        <v>ROWAN</v>
      </c>
      <c r="B86" s="45">
        <v>4</v>
      </c>
      <c r="C86" s="80">
        <v>13.75</v>
      </c>
      <c r="D86" s="80">
        <v>19.329999999999998</v>
      </c>
      <c r="E86" s="137">
        <v>3753</v>
      </c>
      <c r="F86" s="138">
        <v>272.94545454545454</v>
      </c>
      <c r="G86" s="137">
        <v>55</v>
      </c>
      <c r="H86" s="138">
        <v>0.25</v>
      </c>
      <c r="I86" s="137">
        <v>53</v>
      </c>
      <c r="J86" s="136">
        <v>0.25943396226415094</v>
      </c>
      <c r="K86" s="81">
        <v>2281913.83</v>
      </c>
      <c r="L86" s="81">
        <v>165957.36945454546</v>
      </c>
      <c r="M86" s="81">
        <v>118050.37920331093</v>
      </c>
      <c r="N86" s="84">
        <v>22536</v>
      </c>
      <c r="O86" s="80">
        <v>1638.9818181818182</v>
      </c>
      <c r="P86" s="84">
        <v>215</v>
      </c>
      <c r="Q86" s="80">
        <v>15.636363636363637</v>
      </c>
      <c r="R86" s="82">
        <v>10139</v>
      </c>
      <c r="S86" s="80">
        <v>737.38181818181818</v>
      </c>
      <c r="T86" s="82">
        <v>4831</v>
      </c>
      <c r="U86" s="80">
        <v>351.34545454545457</v>
      </c>
      <c r="V86" s="82">
        <v>12</v>
      </c>
      <c r="W86" s="80">
        <v>0.87272727272727268</v>
      </c>
      <c r="X86" s="82">
        <v>58</v>
      </c>
      <c r="Y86" s="80">
        <v>4.2181818181818178</v>
      </c>
      <c r="Z86" s="82">
        <v>30</v>
      </c>
      <c r="AA86" s="80">
        <v>2.1818181818181817</v>
      </c>
      <c r="AB86" s="82">
        <v>52</v>
      </c>
      <c r="AC86" s="80">
        <v>3.7818181818181817</v>
      </c>
      <c r="AD86" s="82">
        <v>1</v>
      </c>
      <c r="AE86" s="80">
        <v>7.2727272727272724E-2</v>
      </c>
      <c r="AF86" s="82">
        <v>41</v>
      </c>
      <c r="AG86" s="80">
        <v>2.9818181818181819</v>
      </c>
      <c r="AH86" s="83">
        <v>44</v>
      </c>
      <c r="AI86" s="80">
        <v>3.2</v>
      </c>
      <c r="AJ86" s="82">
        <v>20</v>
      </c>
      <c r="AK86" s="80">
        <v>1.4545454545454546</v>
      </c>
      <c r="AL86" s="82">
        <v>614</v>
      </c>
      <c r="AM86" s="80">
        <v>44.654545454545456</v>
      </c>
      <c r="AN86" s="82">
        <v>699</v>
      </c>
      <c r="AO86" s="80">
        <v>50.836363636363636</v>
      </c>
      <c r="AP86" s="82">
        <v>882</v>
      </c>
      <c r="AQ86" s="80">
        <v>64.145454545454541</v>
      </c>
      <c r="AR86" s="82">
        <v>506</v>
      </c>
      <c r="AS86" s="80">
        <v>36.799999999999997</v>
      </c>
    </row>
    <row r="87" spans="1:45" x14ac:dyDescent="0.3">
      <c r="A87" s="100" t="str">
        <f>'Incentive Goal'!A87</f>
        <v>RUTHERFORD</v>
      </c>
      <c r="B87" s="45">
        <v>2</v>
      </c>
      <c r="C87" s="80">
        <v>8</v>
      </c>
      <c r="D87" s="80">
        <v>10</v>
      </c>
      <c r="E87" s="137">
        <v>2858</v>
      </c>
      <c r="F87" s="138">
        <v>357.25</v>
      </c>
      <c r="G87" s="137">
        <v>32</v>
      </c>
      <c r="H87" s="138">
        <v>0.25</v>
      </c>
      <c r="I87" s="137">
        <v>30</v>
      </c>
      <c r="J87" s="136">
        <v>0.26666666666666666</v>
      </c>
      <c r="K87" s="81">
        <v>1092678.01</v>
      </c>
      <c r="L87" s="81">
        <v>136584.75125</v>
      </c>
      <c r="M87" s="81">
        <v>109267.80100000001</v>
      </c>
      <c r="N87" s="84">
        <v>17531</v>
      </c>
      <c r="O87" s="80">
        <v>2191.375</v>
      </c>
      <c r="P87" s="84">
        <v>59</v>
      </c>
      <c r="Q87" s="80">
        <v>7.375</v>
      </c>
      <c r="R87" s="82">
        <v>120</v>
      </c>
      <c r="S87" s="80">
        <v>15</v>
      </c>
      <c r="T87" s="82">
        <v>1</v>
      </c>
      <c r="U87" s="80">
        <v>0.125</v>
      </c>
      <c r="V87" s="82">
        <v>21</v>
      </c>
      <c r="W87" s="80">
        <v>2.625</v>
      </c>
      <c r="X87" s="82">
        <v>32</v>
      </c>
      <c r="Y87" s="80">
        <v>4</v>
      </c>
      <c r="Z87" s="82">
        <v>67</v>
      </c>
      <c r="AA87" s="80">
        <v>8.375</v>
      </c>
      <c r="AB87" s="82">
        <v>32</v>
      </c>
      <c r="AC87" s="80">
        <v>4</v>
      </c>
      <c r="AD87" s="82">
        <v>4</v>
      </c>
      <c r="AE87" s="80">
        <v>0.5</v>
      </c>
      <c r="AF87" s="82">
        <v>5</v>
      </c>
      <c r="AG87" s="80">
        <v>0.625</v>
      </c>
      <c r="AH87" s="83">
        <v>31</v>
      </c>
      <c r="AI87" s="80">
        <v>3.875</v>
      </c>
      <c r="AJ87" s="82">
        <v>7</v>
      </c>
      <c r="AK87" s="80">
        <v>0.875</v>
      </c>
      <c r="AL87" s="82">
        <v>248</v>
      </c>
      <c r="AM87" s="80">
        <v>31</v>
      </c>
      <c r="AN87" s="82">
        <v>309</v>
      </c>
      <c r="AO87" s="80">
        <v>38.625</v>
      </c>
      <c r="AP87" s="82">
        <v>276</v>
      </c>
      <c r="AQ87" s="80">
        <v>34.5</v>
      </c>
      <c r="AR87" s="82">
        <v>223</v>
      </c>
      <c r="AS87" s="80">
        <v>27.875</v>
      </c>
    </row>
    <row r="88" spans="1:45" x14ac:dyDescent="0.3">
      <c r="A88" s="100" t="str">
        <f>'Incentive Goal'!A88</f>
        <v>SAMPSON</v>
      </c>
      <c r="B88" s="45">
        <v>6</v>
      </c>
      <c r="C88" s="80">
        <v>9</v>
      </c>
      <c r="D88" s="80">
        <v>12</v>
      </c>
      <c r="E88" s="137">
        <v>2666</v>
      </c>
      <c r="F88" s="138">
        <v>296.22222222222223</v>
      </c>
      <c r="G88" s="137">
        <v>68</v>
      </c>
      <c r="H88" s="138">
        <v>0.13235294117647059</v>
      </c>
      <c r="I88" s="137">
        <v>38</v>
      </c>
      <c r="J88" s="136">
        <v>0.23684210526315788</v>
      </c>
      <c r="K88" s="81">
        <v>1589629.53</v>
      </c>
      <c r="L88" s="81">
        <v>176625.50333333333</v>
      </c>
      <c r="M88" s="81">
        <v>132469.1275</v>
      </c>
      <c r="N88" s="84">
        <v>16270</v>
      </c>
      <c r="O88" s="80">
        <v>1807.7777777777778</v>
      </c>
      <c r="P88" s="84">
        <v>81</v>
      </c>
      <c r="Q88" s="80">
        <v>9</v>
      </c>
      <c r="R88" s="82">
        <v>552</v>
      </c>
      <c r="S88" s="80">
        <v>61.333333333333336</v>
      </c>
      <c r="T88" s="82">
        <v>23</v>
      </c>
      <c r="U88" s="80">
        <v>2.5555555555555554</v>
      </c>
      <c r="V88" s="82">
        <v>10</v>
      </c>
      <c r="W88" s="80">
        <v>1.1111111111111112</v>
      </c>
      <c r="X88" s="82">
        <v>69</v>
      </c>
      <c r="Y88" s="80">
        <v>7.666666666666667</v>
      </c>
      <c r="Z88" s="82">
        <v>18</v>
      </c>
      <c r="AA88" s="80">
        <v>2</v>
      </c>
      <c r="AB88" s="82">
        <v>36</v>
      </c>
      <c r="AC88" s="80">
        <v>4</v>
      </c>
      <c r="AD88" s="82">
        <v>3</v>
      </c>
      <c r="AE88" s="80">
        <v>0.33333333333333331</v>
      </c>
      <c r="AF88" s="82">
        <v>59</v>
      </c>
      <c r="AG88" s="80">
        <v>6.5555555555555554</v>
      </c>
      <c r="AH88" s="83">
        <v>41</v>
      </c>
      <c r="AI88" s="80">
        <v>4.5555555555555554</v>
      </c>
      <c r="AJ88" s="82">
        <v>5</v>
      </c>
      <c r="AK88" s="80">
        <v>0.55555555555555558</v>
      </c>
      <c r="AL88" s="82">
        <v>390</v>
      </c>
      <c r="AM88" s="80">
        <v>43.333333333333336</v>
      </c>
      <c r="AN88" s="82">
        <v>669</v>
      </c>
      <c r="AO88" s="80">
        <v>74.333333333333329</v>
      </c>
      <c r="AP88" s="82">
        <v>666</v>
      </c>
      <c r="AQ88" s="80">
        <v>74</v>
      </c>
      <c r="AR88" s="82">
        <v>368</v>
      </c>
      <c r="AS88" s="80">
        <v>40.888888888888886</v>
      </c>
    </row>
    <row r="89" spans="1:45" x14ac:dyDescent="0.3">
      <c r="A89" s="100" t="str">
        <f>'Incentive Goal'!A89</f>
        <v>SCOTLAND</v>
      </c>
      <c r="B89" s="45">
        <v>4</v>
      </c>
      <c r="C89" s="80">
        <v>9.75</v>
      </c>
      <c r="D89" s="80">
        <v>11</v>
      </c>
      <c r="E89" s="137">
        <v>2848</v>
      </c>
      <c r="F89" s="138">
        <v>292.10256410256409</v>
      </c>
      <c r="G89" s="137">
        <v>37</v>
      </c>
      <c r="H89" s="138">
        <v>0.26351351351351349</v>
      </c>
      <c r="I89" s="137">
        <v>32</v>
      </c>
      <c r="J89" s="136">
        <v>0.3046875</v>
      </c>
      <c r="K89" s="81">
        <v>1137893.23</v>
      </c>
      <c r="L89" s="81">
        <v>116706.99794871795</v>
      </c>
      <c r="M89" s="81">
        <v>103444.8390909091</v>
      </c>
      <c r="N89" s="84">
        <v>18534</v>
      </c>
      <c r="O89" s="80">
        <v>1900.9230769230769</v>
      </c>
      <c r="P89" s="84">
        <v>47</v>
      </c>
      <c r="Q89" s="80">
        <v>4.8205128205128203</v>
      </c>
      <c r="R89" s="82">
        <v>629</v>
      </c>
      <c r="S89" s="80">
        <v>64.512820512820511</v>
      </c>
      <c r="T89" s="82">
        <v>5</v>
      </c>
      <c r="U89" s="80">
        <v>0.51282051282051277</v>
      </c>
      <c r="V89" s="82">
        <v>42</v>
      </c>
      <c r="W89" s="80">
        <v>4.3076923076923075</v>
      </c>
      <c r="X89" s="82">
        <v>35</v>
      </c>
      <c r="Y89" s="80">
        <v>3.5897435897435899</v>
      </c>
      <c r="Z89" s="82">
        <v>51</v>
      </c>
      <c r="AA89" s="80">
        <v>5.2307692307692308</v>
      </c>
      <c r="AB89" s="82">
        <v>27</v>
      </c>
      <c r="AC89" s="80">
        <v>2.7692307692307692</v>
      </c>
      <c r="AD89" s="82">
        <v>46</v>
      </c>
      <c r="AE89" s="80">
        <v>4.7179487179487181</v>
      </c>
      <c r="AF89" s="82">
        <v>6</v>
      </c>
      <c r="AG89" s="80">
        <v>0.61538461538461542</v>
      </c>
      <c r="AH89" s="83">
        <v>90</v>
      </c>
      <c r="AI89" s="80">
        <v>9.2307692307692299</v>
      </c>
      <c r="AJ89" s="82">
        <v>4</v>
      </c>
      <c r="AK89" s="80">
        <v>0.41025641025641024</v>
      </c>
      <c r="AL89" s="82">
        <v>327</v>
      </c>
      <c r="AM89" s="80">
        <v>33.53846153846154</v>
      </c>
      <c r="AN89" s="82">
        <v>363</v>
      </c>
      <c r="AO89" s="80">
        <v>37.230769230769234</v>
      </c>
      <c r="AP89" s="82">
        <v>2206</v>
      </c>
      <c r="AQ89" s="80">
        <v>226.25641025641025</v>
      </c>
      <c r="AR89" s="82">
        <v>72</v>
      </c>
      <c r="AS89" s="80">
        <v>7.384615384615385</v>
      </c>
    </row>
    <row r="90" spans="1:45" x14ac:dyDescent="0.3">
      <c r="A90" s="100" t="str">
        <f>'Incentive Goal'!A90</f>
        <v>STANLY</v>
      </c>
      <c r="B90" s="45">
        <v>4</v>
      </c>
      <c r="C90" s="80">
        <v>6.63</v>
      </c>
      <c r="D90" s="80">
        <v>10.629999999999999</v>
      </c>
      <c r="E90" s="137">
        <v>1944</v>
      </c>
      <c r="F90" s="138">
        <v>293.2126696832579</v>
      </c>
      <c r="G90" s="137">
        <v>54</v>
      </c>
      <c r="H90" s="138">
        <v>0.12277777777777778</v>
      </c>
      <c r="I90" s="137">
        <v>25</v>
      </c>
      <c r="J90" s="136">
        <v>0.26519999999999999</v>
      </c>
      <c r="K90" s="81">
        <v>920686.27</v>
      </c>
      <c r="L90" s="81">
        <v>138866.70739064857</v>
      </c>
      <c r="M90" s="81">
        <v>86612.066792097845</v>
      </c>
      <c r="N90" s="84">
        <v>11650</v>
      </c>
      <c r="O90" s="80">
        <v>1757.1644042232278</v>
      </c>
      <c r="P90" s="84">
        <v>124</v>
      </c>
      <c r="Q90" s="80">
        <v>18.702865761689292</v>
      </c>
      <c r="R90" s="82">
        <v>209</v>
      </c>
      <c r="S90" s="80">
        <v>31.523378582202113</v>
      </c>
      <c r="T90" s="82">
        <v>5</v>
      </c>
      <c r="U90" s="80">
        <v>0.75414781297134237</v>
      </c>
      <c r="V90" s="82">
        <v>6</v>
      </c>
      <c r="W90" s="80">
        <v>0.90497737556561086</v>
      </c>
      <c r="X90" s="82">
        <v>55</v>
      </c>
      <c r="Y90" s="80">
        <v>8.2956259426847669</v>
      </c>
      <c r="Z90" s="82">
        <v>8</v>
      </c>
      <c r="AA90" s="80">
        <v>1.2066365007541477</v>
      </c>
      <c r="AB90" s="82">
        <v>24</v>
      </c>
      <c r="AC90" s="80">
        <v>3.6199095022624435</v>
      </c>
      <c r="AD90" s="82">
        <v>3</v>
      </c>
      <c r="AE90" s="80">
        <v>0.45248868778280543</v>
      </c>
      <c r="AF90" s="82">
        <v>28</v>
      </c>
      <c r="AG90" s="80">
        <v>4.2232277526395174</v>
      </c>
      <c r="AH90" s="83">
        <v>10</v>
      </c>
      <c r="AI90" s="80">
        <v>1.5082956259426847</v>
      </c>
      <c r="AJ90" s="82">
        <v>15</v>
      </c>
      <c r="AK90" s="80">
        <v>2.2624434389140271</v>
      </c>
      <c r="AL90" s="82">
        <v>211</v>
      </c>
      <c r="AM90" s="80">
        <v>31.825037707390649</v>
      </c>
      <c r="AN90" s="82">
        <v>340</v>
      </c>
      <c r="AO90" s="80">
        <v>51.282051282051285</v>
      </c>
      <c r="AP90" s="82">
        <v>74</v>
      </c>
      <c r="AQ90" s="80">
        <v>11.161387631975867</v>
      </c>
      <c r="AR90" s="82">
        <v>75</v>
      </c>
      <c r="AS90" s="80">
        <v>11.312217194570136</v>
      </c>
    </row>
    <row r="91" spans="1:45" x14ac:dyDescent="0.3">
      <c r="A91" s="100" t="str">
        <f>'Incentive Goal'!A91</f>
        <v>STOKES</v>
      </c>
      <c r="B91" s="45">
        <v>3</v>
      </c>
      <c r="C91" s="80">
        <v>3</v>
      </c>
      <c r="D91" s="80">
        <v>4</v>
      </c>
      <c r="E91" s="137">
        <v>819</v>
      </c>
      <c r="F91" s="138">
        <v>273</v>
      </c>
      <c r="G91" s="137">
        <v>5</v>
      </c>
      <c r="H91" s="138">
        <v>0.6</v>
      </c>
      <c r="I91" s="137">
        <v>19</v>
      </c>
      <c r="J91" s="136">
        <v>0.15789473684210525</v>
      </c>
      <c r="K91" s="81">
        <v>521631.71</v>
      </c>
      <c r="L91" s="81">
        <v>173877.23666666666</v>
      </c>
      <c r="M91" s="81">
        <v>130407.92750000001</v>
      </c>
      <c r="N91" s="84">
        <v>5073</v>
      </c>
      <c r="O91" s="80">
        <v>1691</v>
      </c>
      <c r="P91" s="84">
        <v>29</v>
      </c>
      <c r="Q91" s="80">
        <v>9.6666666666666661</v>
      </c>
      <c r="R91" s="82">
        <v>55</v>
      </c>
      <c r="S91" s="80">
        <v>18.333333333333332</v>
      </c>
      <c r="T91" s="82">
        <v>8</v>
      </c>
      <c r="U91" s="80">
        <v>2.6666666666666665</v>
      </c>
      <c r="V91" s="82">
        <v>2</v>
      </c>
      <c r="W91" s="80">
        <v>0.66666666666666663</v>
      </c>
      <c r="X91" s="82">
        <v>7</v>
      </c>
      <c r="Y91" s="80">
        <v>2.3333333333333335</v>
      </c>
      <c r="Z91" s="82">
        <v>21</v>
      </c>
      <c r="AA91" s="80">
        <v>7</v>
      </c>
      <c r="AB91" s="82">
        <v>17</v>
      </c>
      <c r="AC91" s="80">
        <v>5.666666666666667</v>
      </c>
      <c r="AD91" s="82">
        <v>3</v>
      </c>
      <c r="AE91" s="80">
        <v>1</v>
      </c>
      <c r="AF91" s="82">
        <v>7</v>
      </c>
      <c r="AG91" s="80">
        <v>2.3333333333333335</v>
      </c>
      <c r="AH91" s="83">
        <v>45</v>
      </c>
      <c r="AI91" s="80">
        <v>15</v>
      </c>
      <c r="AJ91" s="82">
        <v>2</v>
      </c>
      <c r="AK91" s="80">
        <v>0.66666666666666663</v>
      </c>
      <c r="AL91" s="82">
        <v>94</v>
      </c>
      <c r="AM91" s="80">
        <v>31.333333333333332</v>
      </c>
      <c r="AN91" s="82">
        <v>144</v>
      </c>
      <c r="AO91" s="80">
        <v>48</v>
      </c>
      <c r="AP91" s="82">
        <v>143</v>
      </c>
      <c r="AQ91" s="80">
        <v>47.666666666666664</v>
      </c>
      <c r="AR91" s="82">
        <v>26</v>
      </c>
      <c r="AS91" s="80">
        <v>8.6666666666666661</v>
      </c>
    </row>
    <row r="92" spans="1:45" x14ac:dyDescent="0.3">
      <c r="A92" s="100" t="str">
        <f>'Incentive Goal'!A92</f>
        <v>SURRY</v>
      </c>
      <c r="B92" s="45">
        <v>3</v>
      </c>
      <c r="C92" s="80">
        <v>7</v>
      </c>
      <c r="D92" s="80">
        <v>10</v>
      </c>
      <c r="E92" s="137">
        <v>1739</v>
      </c>
      <c r="F92" s="138">
        <v>248.42857142857142</v>
      </c>
      <c r="G92" s="137">
        <v>24</v>
      </c>
      <c r="H92" s="138">
        <v>0.29166666666666669</v>
      </c>
      <c r="I92" s="137">
        <v>24</v>
      </c>
      <c r="J92" s="136">
        <v>0.29166666666666669</v>
      </c>
      <c r="K92" s="81">
        <v>752244.24</v>
      </c>
      <c r="L92" s="81">
        <v>107463.46285714286</v>
      </c>
      <c r="M92" s="81">
        <v>75224.423999999999</v>
      </c>
      <c r="N92" s="84">
        <v>11174</v>
      </c>
      <c r="O92" s="80">
        <v>1596.2857142857142</v>
      </c>
      <c r="P92" s="84">
        <v>55</v>
      </c>
      <c r="Q92" s="80">
        <v>7.8571428571428568</v>
      </c>
      <c r="R92" s="82">
        <v>37</v>
      </c>
      <c r="S92" s="80">
        <v>5.2857142857142856</v>
      </c>
      <c r="T92" s="82">
        <v>2</v>
      </c>
      <c r="U92" s="80">
        <v>0.2857142857142857</v>
      </c>
      <c r="V92" s="82">
        <v>8</v>
      </c>
      <c r="W92" s="80">
        <v>1.1428571428571428</v>
      </c>
      <c r="X92" s="82">
        <v>27</v>
      </c>
      <c r="Y92" s="80">
        <v>3.8571428571428572</v>
      </c>
      <c r="Z92" s="82">
        <v>23</v>
      </c>
      <c r="AA92" s="80">
        <v>3.2857142857142856</v>
      </c>
      <c r="AB92" s="82">
        <v>21</v>
      </c>
      <c r="AC92" s="80">
        <v>3</v>
      </c>
      <c r="AD92" s="82">
        <v>1</v>
      </c>
      <c r="AE92" s="80">
        <v>0.14285714285714285</v>
      </c>
      <c r="AF92" s="82">
        <v>8</v>
      </c>
      <c r="AG92" s="80">
        <v>1.1428571428571428</v>
      </c>
      <c r="AH92" s="83">
        <v>15</v>
      </c>
      <c r="AI92" s="80">
        <v>2.1428571428571428</v>
      </c>
      <c r="AJ92" s="82">
        <v>7</v>
      </c>
      <c r="AK92" s="80">
        <v>1</v>
      </c>
      <c r="AL92" s="82">
        <v>150</v>
      </c>
      <c r="AM92" s="80">
        <v>21.428571428571427</v>
      </c>
      <c r="AN92" s="82">
        <v>178</v>
      </c>
      <c r="AO92" s="80">
        <v>25.428571428571427</v>
      </c>
      <c r="AP92" s="82">
        <v>1464</v>
      </c>
      <c r="AQ92" s="80">
        <v>209.14285714285714</v>
      </c>
      <c r="AR92" s="82">
        <v>82</v>
      </c>
      <c r="AS92" s="80">
        <v>11.714285714285714</v>
      </c>
    </row>
    <row r="93" spans="1:45" x14ac:dyDescent="0.3">
      <c r="A93" s="100" t="str">
        <f>'Incentive Goal'!A93</f>
        <v>SWAIN</v>
      </c>
      <c r="B93" s="45">
        <v>1</v>
      </c>
      <c r="C93" s="80">
        <v>1</v>
      </c>
      <c r="D93" s="80">
        <v>1.25</v>
      </c>
      <c r="E93" s="137">
        <v>266</v>
      </c>
      <c r="F93" s="138">
        <v>266</v>
      </c>
      <c r="G93" s="137">
        <v>1</v>
      </c>
      <c r="H93" s="138">
        <v>1</v>
      </c>
      <c r="I93" s="137">
        <v>6</v>
      </c>
      <c r="J93" s="136">
        <v>0.16666666666666666</v>
      </c>
      <c r="K93" s="81">
        <v>141857.39000000001</v>
      </c>
      <c r="L93" s="81">
        <v>141857.39000000001</v>
      </c>
      <c r="M93" s="81">
        <v>113485.91200000001</v>
      </c>
      <c r="N93" s="84">
        <v>1267</v>
      </c>
      <c r="O93" s="80">
        <v>1267</v>
      </c>
      <c r="P93" s="84">
        <v>2</v>
      </c>
      <c r="Q93" s="80">
        <v>2</v>
      </c>
      <c r="R93" s="82">
        <v>9</v>
      </c>
      <c r="S93" s="80">
        <v>9</v>
      </c>
      <c r="T93" s="82">
        <v>0</v>
      </c>
      <c r="U93" s="80">
        <v>0</v>
      </c>
      <c r="V93" s="82">
        <v>1</v>
      </c>
      <c r="W93" s="80">
        <v>1</v>
      </c>
      <c r="X93" s="82">
        <v>3</v>
      </c>
      <c r="Y93" s="80">
        <v>3</v>
      </c>
      <c r="Z93" s="82">
        <v>4</v>
      </c>
      <c r="AA93" s="80">
        <v>4</v>
      </c>
      <c r="AB93" s="82">
        <v>6</v>
      </c>
      <c r="AC93" s="80">
        <v>6</v>
      </c>
      <c r="AD93" s="82">
        <v>0</v>
      </c>
      <c r="AE93" s="80">
        <v>0</v>
      </c>
      <c r="AF93" s="82">
        <v>3</v>
      </c>
      <c r="AG93" s="80">
        <v>3</v>
      </c>
      <c r="AH93" s="83">
        <v>21</v>
      </c>
      <c r="AI93" s="80">
        <v>21</v>
      </c>
      <c r="AJ93" s="82">
        <v>0</v>
      </c>
      <c r="AK93" s="80">
        <v>0</v>
      </c>
      <c r="AL93" s="82">
        <v>19</v>
      </c>
      <c r="AM93" s="80">
        <v>19</v>
      </c>
      <c r="AN93" s="82">
        <v>50</v>
      </c>
      <c r="AO93" s="80">
        <v>50</v>
      </c>
      <c r="AP93" s="82">
        <v>29</v>
      </c>
      <c r="AQ93" s="80">
        <v>29</v>
      </c>
      <c r="AR93" s="82">
        <v>50</v>
      </c>
      <c r="AS93" s="80">
        <v>50</v>
      </c>
    </row>
    <row r="94" spans="1:45" x14ac:dyDescent="0.3">
      <c r="A94" s="100" t="str">
        <f>'Incentive Goal'!A94</f>
        <v>TRANSYLVANIA</v>
      </c>
      <c r="B94" s="45">
        <v>1</v>
      </c>
      <c r="C94" s="80">
        <v>1</v>
      </c>
      <c r="D94" s="80">
        <v>1.1000000000000001</v>
      </c>
      <c r="E94" s="137">
        <v>562</v>
      </c>
      <c r="F94" s="138">
        <v>562</v>
      </c>
      <c r="G94" s="137">
        <v>17</v>
      </c>
      <c r="H94" s="138">
        <v>5.8823529411764705E-2</v>
      </c>
      <c r="I94" s="137">
        <v>8</v>
      </c>
      <c r="J94" s="136">
        <v>0.125</v>
      </c>
      <c r="K94" s="81">
        <v>245117.93</v>
      </c>
      <c r="L94" s="81">
        <v>245117.93</v>
      </c>
      <c r="M94" s="81">
        <v>222834.48181818178</v>
      </c>
      <c r="N94" s="84">
        <v>4264</v>
      </c>
      <c r="O94" s="80">
        <v>4264</v>
      </c>
      <c r="P94" s="84">
        <v>27</v>
      </c>
      <c r="Q94" s="80">
        <v>27</v>
      </c>
      <c r="R94" s="82">
        <v>38</v>
      </c>
      <c r="S94" s="80">
        <v>38</v>
      </c>
      <c r="T94" s="82">
        <v>3</v>
      </c>
      <c r="U94" s="80">
        <v>3</v>
      </c>
      <c r="V94" s="82">
        <v>0</v>
      </c>
      <c r="W94" s="80">
        <v>0</v>
      </c>
      <c r="X94" s="82">
        <v>16</v>
      </c>
      <c r="Y94" s="80">
        <v>16</v>
      </c>
      <c r="Z94" s="82">
        <v>12</v>
      </c>
      <c r="AA94" s="80">
        <v>12</v>
      </c>
      <c r="AB94" s="82">
        <v>6</v>
      </c>
      <c r="AC94" s="80">
        <v>6</v>
      </c>
      <c r="AD94" s="82">
        <v>3</v>
      </c>
      <c r="AE94" s="80">
        <v>3</v>
      </c>
      <c r="AF94" s="82">
        <v>9</v>
      </c>
      <c r="AG94" s="80">
        <v>9</v>
      </c>
      <c r="AH94" s="83">
        <v>13</v>
      </c>
      <c r="AI94" s="80">
        <v>13</v>
      </c>
      <c r="AJ94" s="82">
        <v>4</v>
      </c>
      <c r="AK94" s="80">
        <v>4</v>
      </c>
      <c r="AL94" s="82">
        <v>83</v>
      </c>
      <c r="AM94" s="80">
        <v>83</v>
      </c>
      <c r="AN94" s="82">
        <v>104</v>
      </c>
      <c r="AO94" s="80">
        <v>104</v>
      </c>
      <c r="AP94" s="82">
        <v>75</v>
      </c>
      <c r="AQ94" s="80">
        <v>75</v>
      </c>
      <c r="AR94" s="82">
        <v>74</v>
      </c>
      <c r="AS94" s="80">
        <v>74</v>
      </c>
    </row>
    <row r="95" spans="1:45" x14ac:dyDescent="0.3">
      <c r="A95" s="100" t="str">
        <f>'Incentive Goal'!A95</f>
        <v>TYRRELL</v>
      </c>
      <c r="B95" s="45">
        <v>7</v>
      </c>
      <c r="C95" s="80">
        <v>0.5</v>
      </c>
      <c r="D95" s="80">
        <v>1</v>
      </c>
      <c r="E95" s="137">
        <v>127</v>
      </c>
      <c r="F95" s="138">
        <v>254</v>
      </c>
      <c r="G95" s="137">
        <v>3</v>
      </c>
      <c r="H95" s="138">
        <v>0.16666666666666666</v>
      </c>
      <c r="I95" s="137">
        <v>1</v>
      </c>
      <c r="J95" s="136">
        <v>0.5</v>
      </c>
      <c r="K95" s="81">
        <v>69657.02</v>
      </c>
      <c r="L95" s="81">
        <v>139314.04</v>
      </c>
      <c r="M95" s="81">
        <v>69657.02</v>
      </c>
      <c r="N95" s="84">
        <v>0</v>
      </c>
      <c r="O95" s="80">
        <v>0</v>
      </c>
      <c r="P95" s="84">
        <v>0</v>
      </c>
      <c r="Q95" s="80">
        <v>0</v>
      </c>
      <c r="R95" s="82">
        <v>0</v>
      </c>
      <c r="S95" s="80">
        <v>0</v>
      </c>
      <c r="T95" s="82">
        <v>0</v>
      </c>
      <c r="U95" s="80">
        <v>0</v>
      </c>
      <c r="V95" s="82">
        <v>0</v>
      </c>
      <c r="W95" s="80">
        <v>0</v>
      </c>
      <c r="X95" s="82">
        <v>0</v>
      </c>
      <c r="Y95" s="80">
        <v>0</v>
      </c>
      <c r="Z95" s="82">
        <v>0</v>
      </c>
      <c r="AA95" s="80">
        <v>0</v>
      </c>
      <c r="AB95" s="82">
        <v>0</v>
      </c>
      <c r="AC95" s="80">
        <v>0</v>
      </c>
      <c r="AD95" s="82">
        <v>0</v>
      </c>
      <c r="AE95" s="80">
        <v>0</v>
      </c>
      <c r="AF95" s="82">
        <v>0</v>
      </c>
      <c r="AG95" s="80">
        <v>0</v>
      </c>
      <c r="AH95" s="83">
        <v>0</v>
      </c>
      <c r="AI95" s="80">
        <v>0</v>
      </c>
      <c r="AJ95" s="82">
        <v>0</v>
      </c>
      <c r="AK95" s="80">
        <v>0</v>
      </c>
      <c r="AL95" s="82">
        <v>10</v>
      </c>
      <c r="AM95" s="80">
        <v>20</v>
      </c>
      <c r="AN95" s="82">
        <v>0</v>
      </c>
      <c r="AO95" s="80">
        <v>0</v>
      </c>
      <c r="AP95" s="82">
        <v>0</v>
      </c>
      <c r="AQ95" s="80">
        <v>0</v>
      </c>
      <c r="AR95" s="82">
        <v>36</v>
      </c>
      <c r="AS95" s="80">
        <v>72</v>
      </c>
    </row>
    <row r="96" spans="1:45" x14ac:dyDescent="0.3">
      <c r="A96" s="100" t="str">
        <f>'Incentive Goal'!A96</f>
        <v>UNION</v>
      </c>
      <c r="B96" s="45">
        <v>4</v>
      </c>
      <c r="C96" s="80">
        <v>8</v>
      </c>
      <c r="D96" s="80">
        <v>13</v>
      </c>
      <c r="E96" s="137">
        <v>3873</v>
      </c>
      <c r="F96" s="138">
        <v>484.125</v>
      </c>
      <c r="G96" s="137">
        <v>65</v>
      </c>
      <c r="H96" s="138">
        <v>0.12307692307692308</v>
      </c>
      <c r="I96" s="137">
        <v>65</v>
      </c>
      <c r="J96" s="136">
        <v>0.12307692307692308</v>
      </c>
      <c r="K96" s="81">
        <v>2476931.71</v>
      </c>
      <c r="L96" s="81">
        <v>309616.46375</v>
      </c>
      <c r="M96" s="81">
        <v>190533.20846153845</v>
      </c>
      <c r="N96" s="84">
        <v>20899</v>
      </c>
      <c r="O96" s="80">
        <v>2612.375</v>
      </c>
      <c r="P96" s="84">
        <v>242</v>
      </c>
      <c r="Q96" s="80">
        <v>30.25</v>
      </c>
      <c r="R96" s="82">
        <v>236</v>
      </c>
      <c r="S96" s="80">
        <v>29.5</v>
      </c>
      <c r="T96" s="82">
        <v>8</v>
      </c>
      <c r="U96" s="80">
        <v>1</v>
      </c>
      <c r="V96" s="82">
        <v>23</v>
      </c>
      <c r="W96" s="80">
        <v>2.875</v>
      </c>
      <c r="X96" s="82">
        <v>69</v>
      </c>
      <c r="Y96" s="80">
        <v>8.625</v>
      </c>
      <c r="Z96" s="82">
        <v>64</v>
      </c>
      <c r="AA96" s="80">
        <v>8</v>
      </c>
      <c r="AB96" s="82">
        <v>56</v>
      </c>
      <c r="AC96" s="80">
        <v>7</v>
      </c>
      <c r="AD96" s="82">
        <v>4</v>
      </c>
      <c r="AE96" s="80">
        <v>0.5</v>
      </c>
      <c r="AF96" s="82">
        <v>27</v>
      </c>
      <c r="AG96" s="80">
        <v>3.375</v>
      </c>
      <c r="AH96" s="83">
        <v>132</v>
      </c>
      <c r="AI96" s="80">
        <v>16.5</v>
      </c>
      <c r="AJ96" s="82">
        <v>26</v>
      </c>
      <c r="AK96" s="80">
        <v>3.25</v>
      </c>
      <c r="AL96" s="82">
        <v>413</v>
      </c>
      <c r="AM96" s="80">
        <v>51.625</v>
      </c>
      <c r="AN96" s="82">
        <v>425</v>
      </c>
      <c r="AO96" s="80">
        <v>53.125</v>
      </c>
      <c r="AP96" s="82">
        <v>966</v>
      </c>
      <c r="AQ96" s="80">
        <v>120.75</v>
      </c>
      <c r="AR96" s="82">
        <v>206</v>
      </c>
      <c r="AS96" s="80">
        <v>25.75</v>
      </c>
    </row>
    <row r="97" spans="1:45" x14ac:dyDescent="0.3">
      <c r="A97" s="100" t="str">
        <f>'Incentive Goal'!A97</f>
        <v>VANCE</v>
      </c>
      <c r="B97" s="45">
        <v>5</v>
      </c>
      <c r="C97" s="80">
        <v>10.5</v>
      </c>
      <c r="D97" s="80">
        <v>12</v>
      </c>
      <c r="E97" s="137">
        <v>2533</v>
      </c>
      <c r="F97" s="138">
        <v>241.23809523809524</v>
      </c>
      <c r="G97" s="137">
        <v>63</v>
      </c>
      <c r="H97" s="138">
        <v>0.16666666666666666</v>
      </c>
      <c r="I97" s="137">
        <v>58</v>
      </c>
      <c r="J97" s="136">
        <v>0.18103448275862069</v>
      </c>
      <c r="K97" s="81">
        <v>1076026.6299999999</v>
      </c>
      <c r="L97" s="81">
        <v>102478.72666666665</v>
      </c>
      <c r="M97" s="81">
        <v>89668.885833333319</v>
      </c>
      <c r="N97" s="84">
        <v>16192</v>
      </c>
      <c r="O97" s="80">
        <v>1542.0952380952381</v>
      </c>
      <c r="P97" s="84">
        <v>81</v>
      </c>
      <c r="Q97" s="80">
        <v>7.7142857142857144</v>
      </c>
      <c r="R97" s="82">
        <v>293</v>
      </c>
      <c r="S97" s="80">
        <v>27.904761904761905</v>
      </c>
      <c r="T97" s="82">
        <v>13</v>
      </c>
      <c r="U97" s="80">
        <v>1.2380952380952381</v>
      </c>
      <c r="V97" s="82">
        <v>23</v>
      </c>
      <c r="W97" s="80">
        <v>2.1904761904761907</v>
      </c>
      <c r="X97" s="82">
        <v>70</v>
      </c>
      <c r="Y97" s="80">
        <v>6.666666666666667</v>
      </c>
      <c r="Z97" s="82">
        <v>55</v>
      </c>
      <c r="AA97" s="80">
        <v>5.2380952380952381</v>
      </c>
      <c r="AB97" s="82">
        <v>24</v>
      </c>
      <c r="AC97" s="80">
        <v>2.2857142857142856</v>
      </c>
      <c r="AD97" s="82">
        <v>5</v>
      </c>
      <c r="AE97" s="80">
        <v>0.47619047619047616</v>
      </c>
      <c r="AF97" s="82">
        <v>16</v>
      </c>
      <c r="AG97" s="80">
        <v>1.5238095238095237</v>
      </c>
      <c r="AH97" s="83">
        <v>59</v>
      </c>
      <c r="AI97" s="80">
        <v>5.6190476190476186</v>
      </c>
      <c r="AJ97" s="82">
        <v>0</v>
      </c>
      <c r="AK97" s="80">
        <v>0</v>
      </c>
      <c r="AL97" s="82">
        <v>396</v>
      </c>
      <c r="AM97" s="80">
        <v>37.714285714285715</v>
      </c>
      <c r="AN97" s="82">
        <v>455</v>
      </c>
      <c r="AO97" s="80">
        <v>43.333333333333336</v>
      </c>
      <c r="AP97" s="82">
        <v>2147</v>
      </c>
      <c r="AQ97" s="80">
        <v>204.47619047619048</v>
      </c>
      <c r="AR97" s="82">
        <v>199</v>
      </c>
      <c r="AS97" s="80">
        <v>18.952380952380953</v>
      </c>
    </row>
    <row r="98" spans="1:45" x14ac:dyDescent="0.3">
      <c r="A98" s="100" t="str">
        <f>'Incentive Goal'!A98</f>
        <v>WAKE</v>
      </c>
      <c r="B98" s="45">
        <v>5</v>
      </c>
      <c r="C98" s="80">
        <v>43</v>
      </c>
      <c r="D98" s="80">
        <v>75</v>
      </c>
      <c r="E98" s="137">
        <v>17109</v>
      </c>
      <c r="F98" s="138">
        <v>397.88372093023258</v>
      </c>
      <c r="G98" s="137">
        <v>309</v>
      </c>
      <c r="H98" s="138">
        <v>0.13915857605177995</v>
      </c>
      <c r="I98" s="137">
        <v>207</v>
      </c>
      <c r="J98" s="136">
        <v>0.20772946859903382</v>
      </c>
      <c r="K98" s="81">
        <v>10826813.27</v>
      </c>
      <c r="L98" s="81">
        <v>251786.35511627907</v>
      </c>
      <c r="M98" s="81">
        <v>144357.51026666665</v>
      </c>
      <c r="N98" s="84">
        <v>84764</v>
      </c>
      <c r="O98" s="80">
        <v>1971.2558139534883</v>
      </c>
      <c r="P98" s="84">
        <v>720</v>
      </c>
      <c r="Q98" s="80">
        <v>16.744186046511629</v>
      </c>
      <c r="R98" s="82">
        <v>1616</v>
      </c>
      <c r="S98" s="80">
        <v>37.581395348837212</v>
      </c>
      <c r="T98" s="82">
        <v>49</v>
      </c>
      <c r="U98" s="80">
        <v>1.1395348837209303</v>
      </c>
      <c r="V98" s="82">
        <v>129</v>
      </c>
      <c r="W98" s="80">
        <v>3</v>
      </c>
      <c r="X98" s="82">
        <v>302</v>
      </c>
      <c r="Y98" s="80">
        <v>7.0232558139534884</v>
      </c>
      <c r="Z98" s="82">
        <v>325</v>
      </c>
      <c r="AA98" s="80">
        <v>7.558139534883721</v>
      </c>
      <c r="AB98" s="82">
        <v>195</v>
      </c>
      <c r="AC98" s="80">
        <v>4.5348837209302326</v>
      </c>
      <c r="AD98" s="82">
        <v>7</v>
      </c>
      <c r="AE98" s="80">
        <v>0.16279069767441862</v>
      </c>
      <c r="AF98" s="82">
        <v>175</v>
      </c>
      <c r="AG98" s="80">
        <v>4.0697674418604652</v>
      </c>
      <c r="AH98" s="83">
        <v>458</v>
      </c>
      <c r="AI98" s="80">
        <v>10.651162790697674</v>
      </c>
      <c r="AJ98" s="82">
        <v>47</v>
      </c>
      <c r="AK98" s="80">
        <v>1.0930232558139534</v>
      </c>
      <c r="AL98" s="82">
        <v>2041</v>
      </c>
      <c r="AM98" s="80">
        <v>47.465116279069768</v>
      </c>
      <c r="AN98" s="82">
        <v>1045</v>
      </c>
      <c r="AO98" s="80">
        <v>24.302325581395348</v>
      </c>
      <c r="AP98" s="82">
        <v>4251</v>
      </c>
      <c r="AQ98" s="80">
        <v>98.860465116279073</v>
      </c>
      <c r="AR98" s="82">
        <v>206</v>
      </c>
      <c r="AS98" s="80">
        <v>4.7906976744186043</v>
      </c>
    </row>
    <row r="99" spans="1:45" x14ac:dyDescent="0.3">
      <c r="A99" s="100" t="str">
        <f>'Incentive Goal'!A99</f>
        <v>WARREN</v>
      </c>
      <c r="B99" s="45">
        <v>5</v>
      </c>
      <c r="C99" s="80">
        <v>3</v>
      </c>
      <c r="D99" s="80">
        <v>4</v>
      </c>
      <c r="E99" s="137">
        <v>903</v>
      </c>
      <c r="F99" s="138">
        <v>301</v>
      </c>
      <c r="G99" s="137">
        <v>6</v>
      </c>
      <c r="H99" s="138">
        <v>0.5</v>
      </c>
      <c r="I99" s="137">
        <v>5</v>
      </c>
      <c r="J99" s="136">
        <v>0.6</v>
      </c>
      <c r="K99" s="81">
        <v>408543.33</v>
      </c>
      <c r="L99" s="81">
        <v>136181.11000000002</v>
      </c>
      <c r="M99" s="81">
        <v>102135.8325</v>
      </c>
      <c r="N99" s="84">
        <v>5915</v>
      </c>
      <c r="O99" s="80">
        <v>1971.6666666666667</v>
      </c>
      <c r="P99" s="84">
        <v>20</v>
      </c>
      <c r="Q99" s="80">
        <v>6.666666666666667</v>
      </c>
      <c r="R99" s="82">
        <v>512</v>
      </c>
      <c r="S99" s="80">
        <v>170.66666666666666</v>
      </c>
      <c r="T99" s="82">
        <v>0</v>
      </c>
      <c r="U99" s="80">
        <v>0</v>
      </c>
      <c r="V99" s="82">
        <v>7</v>
      </c>
      <c r="W99" s="80">
        <v>2.3333333333333335</v>
      </c>
      <c r="X99" s="82">
        <v>6</v>
      </c>
      <c r="Y99" s="80">
        <v>2</v>
      </c>
      <c r="Z99" s="82">
        <v>16</v>
      </c>
      <c r="AA99" s="80">
        <v>5.333333333333333</v>
      </c>
      <c r="AB99" s="82">
        <v>6</v>
      </c>
      <c r="AC99" s="80">
        <v>2</v>
      </c>
      <c r="AD99" s="82">
        <v>0</v>
      </c>
      <c r="AE99" s="80">
        <v>0</v>
      </c>
      <c r="AF99" s="82">
        <v>0</v>
      </c>
      <c r="AG99" s="80">
        <v>0</v>
      </c>
      <c r="AH99" s="83">
        <v>13</v>
      </c>
      <c r="AI99" s="80">
        <v>4.333333333333333</v>
      </c>
      <c r="AJ99" s="82">
        <v>2</v>
      </c>
      <c r="AK99" s="80">
        <v>0.66666666666666663</v>
      </c>
      <c r="AL99" s="82">
        <v>104</v>
      </c>
      <c r="AM99" s="80">
        <v>34.666666666666664</v>
      </c>
      <c r="AN99" s="82">
        <v>119</v>
      </c>
      <c r="AO99" s="80">
        <v>39.666666666666664</v>
      </c>
      <c r="AP99" s="82">
        <v>1095</v>
      </c>
      <c r="AQ99" s="80">
        <v>365</v>
      </c>
      <c r="AR99" s="82">
        <v>71</v>
      </c>
      <c r="AS99" s="80">
        <v>23.666666666666668</v>
      </c>
    </row>
    <row r="100" spans="1:45" x14ac:dyDescent="0.3">
      <c r="A100" s="100" t="str">
        <f>'Incentive Goal'!A100</f>
        <v>WASHINGTON</v>
      </c>
      <c r="B100" s="45">
        <v>7</v>
      </c>
      <c r="C100" s="80">
        <v>1</v>
      </c>
      <c r="D100" s="80">
        <v>1.25</v>
      </c>
      <c r="E100" s="137">
        <v>677</v>
      </c>
      <c r="F100" s="138">
        <v>677</v>
      </c>
      <c r="G100" s="137">
        <v>15</v>
      </c>
      <c r="H100" s="138">
        <v>6.6666666666666666E-2</v>
      </c>
      <c r="I100" s="137">
        <v>9</v>
      </c>
      <c r="J100" s="136">
        <v>0.1111111111111111</v>
      </c>
      <c r="K100" s="81">
        <v>274253.14</v>
      </c>
      <c r="L100" s="81">
        <v>274253.14</v>
      </c>
      <c r="M100" s="81">
        <v>219402.51200000002</v>
      </c>
      <c r="N100" s="84">
        <v>4882</v>
      </c>
      <c r="O100" s="80">
        <v>4882</v>
      </c>
      <c r="P100" s="84">
        <v>13</v>
      </c>
      <c r="Q100" s="80">
        <v>13</v>
      </c>
      <c r="R100" s="82">
        <v>153</v>
      </c>
      <c r="S100" s="80">
        <v>153</v>
      </c>
      <c r="T100" s="82">
        <v>0</v>
      </c>
      <c r="U100" s="80">
        <v>0</v>
      </c>
      <c r="V100" s="82">
        <v>2</v>
      </c>
      <c r="W100" s="80">
        <v>2</v>
      </c>
      <c r="X100" s="82">
        <v>1</v>
      </c>
      <c r="Y100" s="80">
        <v>1</v>
      </c>
      <c r="Z100" s="82">
        <v>0</v>
      </c>
      <c r="AA100" s="80">
        <v>0</v>
      </c>
      <c r="AB100" s="82">
        <v>0</v>
      </c>
      <c r="AC100" s="80">
        <v>0</v>
      </c>
      <c r="AD100" s="82">
        <v>0</v>
      </c>
      <c r="AE100" s="80">
        <v>0</v>
      </c>
      <c r="AF100" s="82">
        <v>6</v>
      </c>
      <c r="AG100" s="80">
        <v>6</v>
      </c>
      <c r="AH100" s="83">
        <v>10</v>
      </c>
      <c r="AI100" s="80">
        <v>10</v>
      </c>
      <c r="AJ100" s="82">
        <v>0</v>
      </c>
      <c r="AK100" s="80">
        <v>0</v>
      </c>
      <c r="AL100" s="82">
        <v>98</v>
      </c>
      <c r="AM100" s="80">
        <v>98</v>
      </c>
      <c r="AN100" s="82">
        <v>78</v>
      </c>
      <c r="AO100" s="80">
        <v>78</v>
      </c>
      <c r="AP100" s="82">
        <v>38</v>
      </c>
      <c r="AQ100" s="80">
        <v>38</v>
      </c>
      <c r="AR100" s="82">
        <v>76</v>
      </c>
      <c r="AS100" s="80">
        <v>76</v>
      </c>
    </row>
    <row r="101" spans="1:45" x14ac:dyDescent="0.3">
      <c r="A101" s="100" t="str">
        <f>'Incentive Goal'!A101</f>
        <v>WATAUGA</v>
      </c>
      <c r="B101" s="45">
        <v>2</v>
      </c>
      <c r="C101" s="80">
        <v>1</v>
      </c>
      <c r="D101" s="80">
        <v>2</v>
      </c>
      <c r="E101" s="137">
        <v>405</v>
      </c>
      <c r="F101" s="138">
        <v>405</v>
      </c>
      <c r="G101" s="137">
        <v>7</v>
      </c>
      <c r="H101" s="138">
        <v>0.14285714285714285</v>
      </c>
      <c r="I101" s="137">
        <v>19</v>
      </c>
      <c r="J101" s="136">
        <v>5.2631578947368418E-2</v>
      </c>
      <c r="K101" s="81">
        <v>340299.23</v>
      </c>
      <c r="L101" s="81">
        <v>340299.23</v>
      </c>
      <c r="M101" s="81">
        <v>170149.61499999999</v>
      </c>
      <c r="N101" s="84">
        <v>1942</v>
      </c>
      <c r="O101" s="80">
        <v>1942</v>
      </c>
      <c r="P101" s="84">
        <v>11</v>
      </c>
      <c r="Q101" s="80">
        <v>11</v>
      </c>
      <c r="R101" s="82">
        <v>6</v>
      </c>
      <c r="S101" s="80">
        <v>6</v>
      </c>
      <c r="T101" s="82">
        <v>0</v>
      </c>
      <c r="U101" s="80">
        <v>0</v>
      </c>
      <c r="V101" s="82">
        <v>0</v>
      </c>
      <c r="W101" s="80">
        <v>0</v>
      </c>
      <c r="X101" s="82">
        <v>6</v>
      </c>
      <c r="Y101" s="80">
        <v>6</v>
      </c>
      <c r="Z101" s="82">
        <v>12</v>
      </c>
      <c r="AA101" s="80">
        <v>12</v>
      </c>
      <c r="AB101" s="82">
        <v>19</v>
      </c>
      <c r="AC101" s="80">
        <v>19</v>
      </c>
      <c r="AD101" s="82">
        <v>1</v>
      </c>
      <c r="AE101" s="80">
        <v>1</v>
      </c>
      <c r="AF101" s="82">
        <v>4</v>
      </c>
      <c r="AG101" s="80">
        <v>4</v>
      </c>
      <c r="AH101" s="83">
        <v>28</v>
      </c>
      <c r="AI101" s="80">
        <v>28</v>
      </c>
      <c r="AJ101" s="82">
        <v>0</v>
      </c>
      <c r="AK101" s="80">
        <v>0</v>
      </c>
      <c r="AL101" s="82">
        <v>40</v>
      </c>
      <c r="AM101" s="80">
        <v>40</v>
      </c>
      <c r="AN101" s="82">
        <v>138</v>
      </c>
      <c r="AO101" s="80">
        <v>138</v>
      </c>
      <c r="AP101" s="82">
        <v>36</v>
      </c>
      <c r="AQ101" s="80">
        <v>36</v>
      </c>
      <c r="AR101" s="82">
        <v>41</v>
      </c>
      <c r="AS101" s="80">
        <v>41</v>
      </c>
    </row>
    <row r="102" spans="1:45" x14ac:dyDescent="0.3">
      <c r="A102" s="100" t="str">
        <f>'Incentive Goal'!A102</f>
        <v>WAYNE</v>
      </c>
      <c r="B102" s="45">
        <v>5</v>
      </c>
      <c r="C102" s="80">
        <v>10</v>
      </c>
      <c r="D102" s="80">
        <v>17.5</v>
      </c>
      <c r="E102" s="137">
        <v>5961</v>
      </c>
      <c r="F102" s="138">
        <v>596.1</v>
      </c>
      <c r="G102" s="137">
        <v>126</v>
      </c>
      <c r="H102" s="138">
        <v>7.9365079365079361E-2</v>
      </c>
      <c r="I102" s="137">
        <v>68</v>
      </c>
      <c r="J102" s="136">
        <v>0.14705882352941177</v>
      </c>
      <c r="K102" s="81">
        <v>2655019.36</v>
      </c>
      <c r="L102" s="81">
        <v>265501.93599999999</v>
      </c>
      <c r="M102" s="81">
        <v>151715.39199999999</v>
      </c>
      <c r="N102" s="84">
        <v>38271</v>
      </c>
      <c r="O102" s="80">
        <v>3827.1</v>
      </c>
      <c r="P102" s="84">
        <v>197</v>
      </c>
      <c r="Q102" s="80">
        <v>19.7</v>
      </c>
      <c r="R102" s="82">
        <v>2613</v>
      </c>
      <c r="S102" s="80">
        <v>261.3</v>
      </c>
      <c r="T102" s="82">
        <v>264</v>
      </c>
      <c r="U102" s="80">
        <v>26.4</v>
      </c>
      <c r="V102" s="82">
        <v>27</v>
      </c>
      <c r="W102" s="80">
        <v>2.7</v>
      </c>
      <c r="X102" s="82">
        <v>137</v>
      </c>
      <c r="Y102" s="80">
        <v>13.7</v>
      </c>
      <c r="Z102" s="82">
        <v>82</v>
      </c>
      <c r="AA102" s="80">
        <v>8.1999999999999993</v>
      </c>
      <c r="AB102" s="82">
        <v>51</v>
      </c>
      <c r="AC102" s="80">
        <v>5.0999999999999996</v>
      </c>
      <c r="AD102" s="82">
        <v>13</v>
      </c>
      <c r="AE102" s="80">
        <v>1.3</v>
      </c>
      <c r="AF102" s="82">
        <v>120</v>
      </c>
      <c r="AG102" s="80">
        <v>12</v>
      </c>
      <c r="AH102" s="83">
        <v>95</v>
      </c>
      <c r="AI102" s="80">
        <v>9.5</v>
      </c>
      <c r="AJ102" s="82">
        <v>9</v>
      </c>
      <c r="AK102" s="80">
        <v>0.9</v>
      </c>
      <c r="AL102" s="82">
        <v>739</v>
      </c>
      <c r="AM102" s="80">
        <v>73.900000000000006</v>
      </c>
      <c r="AN102" s="82">
        <v>775</v>
      </c>
      <c r="AO102" s="80">
        <v>77.5</v>
      </c>
      <c r="AP102" s="82">
        <v>1008</v>
      </c>
      <c r="AQ102" s="80">
        <v>100.8</v>
      </c>
      <c r="AR102" s="82">
        <v>256</v>
      </c>
      <c r="AS102" s="80">
        <v>25.6</v>
      </c>
    </row>
    <row r="103" spans="1:45" x14ac:dyDescent="0.3">
      <c r="A103" s="100" t="str">
        <f>'Incentive Goal'!A103</f>
        <v>WILKES</v>
      </c>
      <c r="B103" s="45">
        <v>2</v>
      </c>
      <c r="C103" s="80">
        <v>6</v>
      </c>
      <c r="D103" s="80">
        <v>8</v>
      </c>
      <c r="E103" s="137">
        <v>2365</v>
      </c>
      <c r="F103" s="138">
        <v>394.16666666666669</v>
      </c>
      <c r="G103" s="137">
        <v>36</v>
      </c>
      <c r="H103" s="138">
        <v>0.16666666666666666</v>
      </c>
      <c r="I103" s="137">
        <v>53</v>
      </c>
      <c r="J103" s="136">
        <v>0.11320754716981132</v>
      </c>
      <c r="K103" s="81">
        <v>872604.59</v>
      </c>
      <c r="L103" s="81">
        <v>145434.09833333333</v>
      </c>
      <c r="M103" s="81">
        <v>109075.57375</v>
      </c>
      <c r="N103" s="84">
        <v>16470</v>
      </c>
      <c r="O103" s="80">
        <v>2745</v>
      </c>
      <c r="P103" s="84">
        <v>71</v>
      </c>
      <c r="Q103" s="80">
        <v>11.833333333333334</v>
      </c>
      <c r="R103" s="82">
        <v>128</v>
      </c>
      <c r="S103" s="80">
        <v>21.333333333333332</v>
      </c>
      <c r="T103" s="82">
        <v>11</v>
      </c>
      <c r="U103" s="80">
        <v>1.8333333333333333</v>
      </c>
      <c r="V103" s="82">
        <v>36</v>
      </c>
      <c r="W103" s="80">
        <v>6</v>
      </c>
      <c r="X103" s="82">
        <v>37</v>
      </c>
      <c r="Y103" s="80">
        <v>6.166666666666667</v>
      </c>
      <c r="Z103" s="82">
        <v>57</v>
      </c>
      <c r="AA103" s="80">
        <v>9.5</v>
      </c>
      <c r="AB103" s="82">
        <v>52</v>
      </c>
      <c r="AC103" s="80">
        <v>8.6666666666666661</v>
      </c>
      <c r="AD103" s="82">
        <v>13</v>
      </c>
      <c r="AE103" s="80">
        <v>2.1666666666666665</v>
      </c>
      <c r="AF103" s="82">
        <v>10</v>
      </c>
      <c r="AG103" s="80">
        <v>1.6666666666666667</v>
      </c>
      <c r="AH103" s="83">
        <v>30</v>
      </c>
      <c r="AI103" s="80">
        <v>5</v>
      </c>
      <c r="AJ103" s="82">
        <v>9</v>
      </c>
      <c r="AK103" s="80">
        <v>1.5</v>
      </c>
      <c r="AL103" s="82">
        <v>362</v>
      </c>
      <c r="AM103" s="80">
        <v>60.333333333333336</v>
      </c>
      <c r="AN103" s="82">
        <v>671</v>
      </c>
      <c r="AO103" s="80">
        <v>111.83333333333333</v>
      </c>
      <c r="AP103" s="82">
        <v>3247</v>
      </c>
      <c r="AQ103" s="80">
        <v>541.16666666666663</v>
      </c>
      <c r="AR103" s="82">
        <v>507</v>
      </c>
      <c r="AS103" s="80">
        <v>84.5</v>
      </c>
    </row>
    <row r="104" spans="1:45" x14ac:dyDescent="0.3">
      <c r="A104" s="100" t="str">
        <f>'Incentive Goal'!A104</f>
        <v>WILSON</v>
      </c>
      <c r="B104" s="45">
        <v>5</v>
      </c>
      <c r="C104" s="80">
        <v>12.5</v>
      </c>
      <c r="D104" s="80">
        <v>18</v>
      </c>
      <c r="E104" s="137">
        <v>4711</v>
      </c>
      <c r="F104" s="138">
        <v>376.88</v>
      </c>
      <c r="G104" s="137">
        <v>75</v>
      </c>
      <c r="H104" s="138">
        <v>0.16666666666666666</v>
      </c>
      <c r="I104" s="137">
        <v>61</v>
      </c>
      <c r="J104" s="136">
        <v>0.20491803278688525</v>
      </c>
      <c r="K104" s="81">
        <v>1957266.5</v>
      </c>
      <c r="L104" s="81">
        <v>156581.32</v>
      </c>
      <c r="M104" s="81">
        <v>108737.02777777778</v>
      </c>
      <c r="N104" s="84">
        <v>33761</v>
      </c>
      <c r="O104" s="80">
        <v>2700.88</v>
      </c>
      <c r="P104" s="84">
        <v>245</v>
      </c>
      <c r="Q104" s="80">
        <v>19.600000000000001</v>
      </c>
      <c r="R104" s="82">
        <v>862</v>
      </c>
      <c r="S104" s="80">
        <v>68.959999999999994</v>
      </c>
      <c r="T104" s="82">
        <v>79</v>
      </c>
      <c r="U104" s="80">
        <v>6.32</v>
      </c>
      <c r="V104" s="82">
        <v>49</v>
      </c>
      <c r="W104" s="80">
        <v>3.92</v>
      </c>
      <c r="X104" s="82">
        <v>76</v>
      </c>
      <c r="Y104" s="80">
        <v>6.08</v>
      </c>
      <c r="Z104" s="82">
        <v>143</v>
      </c>
      <c r="AA104" s="80">
        <v>11.44</v>
      </c>
      <c r="AB104" s="82">
        <v>51</v>
      </c>
      <c r="AC104" s="80">
        <v>4.08</v>
      </c>
      <c r="AD104" s="82">
        <v>90</v>
      </c>
      <c r="AE104" s="80">
        <v>7.2</v>
      </c>
      <c r="AF104" s="82">
        <v>39</v>
      </c>
      <c r="AG104" s="80">
        <v>3.12</v>
      </c>
      <c r="AH104" s="83">
        <v>153</v>
      </c>
      <c r="AI104" s="80">
        <v>12.24</v>
      </c>
      <c r="AJ104" s="82">
        <v>9</v>
      </c>
      <c r="AK104" s="80">
        <v>0.72</v>
      </c>
      <c r="AL104" s="82">
        <v>523</v>
      </c>
      <c r="AM104" s="80">
        <v>41.84</v>
      </c>
      <c r="AN104" s="82">
        <v>421</v>
      </c>
      <c r="AO104" s="80">
        <v>33.68</v>
      </c>
      <c r="AP104" s="82">
        <v>623</v>
      </c>
      <c r="AQ104" s="80">
        <v>49.84</v>
      </c>
      <c r="AR104" s="82">
        <v>205</v>
      </c>
      <c r="AS104" s="80">
        <v>16.399999999999999</v>
      </c>
    </row>
    <row r="105" spans="1:45" x14ac:dyDescent="0.3">
      <c r="A105" s="100" t="str">
        <f>'Incentive Goal'!A105</f>
        <v>YADKIN</v>
      </c>
      <c r="B105" s="45">
        <v>3</v>
      </c>
      <c r="C105" s="80">
        <v>3.5</v>
      </c>
      <c r="D105" s="80">
        <v>5</v>
      </c>
      <c r="E105" s="137">
        <v>888</v>
      </c>
      <c r="F105" s="138">
        <v>253.71428571428572</v>
      </c>
      <c r="G105" s="137">
        <v>13</v>
      </c>
      <c r="H105" s="138">
        <v>0.26923076923076922</v>
      </c>
      <c r="I105" s="137">
        <v>17</v>
      </c>
      <c r="J105" s="136">
        <v>0.20588235294117646</v>
      </c>
      <c r="K105" s="81">
        <v>465246.53</v>
      </c>
      <c r="L105" s="81">
        <v>132927.58000000002</v>
      </c>
      <c r="M105" s="81">
        <v>93049.306000000011</v>
      </c>
      <c r="N105" s="84">
        <v>4572</v>
      </c>
      <c r="O105" s="80">
        <v>1306.2857142857142</v>
      </c>
      <c r="P105" s="84">
        <v>24</v>
      </c>
      <c r="Q105" s="80">
        <v>6.8571428571428568</v>
      </c>
      <c r="R105" s="82">
        <v>50</v>
      </c>
      <c r="S105" s="80">
        <v>14.285714285714286</v>
      </c>
      <c r="T105" s="82">
        <v>2</v>
      </c>
      <c r="U105" s="80">
        <v>0.5714285714285714</v>
      </c>
      <c r="V105" s="82">
        <v>5</v>
      </c>
      <c r="W105" s="80">
        <v>1.4285714285714286</v>
      </c>
      <c r="X105" s="82">
        <v>13</v>
      </c>
      <c r="Y105" s="80">
        <v>3.7142857142857144</v>
      </c>
      <c r="Z105" s="82">
        <v>19</v>
      </c>
      <c r="AA105" s="80">
        <v>5.4285714285714288</v>
      </c>
      <c r="AB105" s="82">
        <v>15</v>
      </c>
      <c r="AC105" s="80">
        <v>4.2857142857142856</v>
      </c>
      <c r="AD105" s="82">
        <v>21</v>
      </c>
      <c r="AE105" s="80">
        <v>6</v>
      </c>
      <c r="AF105" s="82">
        <v>6</v>
      </c>
      <c r="AG105" s="80">
        <v>1.7142857142857142</v>
      </c>
      <c r="AH105" s="83">
        <v>8</v>
      </c>
      <c r="AI105" s="80">
        <v>2.2857142857142856</v>
      </c>
      <c r="AJ105" s="82">
        <v>2</v>
      </c>
      <c r="AK105" s="80">
        <v>0.5714285714285714</v>
      </c>
      <c r="AL105" s="82">
        <v>89</v>
      </c>
      <c r="AM105" s="80">
        <v>25.428571428571427</v>
      </c>
      <c r="AN105" s="82">
        <v>101</v>
      </c>
      <c r="AO105" s="80">
        <v>28.857142857142858</v>
      </c>
      <c r="AP105" s="82">
        <v>228</v>
      </c>
      <c r="AQ105" s="80">
        <v>65.142857142857139</v>
      </c>
      <c r="AR105" s="82">
        <v>81</v>
      </c>
      <c r="AS105" s="80">
        <v>23.142857142857142</v>
      </c>
    </row>
    <row r="106" spans="1:45" x14ac:dyDescent="0.3">
      <c r="A106" s="100" t="str">
        <f>'Incentive Goal'!A106</f>
        <v>YANCEY</v>
      </c>
      <c r="B106" s="45">
        <v>1</v>
      </c>
      <c r="C106" s="80">
        <v>0.75</v>
      </c>
      <c r="D106" s="80">
        <v>1</v>
      </c>
      <c r="E106" s="137">
        <v>311</v>
      </c>
      <c r="F106" s="138">
        <v>414.66666666666669</v>
      </c>
      <c r="G106" s="137">
        <v>10</v>
      </c>
      <c r="H106" s="138">
        <v>7.4999999999999997E-2</v>
      </c>
      <c r="I106" s="137">
        <v>10</v>
      </c>
      <c r="J106" s="136">
        <v>7.4999999999999997E-2</v>
      </c>
      <c r="K106" s="81">
        <v>186552.82</v>
      </c>
      <c r="L106" s="81">
        <v>248737.09333333335</v>
      </c>
      <c r="M106" s="81">
        <v>186552.82</v>
      </c>
      <c r="N106" s="84">
        <v>1497</v>
      </c>
      <c r="O106" s="80">
        <v>1996</v>
      </c>
      <c r="P106" s="84">
        <v>10</v>
      </c>
      <c r="Q106" s="80">
        <v>13.333333333333334</v>
      </c>
      <c r="R106" s="82">
        <v>121</v>
      </c>
      <c r="S106" s="80">
        <v>161.33333333333334</v>
      </c>
      <c r="T106" s="82">
        <v>7</v>
      </c>
      <c r="U106" s="80">
        <v>9.3333333333333339</v>
      </c>
      <c r="V106" s="82">
        <v>2</v>
      </c>
      <c r="W106" s="80">
        <v>2.6666666666666665</v>
      </c>
      <c r="X106" s="82">
        <v>10</v>
      </c>
      <c r="Y106" s="80">
        <v>13.333333333333334</v>
      </c>
      <c r="Z106" s="82">
        <v>11</v>
      </c>
      <c r="AA106" s="80">
        <v>14.666666666666666</v>
      </c>
      <c r="AB106" s="82">
        <v>9</v>
      </c>
      <c r="AC106" s="80">
        <v>12</v>
      </c>
      <c r="AD106" s="82">
        <v>0</v>
      </c>
      <c r="AE106" s="80">
        <v>0</v>
      </c>
      <c r="AF106" s="82">
        <v>3</v>
      </c>
      <c r="AG106" s="80">
        <v>4</v>
      </c>
      <c r="AH106" s="83">
        <v>5</v>
      </c>
      <c r="AI106" s="80">
        <v>6.666666666666667</v>
      </c>
      <c r="AJ106" s="82">
        <v>0</v>
      </c>
      <c r="AK106" s="80">
        <v>0</v>
      </c>
      <c r="AL106" s="82">
        <v>24</v>
      </c>
      <c r="AM106" s="80">
        <v>32</v>
      </c>
      <c r="AN106" s="82">
        <v>36</v>
      </c>
      <c r="AO106" s="80">
        <v>48</v>
      </c>
      <c r="AP106" s="82">
        <v>27</v>
      </c>
      <c r="AQ106" s="80">
        <v>36</v>
      </c>
      <c r="AR106" s="82">
        <v>8</v>
      </c>
      <c r="AS106" s="80">
        <v>10.666666666666666</v>
      </c>
    </row>
    <row r="107" spans="1:45" x14ac:dyDescent="0.3">
      <c r="A107" s="69" t="s">
        <v>172</v>
      </c>
      <c r="B107" s="69"/>
      <c r="C107" s="114">
        <v>858.13</v>
      </c>
      <c r="D107" s="114">
        <v>1287.3699999999999</v>
      </c>
      <c r="E107" s="145">
        <v>289995</v>
      </c>
      <c r="F107" s="146">
        <v>337.9383077156142</v>
      </c>
      <c r="G107" s="145">
        <v>5370</v>
      </c>
      <c r="H107" s="114">
        <v>0.15980074487895718</v>
      </c>
      <c r="I107" s="145">
        <v>4091</v>
      </c>
      <c r="J107" s="114">
        <v>0.20976044976778294</v>
      </c>
      <c r="K107" s="147">
        <v>152798089.80000001</v>
      </c>
      <c r="L107" s="147">
        <v>178059.37305536459</v>
      </c>
      <c r="M107" s="147">
        <v>118690.11224434314</v>
      </c>
      <c r="N107" s="113">
        <v>1822835</v>
      </c>
      <c r="O107" s="114">
        <v>2124.1944693694427</v>
      </c>
      <c r="P107" s="113">
        <v>10986</v>
      </c>
      <c r="Q107" s="114">
        <v>12.802256068427861</v>
      </c>
      <c r="R107" s="113">
        <v>88613</v>
      </c>
      <c r="S107" s="114">
        <v>103.26290888326943</v>
      </c>
      <c r="T107" s="113">
        <v>8417</v>
      </c>
      <c r="U107" s="114">
        <v>9.8085371680281543</v>
      </c>
      <c r="V107" s="113">
        <v>2279</v>
      </c>
      <c r="W107" s="114">
        <v>2.6557747660610862</v>
      </c>
      <c r="X107" s="113">
        <v>5500</v>
      </c>
      <c r="Y107" s="114">
        <v>6.4092853064221043</v>
      </c>
      <c r="Z107" s="113">
        <v>5938</v>
      </c>
      <c r="AA107" s="114">
        <v>6.9196974817335368</v>
      </c>
      <c r="AB107" s="113">
        <v>3567</v>
      </c>
      <c r="AC107" s="114">
        <v>4.1567128523650263</v>
      </c>
      <c r="AD107" s="113">
        <v>4138</v>
      </c>
      <c r="AE107" s="114">
        <v>4.8221131996317572</v>
      </c>
      <c r="AF107" s="113">
        <v>2892</v>
      </c>
      <c r="AG107" s="114">
        <v>3.3701187465768592</v>
      </c>
      <c r="AH107" s="113">
        <v>7641</v>
      </c>
      <c r="AI107" s="114">
        <v>8.9042452775220546</v>
      </c>
      <c r="AJ107" s="113">
        <v>794</v>
      </c>
      <c r="AK107" s="114">
        <v>0.92526773332711831</v>
      </c>
      <c r="AL107" s="113">
        <v>37347</v>
      </c>
      <c r="AM107" s="114">
        <v>43.521377879808419</v>
      </c>
      <c r="AN107" s="113">
        <v>39315</v>
      </c>
      <c r="AO107" s="114">
        <v>45.814736694906365</v>
      </c>
      <c r="AP107" s="113">
        <v>105908</v>
      </c>
      <c r="AQ107" s="114">
        <v>123.41719786046403</v>
      </c>
      <c r="AR107" s="113">
        <v>15702</v>
      </c>
      <c r="AS107" s="114">
        <v>18.297926887534523</v>
      </c>
    </row>
    <row r="108" spans="1:45" s="79" customFormat="1" x14ac:dyDescent="0.3">
      <c r="A108" s="90" t="s">
        <v>174</v>
      </c>
      <c r="B108" s="102">
        <v>5</v>
      </c>
      <c r="C108" s="86">
        <v>10</v>
      </c>
      <c r="D108" s="86">
        <v>15</v>
      </c>
      <c r="E108" s="139">
        <v>3881</v>
      </c>
      <c r="F108" s="140">
        <v>388.1</v>
      </c>
      <c r="G108" s="139">
        <v>45</v>
      </c>
      <c r="H108" s="140">
        <v>0.22222222222222221</v>
      </c>
      <c r="I108" s="141">
        <v>13</v>
      </c>
      <c r="J108" s="136">
        <v>0.76923076923076927</v>
      </c>
      <c r="K108" s="87">
        <v>1085503.3899999999</v>
      </c>
      <c r="L108" s="81">
        <v>108550.33899999999</v>
      </c>
      <c r="M108" s="81">
        <v>72366.892666666667</v>
      </c>
      <c r="N108" s="88">
        <v>24847</v>
      </c>
      <c r="O108" s="86">
        <v>2484.6999999999998</v>
      </c>
      <c r="P108" s="88">
        <v>129</v>
      </c>
      <c r="Q108" s="86">
        <v>12.9</v>
      </c>
      <c r="R108" s="88">
        <v>1292</v>
      </c>
      <c r="S108" s="86">
        <v>129.19999999999999</v>
      </c>
      <c r="T108" s="88">
        <v>54</v>
      </c>
      <c r="U108" s="86">
        <v>5.4</v>
      </c>
      <c r="V108" s="88">
        <v>31</v>
      </c>
      <c r="W108" s="86">
        <v>3.1</v>
      </c>
      <c r="X108" s="88">
        <v>43</v>
      </c>
      <c r="Y108" s="86">
        <v>4.3</v>
      </c>
      <c r="Z108" s="88">
        <v>58</v>
      </c>
      <c r="AA108" s="86">
        <v>5.8</v>
      </c>
      <c r="AB108" s="88">
        <v>13</v>
      </c>
      <c r="AC108" s="86">
        <v>1.3</v>
      </c>
      <c r="AD108" s="88">
        <v>6</v>
      </c>
      <c r="AE108" s="86">
        <v>0.6</v>
      </c>
      <c r="AF108" s="88">
        <v>35</v>
      </c>
      <c r="AG108" s="86">
        <v>3.5</v>
      </c>
      <c r="AH108" s="89">
        <v>83</v>
      </c>
      <c r="AI108" s="86">
        <v>8.3000000000000007</v>
      </c>
      <c r="AJ108" s="88">
        <v>0</v>
      </c>
      <c r="AK108" s="86">
        <v>0</v>
      </c>
      <c r="AL108" s="88">
        <v>300</v>
      </c>
      <c r="AM108" s="86">
        <v>30</v>
      </c>
      <c r="AN108" s="88">
        <v>644</v>
      </c>
      <c r="AO108" s="86">
        <v>64.400000000000006</v>
      </c>
      <c r="AP108" s="88">
        <v>836</v>
      </c>
      <c r="AQ108" s="86">
        <v>83.6</v>
      </c>
      <c r="AR108" s="89">
        <v>172</v>
      </c>
      <c r="AS108" s="86">
        <v>17.2</v>
      </c>
    </row>
    <row r="109" spans="1:45" s="79" customFormat="1" x14ac:dyDescent="0.3">
      <c r="A109" s="103" t="s">
        <v>175</v>
      </c>
      <c r="B109" s="104">
        <v>3</v>
      </c>
      <c r="C109" s="105">
        <v>38</v>
      </c>
      <c r="D109" s="105">
        <v>83</v>
      </c>
      <c r="E109" s="142">
        <v>15421</v>
      </c>
      <c r="F109" s="143">
        <v>405.81578947368422</v>
      </c>
      <c r="G109" s="142">
        <v>245</v>
      </c>
      <c r="H109" s="143">
        <v>0.15510204081632653</v>
      </c>
      <c r="I109" s="144">
        <v>227</v>
      </c>
      <c r="J109" s="136">
        <v>0.16740088105726872</v>
      </c>
      <c r="K109" s="87">
        <v>7861815.8200000003</v>
      </c>
      <c r="L109" s="106">
        <v>206889.89</v>
      </c>
      <c r="M109" s="106">
        <v>94720.672530120486</v>
      </c>
      <c r="N109" s="107">
        <v>92602</v>
      </c>
      <c r="O109" s="105">
        <v>2436.8947368421054</v>
      </c>
      <c r="P109" s="107">
        <v>566</v>
      </c>
      <c r="Q109" s="105">
        <v>14.894736842105264</v>
      </c>
      <c r="R109" s="107">
        <v>1533</v>
      </c>
      <c r="S109" s="105">
        <v>40.342105263157897</v>
      </c>
      <c r="T109" s="107">
        <v>49</v>
      </c>
      <c r="U109" s="105">
        <v>1.2894736842105263</v>
      </c>
      <c r="V109" s="107">
        <v>147</v>
      </c>
      <c r="W109" s="105">
        <v>3.8684210526315788</v>
      </c>
      <c r="X109" s="107">
        <v>255</v>
      </c>
      <c r="Y109" s="105">
        <v>6.7105263157894735</v>
      </c>
      <c r="Z109" s="107">
        <v>319</v>
      </c>
      <c r="AA109" s="105">
        <v>8.3947368421052637</v>
      </c>
      <c r="AB109" s="107">
        <v>202</v>
      </c>
      <c r="AC109" s="105">
        <v>5.3157894736842106</v>
      </c>
      <c r="AD109" s="107">
        <v>718</v>
      </c>
      <c r="AE109" s="105">
        <v>18.894736842105264</v>
      </c>
      <c r="AF109" s="107">
        <v>151</v>
      </c>
      <c r="AG109" s="105">
        <v>3.9736842105263159</v>
      </c>
      <c r="AH109" s="108">
        <v>448</v>
      </c>
      <c r="AI109" s="105">
        <v>11.789473684210526</v>
      </c>
      <c r="AJ109" s="107">
        <v>46</v>
      </c>
      <c r="AK109" s="105">
        <v>1.2105263157894737</v>
      </c>
      <c r="AL109" s="107">
        <v>2212</v>
      </c>
      <c r="AM109" s="105">
        <v>58.210526315789473</v>
      </c>
      <c r="AN109" s="107">
        <v>1525</v>
      </c>
      <c r="AO109" s="105">
        <v>40.131578947368418</v>
      </c>
      <c r="AP109" s="107">
        <v>13989</v>
      </c>
      <c r="AQ109" s="105">
        <v>368.13157894736844</v>
      </c>
      <c r="AR109" s="108">
        <v>363</v>
      </c>
      <c r="AS109" s="105">
        <v>9.5526315789473681</v>
      </c>
    </row>
    <row r="110" spans="1:45" x14ac:dyDescent="0.3">
      <c r="A110" s="70" t="s">
        <v>1</v>
      </c>
      <c r="B110" s="70"/>
      <c r="C110" s="71">
        <v>858.13</v>
      </c>
      <c r="D110" s="72">
        <v>1287.3699999999999</v>
      </c>
      <c r="E110" s="73">
        <v>289995</v>
      </c>
      <c r="F110" s="74">
        <v>337.9383077156142</v>
      </c>
      <c r="G110" s="73">
        <v>5370</v>
      </c>
      <c r="H110" s="71">
        <v>0.15980074487895718</v>
      </c>
      <c r="I110" s="73">
        <v>4091</v>
      </c>
      <c r="J110" s="71">
        <v>0.20976044976778294</v>
      </c>
      <c r="K110" s="75">
        <v>152798089.80000001</v>
      </c>
      <c r="L110" s="76">
        <v>178059.37305536459</v>
      </c>
      <c r="M110" s="77">
        <v>118690.11224434314</v>
      </c>
      <c r="N110" s="73">
        <v>1822835</v>
      </c>
      <c r="O110" s="78">
        <v>2124.1944693694427</v>
      </c>
      <c r="P110" s="73">
        <v>10986</v>
      </c>
      <c r="Q110" s="72">
        <v>12.802256068427861</v>
      </c>
      <c r="R110" s="73">
        <v>88613</v>
      </c>
      <c r="S110" s="78">
        <v>103.26290888326943</v>
      </c>
      <c r="T110" s="73">
        <v>8417</v>
      </c>
      <c r="U110" s="72">
        <v>9.8085371680281543</v>
      </c>
      <c r="V110" s="73">
        <v>2279</v>
      </c>
      <c r="W110" s="78">
        <v>2.6557747660610862</v>
      </c>
      <c r="X110" s="73">
        <v>5500</v>
      </c>
      <c r="Y110" s="72">
        <v>6.4092853064221043</v>
      </c>
      <c r="Z110" s="73">
        <v>5938</v>
      </c>
      <c r="AA110" s="78">
        <v>6.9196974817335368</v>
      </c>
      <c r="AB110" s="73">
        <v>3567</v>
      </c>
      <c r="AC110" s="72">
        <v>4.1567128523650263</v>
      </c>
      <c r="AD110" s="73">
        <v>4138</v>
      </c>
      <c r="AE110" s="71">
        <v>4.8221131996317572</v>
      </c>
      <c r="AF110" s="73">
        <v>2892</v>
      </c>
      <c r="AG110" s="72">
        <v>3.3701187465768592</v>
      </c>
      <c r="AH110" s="73">
        <v>7641</v>
      </c>
      <c r="AI110" s="72">
        <v>8.9042452775220546</v>
      </c>
      <c r="AJ110" s="73">
        <v>794</v>
      </c>
      <c r="AK110" s="72">
        <v>0.92526773332711831</v>
      </c>
      <c r="AL110" s="73">
        <v>37347</v>
      </c>
      <c r="AM110" s="72">
        <v>43.521377879808419</v>
      </c>
      <c r="AN110" s="73">
        <v>39315</v>
      </c>
      <c r="AO110" s="78">
        <v>45.814736694906365</v>
      </c>
      <c r="AP110" s="73">
        <v>105908</v>
      </c>
      <c r="AQ110" s="72">
        <v>123.41719786046403</v>
      </c>
      <c r="AR110" s="73">
        <v>15702</v>
      </c>
      <c r="AS110" s="72">
        <v>18.297926887534523</v>
      </c>
    </row>
  </sheetData>
  <sheetProtection formatCells="0" formatColumns="0" formatRows="0" insertColumns="0" insertRows="0" insertHyperlinks="0" deleteColumns="0" deleteRows="0" sort="0" autoFilter="0" pivotTables="0"/>
  <autoFilter ref="A3:B3" xr:uid="{00000000-0001-0000-0300-000000000000}"/>
  <mergeCells count="32">
    <mergeCell ref="AR2:AS2"/>
    <mergeCell ref="AD2:AE2"/>
    <mergeCell ref="AJ2:AK2"/>
    <mergeCell ref="AL2:AM2"/>
    <mergeCell ref="AN1:AQ1"/>
    <mergeCell ref="AF2:AG2"/>
    <mergeCell ref="AH1:AI1"/>
    <mergeCell ref="AJ1:AK1"/>
    <mergeCell ref="AL1:AM1"/>
    <mergeCell ref="AH2:AI2"/>
    <mergeCell ref="E1:F1"/>
    <mergeCell ref="G1:H1"/>
    <mergeCell ref="AR1:AS1"/>
    <mergeCell ref="C2:D2"/>
    <mergeCell ref="E2:F2"/>
    <mergeCell ref="G2:H2"/>
    <mergeCell ref="I2:J2"/>
    <mergeCell ref="K2:M2"/>
    <mergeCell ref="N1:Q1"/>
    <mergeCell ref="R1:U1"/>
    <mergeCell ref="V1:Y1"/>
    <mergeCell ref="Z1:AC1"/>
    <mergeCell ref="AD1:AE1"/>
    <mergeCell ref="AF1:AG1"/>
    <mergeCell ref="C1:D1"/>
    <mergeCell ref="AN2:AQ2"/>
    <mergeCell ref="N2:Q2"/>
    <mergeCell ref="R2:U2"/>
    <mergeCell ref="V2:Y2"/>
    <mergeCell ref="Z2:AC2"/>
    <mergeCell ref="I1:J1"/>
    <mergeCell ref="K1:M1"/>
  </mergeCells>
  <pageMargins left="0.75" right="0.75" top="0.77" bottom="0.56000000000000005" header="0.5" footer="0.5"/>
  <pageSetup scale="61" orientation="landscape" r:id="rId1"/>
  <headerFooter alignWithMargins="0">
    <oddFooter xml:space="preserve">&amp;C&amp;"Calibri,Bold"&amp;P of &amp;N&amp;R&amp;"Arial,Bold"&amp;9last revised &amp;D&amp;"Arial,Regular"&amp;10
</oddFooter>
  </headerFooter>
  <rowBreaks count="1" manualBreakCount="1">
    <brk id="57" min="4" max="44" man="1"/>
  </rowBreaks>
  <colBreaks count="3" manualBreakCount="3">
    <brk id="13" min="3" max="113" man="1"/>
    <brk id="25" min="3" max="113" man="1"/>
    <brk id="35" min="3" max="11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B0405-4455-47D2-BCD0-0E6DA05E0835}">
  <sheetPr codeName="Sheet7"/>
  <dimension ref="A1:AA105"/>
  <sheetViews>
    <sheetView zoomScaleNormal="100" workbookViewId="0">
      <selection activeCell="L121" sqref="L121"/>
    </sheetView>
  </sheetViews>
  <sheetFormatPr defaultColWidth="9.140625" defaultRowHeight="16.5" x14ac:dyDescent="0.3"/>
  <cols>
    <col min="1" max="1" width="24" style="30" customWidth="1"/>
    <col min="2" max="2" width="20.5703125" style="30" customWidth="1"/>
    <col min="3" max="3" width="18.85546875" style="30" bestFit="1" customWidth="1"/>
    <col min="4" max="4" width="15.28515625" style="68"/>
    <col min="5" max="7" width="17.85546875" style="30" customWidth="1"/>
    <col min="8" max="8" width="17.85546875" style="40" customWidth="1"/>
    <col min="9" max="9" width="18.5703125" style="30" customWidth="1"/>
    <col min="10" max="11" width="17.85546875" style="30" customWidth="1"/>
    <col min="12" max="12" width="17.85546875" style="40" customWidth="1"/>
    <col min="13" max="13" width="18.7109375" style="30" customWidth="1"/>
    <col min="14" max="15" width="17.85546875" style="30" customWidth="1"/>
    <col min="16" max="16" width="17.85546875" style="40" customWidth="1"/>
    <col min="17" max="17" width="21.85546875" style="30" customWidth="1"/>
    <col min="18" max="19" width="17.85546875" style="30" customWidth="1"/>
    <col min="20" max="20" width="17.85546875" style="40" customWidth="1"/>
    <col min="21" max="23" width="17.85546875" style="30" customWidth="1"/>
    <col min="24" max="24" width="17.85546875" style="40" customWidth="1"/>
    <col min="25" max="26" width="12.7109375" style="30" customWidth="1"/>
    <col min="27" max="27" width="93.7109375" style="30" bestFit="1" customWidth="1"/>
    <col min="28" max="16384" width="9.140625" style="30"/>
  </cols>
  <sheetData>
    <row r="1" spans="1:27" ht="28.5" x14ac:dyDescent="0.3">
      <c r="A1" s="371" t="s">
        <v>276</v>
      </c>
      <c r="B1" s="372"/>
      <c r="C1" s="273" t="s">
        <v>291</v>
      </c>
      <c r="D1" s="272"/>
      <c r="E1" s="367" t="s">
        <v>188</v>
      </c>
      <c r="F1" s="368"/>
      <c r="G1" s="368"/>
      <c r="H1" s="368"/>
      <c r="I1" s="369" t="s">
        <v>189</v>
      </c>
      <c r="J1" s="369"/>
      <c r="K1" s="369"/>
      <c r="L1" s="369"/>
      <c r="M1" s="370" t="s">
        <v>206</v>
      </c>
      <c r="N1" s="370"/>
      <c r="O1" s="370"/>
      <c r="P1" s="370"/>
      <c r="Q1" s="369" t="s">
        <v>207</v>
      </c>
      <c r="R1" s="369"/>
      <c r="S1" s="369"/>
      <c r="T1" s="369"/>
      <c r="U1" s="370" t="s">
        <v>208</v>
      </c>
      <c r="V1" s="370"/>
      <c r="W1" s="370"/>
      <c r="X1" s="370"/>
      <c r="Y1" s="364" t="s">
        <v>209</v>
      </c>
      <c r="Z1" s="364" t="s">
        <v>210</v>
      </c>
      <c r="AA1" s="365" t="s">
        <v>211</v>
      </c>
    </row>
    <row r="2" spans="1:27" ht="82.5" x14ac:dyDescent="0.3">
      <c r="A2" s="124" t="s">
        <v>190</v>
      </c>
      <c r="B2" s="125" t="s">
        <v>212</v>
      </c>
      <c r="C2" s="125" t="s">
        <v>133</v>
      </c>
      <c r="D2" s="125" t="s">
        <v>267</v>
      </c>
      <c r="E2" s="31" t="s">
        <v>213</v>
      </c>
      <c r="F2" s="31" t="s">
        <v>214</v>
      </c>
      <c r="G2" s="31" t="s">
        <v>215</v>
      </c>
      <c r="H2" s="32" t="s">
        <v>216</v>
      </c>
      <c r="I2" s="129" t="s">
        <v>217</v>
      </c>
      <c r="J2" s="129" t="s">
        <v>218</v>
      </c>
      <c r="K2" s="129" t="s">
        <v>215</v>
      </c>
      <c r="L2" s="130" t="s">
        <v>219</v>
      </c>
      <c r="M2" s="31" t="s">
        <v>220</v>
      </c>
      <c r="N2" s="31" t="s">
        <v>214</v>
      </c>
      <c r="O2" s="31" t="s">
        <v>215</v>
      </c>
      <c r="P2" s="33" t="s">
        <v>221</v>
      </c>
      <c r="Q2" s="129" t="s">
        <v>222</v>
      </c>
      <c r="R2" s="129" t="s">
        <v>214</v>
      </c>
      <c r="S2" s="129" t="s">
        <v>215</v>
      </c>
      <c r="T2" s="130" t="s">
        <v>223</v>
      </c>
      <c r="U2" s="31" t="s">
        <v>224</v>
      </c>
      <c r="V2" s="31" t="s">
        <v>214</v>
      </c>
      <c r="W2" s="31" t="s">
        <v>215</v>
      </c>
      <c r="X2" s="33" t="s">
        <v>225</v>
      </c>
      <c r="Y2" s="364"/>
      <c r="Z2" s="364"/>
      <c r="AA2" s="365"/>
    </row>
    <row r="3" spans="1:27" x14ac:dyDescent="0.3">
      <c r="A3" s="45" t="s">
        <v>226</v>
      </c>
      <c r="B3" s="45" t="s">
        <v>120</v>
      </c>
      <c r="C3" s="126" t="s">
        <v>2</v>
      </c>
      <c r="D3" s="46">
        <v>3</v>
      </c>
      <c r="E3" s="34">
        <v>3</v>
      </c>
      <c r="F3" s="34">
        <v>0</v>
      </c>
      <c r="G3" s="34">
        <v>0</v>
      </c>
      <c r="H3" s="35">
        <f>E3-F3-G3</f>
        <v>3</v>
      </c>
      <c r="I3" s="131">
        <v>13</v>
      </c>
      <c r="J3" s="131">
        <v>0</v>
      </c>
      <c r="K3" s="131">
        <v>0</v>
      </c>
      <c r="L3" s="132">
        <f>I3-J3-K3</f>
        <v>13</v>
      </c>
      <c r="M3" s="34">
        <v>3</v>
      </c>
      <c r="N3" s="34">
        <v>0</v>
      </c>
      <c r="O3" s="34">
        <v>0</v>
      </c>
      <c r="P3" s="36">
        <f>M3-N3-O3</f>
        <v>3</v>
      </c>
      <c r="Q3" s="131">
        <v>3</v>
      </c>
      <c r="R3" s="131">
        <v>0</v>
      </c>
      <c r="S3" s="131">
        <v>0</v>
      </c>
      <c r="T3" s="132">
        <f>Q3-R3-S3</f>
        <v>3</v>
      </c>
      <c r="U3" s="37">
        <f>SUM(E3,I3,M3,Q3)</f>
        <v>22</v>
      </c>
      <c r="V3" s="37">
        <f>SUM(F3,J3,N3,R3,)</f>
        <v>0</v>
      </c>
      <c r="W3" s="37">
        <f>SUM(G3,K3,O3,S3,)</f>
        <v>0</v>
      </c>
      <c r="X3" s="36">
        <f>U3-V3-W3</f>
        <v>22</v>
      </c>
      <c r="Y3" s="270">
        <f>X3</f>
        <v>22</v>
      </c>
      <c r="Z3" s="271">
        <v>1</v>
      </c>
      <c r="AA3" s="38" t="s">
        <v>292</v>
      </c>
    </row>
    <row r="4" spans="1:27" x14ac:dyDescent="0.3">
      <c r="A4" s="45" t="s">
        <v>226</v>
      </c>
      <c r="B4" s="45" t="s">
        <v>205</v>
      </c>
      <c r="C4" s="126" t="s">
        <v>3</v>
      </c>
      <c r="D4" s="45">
        <v>2</v>
      </c>
      <c r="E4" s="34">
        <v>1</v>
      </c>
      <c r="F4" s="34">
        <v>0</v>
      </c>
      <c r="G4" s="34">
        <v>0</v>
      </c>
      <c r="H4" s="39">
        <f t="shared" ref="H4:H67" si="0">E4-F4-G4</f>
        <v>1</v>
      </c>
      <c r="I4" s="131">
        <v>4.5</v>
      </c>
      <c r="J4" s="131">
        <v>0</v>
      </c>
      <c r="K4" s="131">
        <v>1</v>
      </c>
      <c r="L4" s="132">
        <f t="shared" ref="L4:L67" si="1">I4-J4-K4</f>
        <v>3.5</v>
      </c>
      <c r="M4" s="34">
        <v>0</v>
      </c>
      <c r="N4" s="34">
        <v>0</v>
      </c>
      <c r="O4" s="34">
        <v>0</v>
      </c>
      <c r="P4" s="36">
        <f t="shared" ref="P4:P67" si="2">M4-N4-O4</f>
        <v>0</v>
      </c>
      <c r="Q4" s="131">
        <v>0.25</v>
      </c>
      <c r="R4" s="131">
        <v>0</v>
      </c>
      <c r="S4" s="131">
        <v>0</v>
      </c>
      <c r="T4" s="132">
        <f>Q4-R4-S4</f>
        <v>0.25</v>
      </c>
      <c r="U4" s="37">
        <f t="shared" ref="U4:U67" si="3">SUM(E4,I4,M4,Q4)</f>
        <v>5.75</v>
      </c>
      <c r="V4" s="37">
        <f t="shared" ref="V4:W67" si="4">SUM(F4,J4,N4,R4,)</f>
        <v>0</v>
      </c>
      <c r="W4" s="37">
        <f t="shared" si="4"/>
        <v>1</v>
      </c>
      <c r="X4" s="36">
        <f t="shared" ref="X4:X67" si="5">U4-V4-W4</f>
        <v>4.75</v>
      </c>
      <c r="Y4" s="270">
        <f>X4</f>
        <v>4.75</v>
      </c>
      <c r="Z4" s="271">
        <v>0</v>
      </c>
      <c r="AA4" s="38"/>
    </row>
    <row r="5" spans="1:27" x14ac:dyDescent="0.3">
      <c r="A5" s="45" t="s">
        <v>226</v>
      </c>
      <c r="B5" s="45" t="s">
        <v>205</v>
      </c>
      <c r="C5" s="126" t="s">
        <v>4</v>
      </c>
      <c r="D5" s="45">
        <v>2</v>
      </c>
      <c r="E5" s="34">
        <v>1</v>
      </c>
      <c r="F5" s="34">
        <v>0</v>
      </c>
      <c r="G5" s="34">
        <v>0</v>
      </c>
      <c r="H5" s="39">
        <f t="shared" si="0"/>
        <v>1</v>
      </c>
      <c r="I5" s="131">
        <v>1</v>
      </c>
      <c r="J5" s="131">
        <v>0</v>
      </c>
      <c r="K5" s="131">
        <v>1</v>
      </c>
      <c r="L5" s="132">
        <f t="shared" si="1"/>
        <v>0</v>
      </c>
      <c r="M5" s="34">
        <v>0</v>
      </c>
      <c r="N5" s="34">
        <v>0</v>
      </c>
      <c r="O5" s="34">
        <v>0</v>
      </c>
      <c r="P5" s="36">
        <f t="shared" si="2"/>
        <v>0</v>
      </c>
      <c r="Q5" s="131">
        <v>0</v>
      </c>
      <c r="R5" s="131">
        <v>0</v>
      </c>
      <c r="S5" s="131">
        <v>0</v>
      </c>
      <c r="T5" s="132">
        <f t="shared" ref="T5:T68" si="6">Q5-R5-S5</f>
        <v>0</v>
      </c>
      <c r="U5" s="37">
        <f t="shared" si="3"/>
        <v>2</v>
      </c>
      <c r="V5" s="37">
        <f t="shared" si="4"/>
        <v>0</v>
      </c>
      <c r="W5" s="37">
        <f t="shared" si="4"/>
        <v>1</v>
      </c>
      <c r="X5" s="36">
        <f t="shared" si="5"/>
        <v>1</v>
      </c>
      <c r="Y5" s="270">
        <f t="shared" ref="Y5:Y68" si="7">X5</f>
        <v>1</v>
      </c>
      <c r="Z5" s="271">
        <v>0</v>
      </c>
      <c r="AA5" s="38"/>
    </row>
    <row r="6" spans="1:27" x14ac:dyDescent="0.3">
      <c r="A6" s="45" t="s">
        <v>226</v>
      </c>
      <c r="B6" s="45" t="s">
        <v>204</v>
      </c>
      <c r="C6" s="126" t="s">
        <v>5</v>
      </c>
      <c r="D6" s="45">
        <v>4</v>
      </c>
      <c r="E6" s="34">
        <v>1.25</v>
      </c>
      <c r="F6" s="34">
        <v>0</v>
      </c>
      <c r="G6" s="34">
        <v>0</v>
      </c>
      <c r="H6" s="39">
        <f t="shared" si="0"/>
        <v>1.25</v>
      </c>
      <c r="I6" s="131">
        <v>4.75</v>
      </c>
      <c r="J6" s="131">
        <v>0</v>
      </c>
      <c r="K6" s="131">
        <v>1</v>
      </c>
      <c r="L6" s="132">
        <f t="shared" si="1"/>
        <v>3.75</v>
      </c>
      <c r="M6" s="34">
        <v>1</v>
      </c>
      <c r="N6" s="34">
        <v>0</v>
      </c>
      <c r="O6" s="34">
        <v>0</v>
      </c>
      <c r="P6" s="36">
        <f t="shared" si="2"/>
        <v>1</v>
      </c>
      <c r="Q6" s="131">
        <v>0</v>
      </c>
      <c r="R6" s="131">
        <v>0</v>
      </c>
      <c r="S6" s="131">
        <v>0</v>
      </c>
      <c r="T6" s="132">
        <f t="shared" si="6"/>
        <v>0</v>
      </c>
      <c r="U6" s="37">
        <f t="shared" si="3"/>
        <v>7</v>
      </c>
      <c r="V6" s="37">
        <f t="shared" si="4"/>
        <v>0</v>
      </c>
      <c r="W6" s="37">
        <f t="shared" si="4"/>
        <v>1</v>
      </c>
      <c r="X6" s="36">
        <f t="shared" si="5"/>
        <v>6</v>
      </c>
      <c r="Y6" s="270">
        <f t="shared" si="7"/>
        <v>6</v>
      </c>
      <c r="Z6" s="271">
        <v>1.5</v>
      </c>
      <c r="AA6" s="38" t="s">
        <v>203</v>
      </c>
    </row>
    <row r="7" spans="1:27" x14ac:dyDescent="0.3">
      <c r="A7" s="45" t="s">
        <v>226</v>
      </c>
      <c r="B7" s="45" t="s">
        <v>205</v>
      </c>
      <c r="C7" s="126" t="s">
        <v>6</v>
      </c>
      <c r="D7" s="45">
        <v>2</v>
      </c>
      <c r="E7" s="34">
        <v>1</v>
      </c>
      <c r="F7" s="34">
        <v>0</v>
      </c>
      <c r="G7" s="34">
        <v>0</v>
      </c>
      <c r="H7" s="39">
        <f t="shared" si="0"/>
        <v>1</v>
      </c>
      <c r="I7" s="131">
        <v>4</v>
      </c>
      <c r="J7" s="131">
        <v>0</v>
      </c>
      <c r="K7" s="131">
        <v>1</v>
      </c>
      <c r="L7" s="132">
        <f t="shared" si="1"/>
        <v>3</v>
      </c>
      <c r="M7" s="34">
        <v>0</v>
      </c>
      <c r="N7" s="34">
        <v>0</v>
      </c>
      <c r="O7" s="34">
        <v>0</v>
      </c>
      <c r="P7" s="36">
        <f t="shared" si="2"/>
        <v>0</v>
      </c>
      <c r="Q7" s="131">
        <v>0.25</v>
      </c>
      <c r="R7" s="131">
        <v>0</v>
      </c>
      <c r="S7" s="131">
        <v>0</v>
      </c>
      <c r="T7" s="132">
        <f t="shared" si="6"/>
        <v>0.25</v>
      </c>
      <c r="U7" s="37">
        <f t="shared" si="3"/>
        <v>5.25</v>
      </c>
      <c r="V7" s="37">
        <f t="shared" si="4"/>
        <v>0</v>
      </c>
      <c r="W7" s="37">
        <f t="shared" si="4"/>
        <v>1</v>
      </c>
      <c r="X7" s="36">
        <f t="shared" si="5"/>
        <v>4.25</v>
      </c>
      <c r="Y7" s="270">
        <f t="shared" si="7"/>
        <v>4.25</v>
      </c>
      <c r="Z7" s="271">
        <v>0</v>
      </c>
      <c r="AA7" s="38"/>
    </row>
    <row r="8" spans="1:27" x14ac:dyDescent="0.3">
      <c r="A8" s="45" t="s">
        <v>226</v>
      </c>
      <c r="B8" s="45" t="s">
        <v>205</v>
      </c>
      <c r="C8" s="126" t="s">
        <v>7</v>
      </c>
      <c r="D8" s="45">
        <v>2</v>
      </c>
      <c r="E8" s="34">
        <v>1</v>
      </c>
      <c r="F8" s="34">
        <v>0</v>
      </c>
      <c r="G8" s="34">
        <v>0</v>
      </c>
      <c r="H8" s="39">
        <f t="shared" si="0"/>
        <v>1</v>
      </c>
      <c r="I8" s="131">
        <v>1</v>
      </c>
      <c r="J8" s="131">
        <v>0</v>
      </c>
      <c r="K8" s="131">
        <v>0</v>
      </c>
      <c r="L8" s="132">
        <f t="shared" si="1"/>
        <v>1</v>
      </c>
      <c r="M8" s="34">
        <v>0</v>
      </c>
      <c r="N8" s="34">
        <v>0</v>
      </c>
      <c r="O8" s="34">
        <v>0</v>
      </c>
      <c r="P8" s="36">
        <f t="shared" si="2"/>
        <v>0</v>
      </c>
      <c r="Q8" s="131">
        <v>0</v>
      </c>
      <c r="R8" s="131">
        <v>0</v>
      </c>
      <c r="S8" s="131">
        <v>0</v>
      </c>
      <c r="T8" s="132">
        <f t="shared" si="6"/>
        <v>0</v>
      </c>
      <c r="U8" s="37">
        <f t="shared" si="3"/>
        <v>2</v>
      </c>
      <c r="V8" s="37">
        <f t="shared" si="4"/>
        <v>0</v>
      </c>
      <c r="W8" s="37">
        <f t="shared" si="4"/>
        <v>0</v>
      </c>
      <c r="X8" s="36">
        <f t="shared" si="5"/>
        <v>2</v>
      </c>
      <c r="Y8" s="270">
        <f t="shared" si="7"/>
        <v>2</v>
      </c>
      <c r="Z8" s="271">
        <v>0</v>
      </c>
      <c r="AA8" s="38"/>
    </row>
    <row r="9" spans="1:27" x14ac:dyDescent="0.3">
      <c r="A9" s="45" t="s">
        <v>191</v>
      </c>
      <c r="B9" s="45" t="s">
        <v>202</v>
      </c>
      <c r="C9" s="126" t="s">
        <v>8</v>
      </c>
      <c r="D9" s="45">
        <v>7</v>
      </c>
      <c r="E9" s="34">
        <v>1</v>
      </c>
      <c r="F9" s="34">
        <v>0</v>
      </c>
      <c r="G9" s="34">
        <v>0</v>
      </c>
      <c r="H9" s="39">
        <f t="shared" si="0"/>
        <v>1</v>
      </c>
      <c r="I9" s="131">
        <v>5</v>
      </c>
      <c r="J9" s="131">
        <v>0</v>
      </c>
      <c r="K9" s="131">
        <v>0</v>
      </c>
      <c r="L9" s="132">
        <f t="shared" si="1"/>
        <v>5</v>
      </c>
      <c r="M9" s="34">
        <v>1</v>
      </c>
      <c r="N9" s="34">
        <v>0</v>
      </c>
      <c r="O9" s="34">
        <v>1</v>
      </c>
      <c r="P9" s="36">
        <f t="shared" si="2"/>
        <v>0</v>
      </c>
      <c r="Q9" s="131">
        <v>0</v>
      </c>
      <c r="R9" s="131">
        <v>0</v>
      </c>
      <c r="S9" s="131">
        <v>0</v>
      </c>
      <c r="T9" s="132">
        <f t="shared" si="6"/>
        <v>0</v>
      </c>
      <c r="U9" s="37">
        <f t="shared" si="3"/>
        <v>7</v>
      </c>
      <c r="V9" s="37">
        <f t="shared" si="4"/>
        <v>0</v>
      </c>
      <c r="W9" s="37">
        <f t="shared" si="4"/>
        <v>1</v>
      </c>
      <c r="X9" s="36">
        <f t="shared" si="5"/>
        <v>6</v>
      </c>
      <c r="Y9" s="270">
        <f t="shared" si="7"/>
        <v>6</v>
      </c>
      <c r="Z9" s="271">
        <v>0.1</v>
      </c>
      <c r="AA9" s="38" t="s">
        <v>173</v>
      </c>
    </row>
    <row r="10" spans="1:27" x14ac:dyDescent="0.3">
      <c r="A10" s="45" t="s">
        <v>191</v>
      </c>
      <c r="B10" s="45" t="s">
        <v>202</v>
      </c>
      <c r="C10" s="126" t="s">
        <v>9</v>
      </c>
      <c r="D10" s="45">
        <v>7</v>
      </c>
      <c r="E10" s="34">
        <v>0.5</v>
      </c>
      <c r="F10" s="34">
        <v>0</v>
      </c>
      <c r="G10" s="34">
        <v>0</v>
      </c>
      <c r="H10" s="39">
        <f t="shared" si="0"/>
        <v>0.5</v>
      </c>
      <c r="I10" s="131">
        <v>3</v>
      </c>
      <c r="J10" s="131">
        <v>0</v>
      </c>
      <c r="K10" s="131">
        <v>0</v>
      </c>
      <c r="L10" s="132">
        <f t="shared" si="1"/>
        <v>3</v>
      </c>
      <c r="M10" s="34">
        <v>0</v>
      </c>
      <c r="N10" s="34">
        <v>0</v>
      </c>
      <c r="O10" s="34">
        <v>0</v>
      </c>
      <c r="P10" s="36">
        <f t="shared" si="2"/>
        <v>0</v>
      </c>
      <c r="Q10" s="131">
        <v>0</v>
      </c>
      <c r="R10" s="131">
        <v>0</v>
      </c>
      <c r="S10" s="131">
        <v>0</v>
      </c>
      <c r="T10" s="132">
        <f t="shared" si="6"/>
        <v>0</v>
      </c>
      <c r="U10" s="37">
        <f t="shared" si="3"/>
        <v>3.5</v>
      </c>
      <c r="V10" s="37">
        <f t="shared" si="4"/>
        <v>0</v>
      </c>
      <c r="W10" s="37">
        <f t="shared" si="4"/>
        <v>0</v>
      </c>
      <c r="X10" s="36">
        <f t="shared" si="5"/>
        <v>3.5</v>
      </c>
      <c r="Y10" s="270">
        <f t="shared" si="7"/>
        <v>3.5</v>
      </c>
      <c r="Z10" s="271">
        <v>0.1</v>
      </c>
      <c r="AA10" s="38" t="s">
        <v>173</v>
      </c>
    </row>
    <row r="11" spans="1:27" x14ac:dyDescent="0.3">
      <c r="A11" s="45" t="s">
        <v>226</v>
      </c>
      <c r="B11" s="45" t="s">
        <v>131</v>
      </c>
      <c r="C11" s="126" t="s">
        <v>10</v>
      </c>
      <c r="D11" s="45">
        <v>6</v>
      </c>
      <c r="E11" s="34">
        <v>1</v>
      </c>
      <c r="F11" s="34">
        <v>0</v>
      </c>
      <c r="G11" s="34">
        <v>0</v>
      </c>
      <c r="H11" s="39">
        <f t="shared" si="0"/>
        <v>1</v>
      </c>
      <c r="I11" s="131">
        <v>6</v>
      </c>
      <c r="J11" s="131">
        <v>0</v>
      </c>
      <c r="K11" s="131">
        <v>1</v>
      </c>
      <c r="L11" s="132">
        <f t="shared" si="1"/>
        <v>5</v>
      </c>
      <c r="M11" s="34">
        <v>1</v>
      </c>
      <c r="N11" s="34">
        <v>0</v>
      </c>
      <c r="O11" s="34">
        <v>0</v>
      </c>
      <c r="P11" s="36">
        <f t="shared" si="2"/>
        <v>1</v>
      </c>
      <c r="Q11" s="131">
        <v>0</v>
      </c>
      <c r="R11" s="131">
        <v>0</v>
      </c>
      <c r="S11" s="131">
        <v>0</v>
      </c>
      <c r="T11" s="132">
        <f t="shared" si="6"/>
        <v>0</v>
      </c>
      <c r="U11" s="37">
        <f t="shared" si="3"/>
        <v>8</v>
      </c>
      <c r="V11" s="37">
        <f t="shared" si="4"/>
        <v>0</v>
      </c>
      <c r="W11" s="37">
        <f t="shared" si="4"/>
        <v>1</v>
      </c>
      <c r="X11" s="36">
        <f t="shared" si="5"/>
        <v>7</v>
      </c>
      <c r="Y11" s="270">
        <f t="shared" si="7"/>
        <v>7</v>
      </c>
      <c r="Z11" s="271">
        <v>2.6</v>
      </c>
      <c r="AA11" s="38" t="s">
        <v>227</v>
      </c>
    </row>
    <row r="12" spans="1:27" x14ac:dyDescent="0.3">
      <c r="A12" s="45" t="s">
        <v>226</v>
      </c>
      <c r="B12" s="45" t="s">
        <v>131</v>
      </c>
      <c r="C12" s="126" t="s">
        <v>11</v>
      </c>
      <c r="D12" s="45">
        <v>6</v>
      </c>
      <c r="E12" s="34">
        <v>1.25</v>
      </c>
      <c r="F12" s="34">
        <v>0</v>
      </c>
      <c r="G12" s="34">
        <v>0</v>
      </c>
      <c r="H12" s="39">
        <f t="shared" si="0"/>
        <v>1.25</v>
      </c>
      <c r="I12" s="131">
        <v>10.75</v>
      </c>
      <c r="J12" s="131">
        <v>0</v>
      </c>
      <c r="K12" s="131">
        <v>1</v>
      </c>
      <c r="L12" s="132">
        <f t="shared" si="1"/>
        <v>9.75</v>
      </c>
      <c r="M12" s="34">
        <v>2</v>
      </c>
      <c r="N12" s="34">
        <v>0</v>
      </c>
      <c r="O12" s="34">
        <v>1</v>
      </c>
      <c r="P12" s="36">
        <f t="shared" si="2"/>
        <v>1</v>
      </c>
      <c r="Q12" s="131">
        <v>0</v>
      </c>
      <c r="R12" s="131">
        <v>0</v>
      </c>
      <c r="S12" s="131">
        <v>0</v>
      </c>
      <c r="T12" s="132">
        <f t="shared" si="6"/>
        <v>0</v>
      </c>
      <c r="U12" s="37">
        <f t="shared" si="3"/>
        <v>14</v>
      </c>
      <c r="V12" s="37">
        <f t="shared" si="4"/>
        <v>0</v>
      </c>
      <c r="W12" s="37">
        <f t="shared" si="4"/>
        <v>2</v>
      </c>
      <c r="X12" s="36">
        <f t="shared" si="5"/>
        <v>12</v>
      </c>
      <c r="Y12" s="270">
        <f t="shared" si="7"/>
        <v>12</v>
      </c>
      <c r="Z12" s="271">
        <v>0.25</v>
      </c>
      <c r="AA12" s="38" t="s">
        <v>228</v>
      </c>
    </row>
    <row r="13" spans="1:27" x14ac:dyDescent="0.3">
      <c r="A13" s="45" t="s">
        <v>191</v>
      </c>
      <c r="B13" s="45" t="s">
        <v>187</v>
      </c>
      <c r="C13" s="126" t="s">
        <v>12</v>
      </c>
      <c r="D13" s="45">
        <v>1</v>
      </c>
      <c r="E13" s="34">
        <v>3</v>
      </c>
      <c r="F13" s="34">
        <v>0</v>
      </c>
      <c r="G13" s="34">
        <v>0</v>
      </c>
      <c r="H13" s="39">
        <f t="shared" si="0"/>
        <v>3</v>
      </c>
      <c r="I13" s="131">
        <v>10</v>
      </c>
      <c r="J13" s="131">
        <v>2</v>
      </c>
      <c r="K13" s="131">
        <v>1</v>
      </c>
      <c r="L13" s="132">
        <f t="shared" si="1"/>
        <v>7</v>
      </c>
      <c r="M13" s="34">
        <v>4</v>
      </c>
      <c r="N13" s="34">
        <v>0</v>
      </c>
      <c r="O13" s="34">
        <v>0</v>
      </c>
      <c r="P13" s="36">
        <f t="shared" si="2"/>
        <v>4</v>
      </c>
      <c r="Q13" s="131">
        <v>1.5</v>
      </c>
      <c r="R13" s="131">
        <v>0</v>
      </c>
      <c r="S13" s="131">
        <v>1</v>
      </c>
      <c r="T13" s="132">
        <f t="shared" si="6"/>
        <v>0.5</v>
      </c>
      <c r="U13" s="37">
        <f t="shared" si="3"/>
        <v>18.5</v>
      </c>
      <c r="V13" s="37">
        <f t="shared" si="4"/>
        <v>2</v>
      </c>
      <c r="W13" s="37">
        <f t="shared" si="4"/>
        <v>2</v>
      </c>
      <c r="X13" s="36">
        <f t="shared" si="5"/>
        <v>14.5</v>
      </c>
      <c r="Y13" s="270">
        <f t="shared" si="7"/>
        <v>14.5</v>
      </c>
      <c r="Z13" s="271">
        <v>0</v>
      </c>
      <c r="AA13" s="38" t="s">
        <v>229</v>
      </c>
    </row>
    <row r="14" spans="1:27" x14ac:dyDescent="0.3">
      <c r="A14" s="45" t="s">
        <v>191</v>
      </c>
      <c r="B14" s="45" t="s">
        <v>205</v>
      </c>
      <c r="C14" s="126" t="s">
        <v>13</v>
      </c>
      <c r="D14" s="45">
        <v>2</v>
      </c>
      <c r="E14" s="34">
        <v>2</v>
      </c>
      <c r="F14" s="34">
        <v>0</v>
      </c>
      <c r="G14" s="34">
        <v>0</v>
      </c>
      <c r="H14" s="39">
        <f t="shared" si="0"/>
        <v>2</v>
      </c>
      <c r="I14" s="131">
        <v>5</v>
      </c>
      <c r="J14" s="131">
        <v>0</v>
      </c>
      <c r="K14" s="131">
        <v>0</v>
      </c>
      <c r="L14" s="132">
        <f t="shared" si="1"/>
        <v>5</v>
      </c>
      <c r="M14" s="34">
        <v>1</v>
      </c>
      <c r="N14" s="34">
        <v>0</v>
      </c>
      <c r="O14" s="34">
        <v>0</v>
      </c>
      <c r="P14" s="36">
        <f t="shared" si="2"/>
        <v>1</v>
      </c>
      <c r="Q14" s="131">
        <v>0</v>
      </c>
      <c r="R14" s="131">
        <v>0</v>
      </c>
      <c r="S14" s="131">
        <v>0</v>
      </c>
      <c r="T14" s="132">
        <f t="shared" si="6"/>
        <v>0</v>
      </c>
      <c r="U14" s="37">
        <f t="shared" si="3"/>
        <v>8</v>
      </c>
      <c r="V14" s="37">
        <f t="shared" si="4"/>
        <v>0</v>
      </c>
      <c r="W14" s="37">
        <f t="shared" si="4"/>
        <v>0</v>
      </c>
      <c r="X14" s="36">
        <f t="shared" si="5"/>
        <v>8</v>
      </c>
      <c r="Y14" s="270">
        <f t="shared" si="7"/>
        <v>8</v>
      </c>
      <c r="Z14" s="271">
        <v>0</v>
      </c>
      <c r="AA14" s="38"/>
    </row>
    <row r="15" spans="1:27" x14ac:dyDescent="0.3">
      <c r="A15" s="45" t="s">
        <v>192</v>
      </c>
      <c r="B15" s="45" t="s">
        <v>204</v>
      </c>
      <c r="C15" s="126" t="s">
        <v>14</v>
      </c>
      <c r="D15" s="45">
        <v>4</v>
      </c>
      <c r="E15" s="34">
        <v>4.25</v>
      </c>
      <c r="F15" s="34">
        <v>0</v>
      </c>
      <c r="G15" s="34">
        <v>0</v>
      </c>
      <c r="H15" s="39">
        <f t="shared" si="0"/>
        <v>4.25</v>
      </c>
      <c r="I15" s="131">
        <v>16.75</v>
      </c>
      <c r="J15" s="131">
        <v>0</v>
      </c>
      <c r="K15" s="131">
        <v>0</v>
      </c>
      <c r="L15" s="132">
        <f t="shared" si="1"/>
        <v>16.75</v>
      </c>
      <c r="M15" s="34">
        <v>3</v>
      </c>
      <c r="N15" s="34">
        <v>0</v>
      </c>
      <c r="O15" s="34">
        <v>0</v>
      </c>
      <c r="P15" s="36">
        <f t="shared" si="2"/>
        <v>3</v>
      </c>
      <c r="Q15" s="131">
        <v>0.5</v>
      </c>
      <c r="R15" s="131">
        <v>0</v>
      </c>
      <c r="S15" s="131">
        <v>0</v>
      </c>
      <c r="T15" s="132">
        <f t="shared" si="6"/>
        <v>0.5</v>
      </c>
      <c r="U15" s="37">
        <f t="shared" si="3"/>
        <v>24.5</v>
      </c>
      <c r="V15" s="37">
        <f t="shared" si="4"/>
        <v>0</v>
      </c>
      <c r="W15" s="37">
        <f t="shared" si="4"/>
        <v>0</v>
      </c>
      <c r="X15" s="36">
        <f t="shared" si="5"/>
        <v>24.5</v>
      </c>
      <c r="Y15" s="270">
        <f t="shared" si="7"/>
        <v>24.5</v>
      </c>
      <c r="Z15" s="271">
        <v>2.0499999999999998</v>
      </c>
      <c r="AA15" s="38" t="s">
        <v>230</v>
      </c>
    </row>
    <row r="16" spans="1:27" x14ac:dyDescent="0.3">
      <c r="A16" s="45" t="s">
        <v>226</v>
      </c>
      <c r="B16" s="45" t="s">
        <v>205</v>
      </c>
      <c r="C16" s="126" t="s">
        <v>15</v>
      </c>
      <c r="D16" s="45">
        <v>2</v>
      </c>
      <c r="E16" s="34">
        <v>1.25</v>
      </c>
      <c r="F16" s="34">
        <v>0</v>
      </c>
      <c r="G16" s="34">
        <v>0</v>
      </c>
      <c r="H16" s="39">
        <f t="shared" si="0"/>
        <v>1.25</v>
      </c>
      <c r="I16" s="131">
        <v>6.75</v>
      </c>
      <c r="J16" s="131">
        <v>0</v>
      </c>
      <c r="K16" s="131">
        <v>0</v>
      </c>
      <c r="L16" s="132">
        <f t="shared" si="1"/>
        <v>6.75</v>
      </c>
      <c r="M16" s="34">
        <v>1</v>
      </c>
      <c r="N16" s="34">
        <v>0</v>
      </c>
      <c r="O16" s="34">
        <v>0</v>
      </c>
      <c r="P16" s="36">
        <f t="shared" si="2"/>
        <v>1</v>
      </c>
      <c r="Q16" s="131">
        <v>0</v>
      </c>
      <c r="R16" s="131">
        <v>0</v>
      </c>
      <c r="S16" s="131">
        <v>0</v>
      </c>
      <c r="T16" s="132">
        <f t="shared" si="6"/>
        <v>0</v>
      </c>
      <c r="U16" s="37">
        <f t="shared" si="3"/>
        <v>9</v>
      </c>
      <c r="V16" s="37">
        <f t="shared" si="4"/>
        <v>0</v>
      </c>
      <c r="W16" s="37">
        <f t="shared" si="4"/>
        <v>0</v>
      </c>
      <c r="X16" s="36">
        <f t="shared" si="5"/>
        <v>9</v>
      </c>
      <c r="Y16" s="270">
        <f t="shared" si="7"/>
        <v>9</v>
      </c>
      <c r="Z16" s="271">
        <v>1</v>
      </c>
      <c r="AA16" s="38" t="s">
        <v>173</v>
      </c>
    </row>
    <row r="17" spans="1:27" x14ac:dyDescent="0.3">
      <c r="A17" s="45" t="s">
        <v>191</v>
      </c>
      <c r="B17" s="45" t="s">
        <v>202</v>
      </c>
      <c r="C17" s="126" t="s">
        <v>16</v>
      </c>
      <c r="D17" s="45">
        <v>7</v>
      </c>
      <c r="E17" s="34">
        <v>0.5</v>
      </c>
      <c r="F17" s="34">
        <v>0</v>
      </c>
      <c r="G17" s="34">
        <v>0</v>
      </c>
      <c r="H17" s="39">
        <f t="shared" si="0"/>
        <v>0.5</v>
      </c>
      <c r="I17" s="131">
        <v>0.5</v>
      </c>
      <c r="J17" s="131">
        <v>0</v>
      </c>
      <c r="K17" s="131">
        <v>0</v>
      </c>
      <c r="L17" s="132">
        <f t="shared" si="1"/>
        <v>0.5</v>
      </c>
      <c r="M17" s="34">
        <v>0.5</v>
      </c>
      <c r="N17" s="34">
        <v>0.25</v>
      </c>
      <c r="O17" s="34">
        <v>0</v>
      </c>
      <c r="P17" s="36">
        <f t="shared" si="2"/>
        <v>0.25</v>
      </c>
      <c r="Q17" s="131">
        <v>0</v>
      </c>
      <c r="R17" s="131">
        <v>0</v>
      </c>
      <c r="S17" s="131">
        <v>0</v>
      </c>
      <c r="T17" s="132">
        <f t="shared" si="6"/>
        <v>0</v>
      </c>
      <c r="U17" s="37">
        <f t="shared" si="3"/>
        <v>1.5</v>
      </c>
      <c r="V17" s="37">
        <f t="shared" si="4"/>
        <v>0.25</v>
      </c>
      <c r="W17" s="37">
        <f t="shared" si="4"/>
        <v>0</v>
      </c>
      <c r="X17" s="36">
        <f t="shared" si="5"/>
        <v>1.25</v>
      </c>
      <c r="Y17" s="270">
        <f t="shared" si="7"/>
        <v>1.25</v>
      </c>
      <c r="Z17" s="271">
        <v>0.1</v>
      </c>
      <c r="AA17" s="38" t="s">
        <v>173</v>
      </c>
    </row>
    <row r="18" spans="1:27" x14ac:dyDescent="0.3">
      <c r="A18" s="45" t="s">
        <v>226</v>
      </c>
      <c r="B18" s="45" t="s">
        <v>131</v>
      </c>
      <c r="C18" s="126" t="s">
        <v>17</v>
      </c>
      <c r="D18" s="45">
        <v>6</v>
      </c>
      <c r="E18" s="34">
        <v>1</v>
      </c>
      <c r="F18" s="34">
        <v>0</v>
      </c>
      <c r="G18" s="34">
        <v>0</v>
      </c>
      <c r="H18" s="39">
        <f t="shared" si="0"/>
        <v>1</v>
      </c>
      <c r="I18" s="131">
        <v>4</v>
      </c>
      <c r="J18" s="131">
        <v>0</v>
      </c>
      <c r="K18" s="131">
        <v>0</v>
      </c>
      <c r="L18" s="132">
        <f t="shared" si="1"/>
        <v>4</v>
      </c>
      <c r="M18" s="34">
        <v>1</v>
      </c>
      <c r="N18" s="34">
        <v>0</v>
      </c>
      <c r="O18" s="34">
        <v>0</v>
      </c>
      <c r="P18" s="36">
        <f t="shared" si="2"/>
        <v>1</v>
      </c>
      <c r="Q18" s="131">
        <v>1</v>
      </c>
      <c r="R18" s="131">
        <v>0</v>
      </c>
      <c r="S18" s="131">
        <v>0</v>
      </c>
      <c r="T18" s="132">
        <f t="shared" si="6"/>
        <v>1</v>
      </c>
      <c r="U18" s="37">
        <f t="shared" si="3"/>
        <v>7</v>
      </c>
      <c r="V18" s="37">
        <f t="shared" si="4"/>
        <v>0</v>
      </c>
      <c r="W18" s="37">
        <f t="shared" si="4"/>
        <v>0</v>
      </c>
      <c r="X18" s="36">
        <f t="shared" si="5"/>
        <v>7</v>
      </c>
      <c r="Y18" s="270">
        <f t="shared" si="7"/>
        <v>7</v>
      </c>
      <c r="Z18" s="271">
        <v>0</v>
      </c>
      <c r="AA18" s="38"/>
    </row>
    <row r="19" spans="1:27" x14ac:dyDescent="0.3">
      <c r="A19" s="45" t="s">
        <v>226</v>
      </c>
      <c r="B19" s="45" t="s">
        <v>120</v>
      </c>
      <c r="C19" s="126" t="s">
        <v>18</v>
      </c>
      <c r="D19" s="45">
        <v>3</v>
      </c>
      <c r="E19" s="34">
        <v>0.33</v>
      </c>
      <c r="F19" s="34">
        <v>0</v>
      </c>
      <c r="G19" s="34">
        <v>0</v>
      </c>
      <c r="H19" s="39">
        <f t="shared" si="0"/>
        <v>0.33</v>
      </c>
      <c r="I19" s="131">
        <v>3</v>
      </c>
      <c r="J19" s="131">
        <v>0</v>
      </c>
      <c r="K19" s="131">
        <v>1</v>
      </c>
      <c r="L19" s="132">
        <f t="shared" si="1"/>
        <v>2</v>
      </c>
      <c r="M19" s="34">
        <v>1</v>
      </c>
      <c r="N19" s="34">
        <v>0</v>
      </c>
      <c r="O19" s="34">
        <v>0</v>
      </c>
      <c r="P19" s="36">
        <f t="shared" si="2"/>
        <v>1</v>
      </c>
      <c r="Q19" s="131">
        <v>0</v>
      </c>
      <c r="R19" s="131">
        <v>0</v>
      </c>
      <c r="S19" s="131">
        <v>0</v>
      </c>
      <c r="T19" s="132">
        <f t="shared" si="6"/>
        <v>0</v>
      </c>
      <c r="U19" s="37">
        <f t="shared" si="3"/>
        <v>4.33</v>
      </c>
      <c r="V19" s="37">
        <f t="shared" si="4"/>
        <v>0</v>
      </c>
      <c r="W19" s="37">
        <f t="shared" si="4"/>
        <v>1</v>
      </c>
      <c r="X19" s="36">
        <f t="shared" si="5"/>
        <v>3.33</v>
      </c>
      <c r="Y19" s="270">
        <f t="shared" si="7"/>
        <v>3.33</v>
      </c>
      <c r="Z19" s="271">
        <v>1</v>
      </c>
      <c r="AA19" s="38" t="s">
        <v>173</v>
      </c>
    </row>
    <row r="20" spans="1:27" x14ac:dyDescent="0.3">
      <c r="A20" s="45" t="s">
        <v>226</v>
      </c>
      <c r="B20" s="45" t="s">
        <v>205</v>
      </c>
      <c r="C20" s="126" t="s">
        <v>19</v>
      </c>
      <c r="D20" s="45">
        <v>2</v>
      </c>
      <c r="E20" s="34">
        <v>3</v>
      </c>
      <c r="F20" s="34">
        <v>0</v>
      </c>
      <c r="G20" s="34">
        <v>0</v>
      </c>
      <c r="H20" s="39">
        <f t="shared" si="0"/>
        <v>3</v>
      </c>
      <c r="I20" s="131">
        <v>18</v>
      </c>
      <c r="J20" s="131">
        <v>0</v>
      </c>
      <c r="K20" s="131">
        <v>0</v>
      </c>
      <c r="L20" s="132">
        <f t="shared" si="1"/>
        <v>18</v>
      </c>
      <c r="M20" s="34">
        <v>3</v>
      </c>
      <c r="N20" s="34">
        <v>0</v>
      </c>
      <c r="O20" s="34">
        <v>0</v>
      </c>
      <c r="P20" s="36">
        <f t="shared" si="2"/>
        <v>3</v>
      </c>
      <c r="Q20" s="131">
        <v>0</v>
      </c>
      <c r="R20" s="131">
        <v>0</v>
      </c>
      <c r="S20" s="131">
        <v>0</v>
      </c>
      <c r="T20" s="132">
        <f t="shared" si="6"/>
        <v>0</v>
      </c>
      <c r="U20" s="37">
        <f t="shared" si="3"/>
        <v>24</v>
      </c>
      <c r="V20" s="37">
        <f t="shared" si="4"/>
        <v>0</v>
      </c>
      <c r="W20" s="37">
        <f t="shared" si="4"/>
        <v>0</v>
      </c>
      <c r="X20" s="36">
        <f t="shared" si="5"/>
        <v>24</v>
      </c>
      <c r="Y20" s="270">
        <f t="shared" si="7"/>
        <v>24</v>
      </c>
      <c r="Z20" s="271">
        <v>1</v>
      </c>
      <c r="AA20" s="38" t="s">
        <v>231</v>
      </c>
    </row>
    <row r="21" spans="1:27" x14ac:dyDescent="0.3">
      <c r="A21" s="45" t="s">
        <v>226</v>
      </c>
      <c r="B21" s="45" t="s">
        <v>120</v>
      </c>
      <c r="C21" s="126" t="s">
        <v>20</v>
      </c>
      <c r="D21" s="45">
        <v>3</v>
      </c>
      <c r="E21" s="34">
        <v>1</v>
      </c>
      <c r="F21" s="34">
        <v>0</v>
      </c>
      <c r="G21" s="34">
        <v>0</v>
      </c>
      <c r="H21" s="39">
        <f t="shared" si="0"/>
        <v>1</v>
      </c>
      <c r="I21" s="131">
        <v>4</v>
      </c>
      <c r="J21" s="131">
        <v>0</v>
      </c>
      <c r="K21" s="131">
        <v>0</v>
      </c>
      <c r="L21" s="132">
        <f t="shared" si="1"/>
        <v>4</v>
      </c>
      <c r="M21" s="34">
        <v>0</v>
      </c>
      <c r="N21" s="34">
        <v>0</v>
      </c>
      <c r="O21" s="34">
        <v>0</v>
      </c>
      <c r="P21" s="36">
        <f t="shared" si="2"/>
        <v>0</v>
      </c>
      <c r="Q21" s="131">
        <v>0</v>
      </c>
      <c r="R21" s="131">
        <v>0</v>
      </c>
      <c r="S21" s="131">
        <v>0</v>
      </c>
      <c r="T21" s="132">
        <f t="shared" si="6"/>
        <v>0</v>
      </c>
      <c r="U21" s="37">
        <f t="shared" si="3"/>
        <v>5</v>
      </c>
      <c r="V21" s="37">
        <f t="shared" si="4"/>
        <v>0</v>
      </c>
      <c r="W21" s="37">
        <f t="shared" si="4"/>
        <v>0</v>
      </c>
      <c r="X21" s="36">
        <f t="shared" si="5"/>
        <v>5</v>
      </c>
      <c r="Y21" s="270">
        <f t="shared" si="7"/>
        <v>5</v>
      </c>
      <c r="Z21" s="271">
        <v>0</v>
      </c>
      <c r="AA21" s="38"/>
    </row>
    <row r="22" spans="1:27" x14ac:dyDescent="0.3">
      <c r="A22" s="45" t="s">
        <v>226</v>
      </c>
      <c r="B22" s="45" t="s">
        <v>187</v>
      </c>
      <c r="C22" s="126" t="s">
        <v>21</v>
      </c>
      <c r="D22" s="45">
        <v>1</v>
      </c>
      <c r="E22" s="34">
        <v>1</v>
      </c>
      <c r="F22" s="34">
        <v>0</v>
      </c>
      <c r="G22" s="34">
        <v>0</v>
      </c>
      <c r="H22" s="39">
        <f t="shared" si="0"/>
        <v>1</v>
      </c>
      <c r="I22" s="131">
        <v>1</v>
      </c>
      <c r="J22" s="131">
        <v>0</v>
      </c>
      <c r="K22" s="131">
        <v>0</v>
      </c>
      <c r="L22" s="132">
        <f t="shared" si="1"/>
        <v>1</v>
      </c>
      <c r="M22" s="34">
        <v>0</v>
      </c>
      <c r="N22" s="34">
        <v>0</v>
      </c>
      <c r="O22" s="34">
        <v>0</v>
      </c>
      <c r="P22" s="36">
        <f t="shared" si="2"/>
        <v>0</v>
      </c>
      <c r="Q22" s="131">
        <v>0.1</v>
      </c>
      <c r="R22" s="131">
        <v>0</v>
      </c>
      <c r="S22" s="131">
        <v>0</v>
      </c>
      <c r="T22" s="132">
        <f t="shared" si="6"/>
        <v>0.1</v>
      </c>
      <c r="U22" s="37">
        <f t="shared" si="3"/>
        <v>2.1</v>
      </c>
      <c r="V22" s="37">
        <f t="shared" si="4"/>
        <v>0</v>
      </c>
      <c r="W22" s="37">
        <f t="shared" si="4"/>
        <v>0</v>
      </c>
      <c r="X22" s="36">
        <f t="shared" si="5"/>
        <v>2.1</v>
      </c>
      <c r="Y22" s="270">
        <f t="shared" si="7"/>
        <v>2.1</v>
      </c>
      <c r="Z22" s="271">
        <v>0.1</v>
      </c>
      <c r="AA22" s="38" t="s">
        <v>293</v>
      </c>
    </row>
    <row r="23" spans="1:27" x14ac:dyDescent="0.3">
      <c r="A23" s="45" t="s">
        <v>191</v>
      </c>
      <c r="B23" s="45" t="s">
        <v>202</v>
      </c>
      <c r="C23" s="126" t="s">
        <v>22</v>
      </c>
      <c r="D23" s="45">
        <v>7</v>
      </c>
      <c r="E23" s="34">
        <v>1</v>
      </c>
      <c r="F23" s="34">
        <v>0</v>
      </c>
      <c r="G23" s="34">
        <v>0</v>
      </c>
      <c r="H23" s="39">
        <f t="shared" si="0"/>
        <v>1</v>
      </c>
      <c r="I23" s="131">
        <v>3</v>
      </c>
      <c r="J23" s="131">
        <v>0</v>
      </c>
      <c r="K23" s="131">
        <v>0</v>
      </c>
      <c r="L23" s="132">
        <f t="shared" si="1"/>
        <v>3</v>
      </c>
      <c r="M23" s="34">
        <v>0</v>
      </c>
      <c r="N23" s="34">
        <v>0</v>
      </c>
      <c r="O23" s="34">
        <v>0</v>
      </c>
      <c r="P23" s="36">
        <f t="shared" si="2"/>
        <v>0</v>
      </c>
      <c r="Q23" s="131">
        <v>0</v>
      </c>
      <c r="R23" s="131">
        <v>0</v>
      </c>
      <c r="S23" s="131">
        <v>0</v>
      </c>
      <c r="T23" s="132">
        <f t="shared" si="6"/>
        <v>0</v>
      </c>
      <c r="U23" s="37">
        <f t="shared" si="3"/>
        <v>4</v>
      </c>
      <c r="V23" s="37">
        <f t="shared" si="4"/>
        <v>0</v>
      </c>
      <c r="W23" s="37">
        <f t="shared" si="4"/>
        <v>0</v>
      </c>
      <c r="X23" s="36">
        <f t="shared" si="5"/>
        <v>4</v>
      </c>
      <c r="Y23" s="270">
        <f t="shared" si="7"/>
        <v>4</v>
      </c>
      <c r="Z23" s="271">
        <v>0.5</v>
      </c>
      <c r="AA23" s="38" t="s">
        <v>173</v>
      </c>
    </row>
    <row r="24" spans="1:27" x14ac:dyDescent="0.3">
      <c r="A24" s="45" t="s">
        <v>226</v>
      </c>
      <c r="B24" s="45" t="s">
        <v>187</v>
      </c>
      <c r="C24" s="126" t="s">
        <v>23</v>
      </c>
      <c r="D24" s="45">
        <v>1</v>
      </c>
      <c r="E24" s="34">
        <v>0.1</v>
      </c>
      <c r="F24" s="34">
        <v>0</v>
      </c>
      <c r="G24" s="34">
        <v>0</v>
      </c>
      <c r="H24" s="39">
        <f t="shared" si="0"/>
        <v>0.1</v>
      </c>
      <c r="I24" s="131">
        <v>1</v>
      </c>
      <c r="J24" s="131">
        <v>0</v>
      </c>
      <c r="K24" s="131">
        <v>0</v>
      </c>
      <c r="L24" s="132">
        <f t="shared" si="1"/>
        <v>1</v>
      </c>
      <c r="M24" s="34">
        <v>0</v>
      </c>
      <c r="N24" s="34">
        <v>0</v>
      </c>
      <c r="O24" s="34">
        <v>0</v>
      </c>
      <c r="P24" s="36">
        <f t="shared" si="2"/>
        <v>0</v>
      </c>
      <c r="Q24" s="131">
        <v>0</v>
      </c>
      <c r="R24" s="131">
        <v>0</v>
      </c>
      <c r="S24" s="131">
        <v>0</v>
      </c>
      <c r="T24" s="132">
        <f t="shared" si="6"/>
        <v>0</v>
      </c>
      <c r="U24" s="37">
        <f t="shared" si="3"/>
        <v>1.1000000000000001</v>
      </c>
      <c r="V24" s="37">
        <f t="shared" si="4"/>
        <v>0</v>
      </c>
      <c r="W24" s="37">
        <f t="shared" si="4"/>
        <v>0</v>
      </c>
      <c r="X24" s="36">
        <f t="shared" si="5"/>
        <v>1.1000000000000001</v>
      </c>
      <c r="Y24" s="270">
        <f t="shared" si="7"/>
        <v>1.1000000000000001</v>
      </c>
      <c r="Z24" s="271">
        <v>0.1</v>
      </c>
      <c r="AA24" s="38" t="s">
        <v>232</v>
      </c>
    </row>
    <row r="25" spans="1:27" x14ac:dyDescent="0.3">
      <c r="A25" s="45" t="s">
        <v>226</v>
      </c>
      <c r="B25" s="45" t="s">
        <v>205</v>
      </c>
      <c r="C25" s="126" t="s">
        <v>24</v>
      </c>
      <c r="D25" s="45">
        <v>2</v>
      </c>
      <c r="E25" s="34">
        <v>3</v>
      </c>
      <c r="F25" s="34">
        <v>0</v>
      </c>
      <c r="G25" s="34">
        <v>0</v>
      </c>
      <c r="H25" s="39">
        <f t="shared" si="0"/>
        <v>3</v>
      </c>
      <c r="I25" s="131">
        <v>14</v>
      </c>
      <c r="J25" s="131">
        <v>0</v>
      </c>
      <c r="K25" s="131">
        <v>0</v>
      </c>
      <c r="L25" s="132">
        <f t="shared" si="1"/>
        <v>14</v>
      </c>
      <c r="M25" s="34">
        <v>1</v>
      </c>
      <c r="N25" s="34">
        <v>0</v>
      </c>
      <c r="O25" s="34">
        <v>0</v>
      </c>
      <c r="P25" s="36">
        <f t="shared" si="2"/>
        <v>1</v>
      </c>
      <c r="Q25" s="131">
        <v>1</v>
      </c>
      <c r="R25" s="131">
        <v>0</v>
      </c>
      <c r="S25" s="131">
        <v>0</v>
      </c>
      <c r="T25" s="132">
        <f t="shared" si="6"/>
        <v>1</v>
      </c>
      <c r="U25" s="37">
        <f t="shared" si="3"/>
        <v>19</v>
      </c>
      <c r="V25" s="37">
        <f t="shared" si="4"/>
        <v>0</v>
      </c>
      <c r="W25" s="37">
        <f t="shared" si="4"/>
        <v>0</v>
      </c>
      <c r="X25" s="36">
        <f t="shared" si="5"/>
        <v>19</v>
      </c>
      <c r="Y25" s="270">
        <f t="shared" si="7"/>
        <v>19</v>
      </c>
      <c r="Z25" s="271">
        <v>0</v>
      </c>
      <c r="AA25" s="38"/>
    </row>
    <row r="26" spans="1:27" x14ac:dyDescent="0.3">
      <c r="A26" s="45" t="s">
        <v>226</v>
      </c>
      <c r="B26" s="45" t="s">
        <v>131</v>
      </c>
      <c r="C26" s="126" t="s">
        <v>25</v>
      </c>
      <c r="D26" s="45">
        <v>6</v>
      </c>
      <c r="E26" s="34">
        <v>3</v>
      </c>
      <c r="F26" s="34">
        <v>0</v>
      </c>
      <c r="G26" s="34">
        <v>0</v>
      </c>
      <c r="H26" s="39">
        <f t="shared" si="0"/>
        <v>3</v>
      </c>
      <c r="I26" s="131">
        <v>12</v>
      </c>
      <c r="J26" s="131">
        <v>3</v>
      </c>
      <c r="K26" s="131">
        <v>0</v>
      </c>
      <c r="L26" s="132">
        <f t="shared" si="1"/>
        <v>9</v>
      </c>
      <c r="M26" s="34">
        <v>1</v>
      </c>
      <c r="N26" s="34">
        <v>0</v>
      </c>
      <c r="O26" s="34">
        <v>0</v>
      </c>
      <c r="P26" s="36">
        <f t="shared" si="2"/>
        <v>1</v>
      </c>
      <c r="Q26" s="131">
        <v>1</v>
      </c>
      <c r="R26" s="131">
        <v>0</v>
      </c>
      <c r="S26" s="131">
        <v>0</v>
      </c>
      <c r="T26" s="132">
        <f t="shared" si="6"/>
        <v>1</v>
      </c>
      <c r="U26" s="37">
        <f t="shared" si="3"/>
        <v>17</v>
      </c>
      <c r="V26" s="37">
        <f t="shared" si="4"/>
        <v>3</v>
      </c>
      <c r="W26" s="37">
        <f t="shared" si="4"/>
        <v>0</v>
      </c>
      <c r="X26" s="36">
        <f t="shared" si="5"/>
        <v>14</v>
      </c>
      <c r="Y26" s="270">
        <f t="shared" si="7"/>
        <v>14</v>
      </c>
      <c r="Z26" s="271">
        <v>0.5</v>
      </c>
      <c r="AA26" s="38" t="s">
        <v>173</v>
      </c>
    </row>
    <row r="27" spans="1:27" x14ac:dyDescent="0.3">
      <c r="A27" s="45" t="s">
        <v>191</v>
      </c>
      <c r="B27" s="45" t="s">
        <v>131</v>
      </c>
      <c r="C27" s="126" t="s">
        <v>26</v>
      </c>
      <c r="D27" s="45">
        <v>6</v>
      </c>
      <c r="E27" s="34">
        <v>1</v>
      </c>
      <c r="F27" s="34">
        <v>0</v>
      </c>
      <c r="G27" s="34">
        <v>0</v>
      </c>
      <c r="H27" s="39">
        <f t="shared" si="0"/>
        <v>1</v>
      </c>
      <c r="I27" s="131">
        <v>9</v>
      </c>
      <c r="J27" s="131">
        <v>0</v>
      </c>
      <c r="K27" s="131">
        <v>1</v>
      </c>
      <c r="L27" s="132">
        <f t="shared" si="1"/>
        <v>8</v>
      </c>
      <c r="M27" s="34">
        <v>0</v>
      </c>
      <c r="N27" s="34">
        <v>0</v>
      </c>
      <c r="O27" s="34">
        <v>0</v>
      </c>
      <c r="P27" s="36">
        <f t="shared" si="2"/>
        <v>0</v>
      </c>
      <c r="Q27" s="131">
        <v>0</v>
      </c>
      <c r="R27" s="131">
        <v>0</v>
      </c>
      <c r="S27" s="131">
        <v>0</v>
      </c>
      <c r="T27" s="132">
        <f t="shared" si="6"/>
        <v>0</v>
      </c>
      <c r="U27" s="37">
        <f t="shared" si="3"/>
        <v>10</v>
      </c>
      <c r="V27" s="37">
        <f t="shared" si="4"/>
        <v>0</v>
      </c>
      <c r="W27" s="37">
        <f t="shared" si="4"/>
        <v>1</v>
      </c>
      <c r="X27" s="36">
        <f t="shared" si="5"/>
        <v>9</v>
      </c>
      <c r="Y27" s="270">
        <f t="shared" si="7"/>
        <v>9</v>
      </c>
      <c r="Z27" s="271">
        <v>1</v>
      </c>
      <c r="AA27" s="38" t="s">
        <v>173</v>
      </c>
    </row>
    <row r="28" spans="1:27" x14ac:dyDescent="0.3">
      <c r="A28" s="45" t="s">
        <v>192</v>
      </c>
      <c r="B28" s="45" t="s">
        <v>131</v>
      </c>
      <c r="C28" s="126" t="s">
        <v>27</v>
      </c>
      <c r="D28" s="45">
        <v>6</v>
      </c>
      <c r="E28" s="34">
        <v>9</v>
      </c>
      <c r="F28" s="34">
        <v>0</v>
      </c>
      <c r="G28" s="34">
        <v>0</v>
      </c>
      <c r="H28" s="39">
        <f t="shared" si="0"/>
        <v>9</v>
      </c>
      <c r="I28" s="131">
        <v>44</v>
      </c>
      <c r="J28" s="131">
        <v>0</v>
      </c>
      <c r="K28" s="131">
        <v>1</v>
      </c>
      <c r="L28" s="132">
        <f t="shared" si="1"/>
        <v>43</v>
      </c>
      <c r="M28" s="34">
        <v>17.5</v>
      </c>
      <c r="N28" s="34">
        <v>0</v>
      </c>
      <c r="O28" s="34">
        <v>2</v>
      </c>
      <c r="P28" s="36">
        <f t="shared" si="2"/>
        <v>15.5</v>
      </c>
      <c r="Q28" s="131">
        <v>5</v>
      </c>
      <c r="R28" s="131">
        <v>0</v>
      </c>
      <c r="S28" s="131">
        <v>0</v>
      </c>
      <c r="T28" s="132">
        <f t="shared" si="6"/>
        <v>5</v>
      </c>
      <c r="U28" s="37">
        <f t="shared" si="3"/>
        <v>75.5</v>
      </c>
      <c r="V28" s="37">
        <f t="shared" si="4"/>
        <v>0</v>
      </c>
      <c r="W28" s="37">
        <f t="shared" si="4"/>
        <v>3</v>
      </c>
      <c r="X28" s="36">
        <f t="shared" si="5"/>
        <v>72.5</v>
      </c>
      <c r="Y28" s="270">
        <f t="shared" si="7"/>
        <v>72.5</v>
      </c>
      <c r="Z28" s="271">
        <v>5.5</v>
      </c>
      <c r="AA28" s="38" t="s">
        <v>233</v>
      </c>
    </row>
    <row r="29" spans="1:27" x14ac:dyDescent="0.3">
      <c r="A29" s="45" t="s">
        <v>191</v>
      </c>
      <c r="B29" s="45" t="s">
        <v>202</v>
      </c>
      <c r="C29" s="126" t="s">
        <v>28</v>
      </c>
      <c r="D29" s="45">
        <v>7</v>
      </c>
      <c r="E29" s="34">
        <v>0.5</v>
      </c>
      <c r="F29" s="34">
        <v>0</v>
      </c>
      <c r="G29" s="34">
        <v>0</v>
      </c>
      <c r="H29" s="39">
        <f t="shared" si="0"/>
        <v>0.5</v>
      </c>
      <c r="I29" s="131">
        <v>2</v>
      </c>
      <c r="J29" s="131">
        <v>0</v>
      </c>
      <c r="K29" s="131">
        <v>0</v>
      </c>
      <c r="L29" s="132">
        <f t="shared" si="1"/>
        <v>2</v>
      </c>
      <c r="M29" s="34">
        <v>0</v>
      </c>
      <c r="N29" s="34">
        <v>0</v>
      </c>
      <c r="O29" s="34">
        <v>0</v>
      </c>
      <c r="P29" s="36">
        <f t="shared" si="2"/>
        <v>0</v>
      </c>
      <c r="Q29" s="131">
        <v>0</v>
      </c>
      <c r="R29" s="131">
        <v>0</v>
      </c>
      <c r="S29" s="131">
        <v>0</v>
      </c>
      <c r="T29" s="132">
        <f t="shared" si="6"/>
        <v>0</v>
      </c>
      <c r="U29" s="37">
        <f t="shared" si="3"/>
        <v>2.5</v>
      </c>
      <c r="V29" s="37">
        <f t="shared" si="4"/>
        <v>0</v>
      </c>
      <c r="W29" s="37">
        <f t="shared" si="4"/>
        <v>0</v>
      </c>
      <c r="X29" s="36">
        <f t="shared" si="5"/>
        <v>2.5</v>
      </c>
      <c r="Y29" s="270">
        <f t="shared" si="7"/>
        <v>2.5</v>
      </c>
      <c r="Z29" s="271">
        <v>0.5</v>
      </c>
      <c r="AA29" s="38" t="s">
        <v>173</v>
      </c>
    </row>
    <row r="30" spans="1:27" x14ac:dyDescent="0.3">
      <c r="A30" s="45" t="s">
        <v>191</v>
      </c>
      <c r="B30" s="45" t="s">
        <v>202</v>
      </c>
      <c r="C30" s="126" t="s">
        <v>29</v>
      </c>
      <c r="D30" s="45">
        <v>7</v>
      </c>
      <c r="E30" s="34">
        <v>0.5</v>
      </c>
      <c r="F30" s="34">
        <v>0</v>
      </c>
      <c r="G30" s="34">
        <v>0</v>
      </c>
      <c r="H30" s="39">
        <f t="shared" si="0"/>
        <v>0.5</v>
      </c>
      <c r="I30" s="131">
        <v>1</v>
      </c>
      <c r="J30" s="131">
        <v>0</v>
      </c>
      <c r="K30" s="131">
        <v>1</v>
      </c>
      <c r="L30" s="132">
        <f t="shared" si="1"/>
        <v>0</v>
      </c>
      <c r="M30" s="34">
        <v>0</v>
      </c>
      <c r="N30" s="34">
        <v>0</v>
      </c>
      <c r="O30" s="34">
        <v>0</v>
      </c>
      <c r="P30" s="36">
        <f t="shared" si="2"/>
        <v>0</v>
      </c>
      <c r="Q30" s="131">
        <v>0</v>
      </c>
      <c r="R30" s="131">
        <v>0</v>
      </c>
      <c r="S30" s="131">
        <v>0</v>
      </c>
      <c r="T30" s="132">
        <f t="shared" si="6"/>
        <v>0</v>
      </c>
      <c r="U30" s="37">
        <f t="shared" si="3"/>
        <v>1.5</v>
      </c>
      <c r="V30" s="37">
        <f t="shared" si="4"/>
        <v>0</v>
      </c>
      <c r="W30" s="37">
        <f t="shared" si="4"/>
        <v>1</v>
      </c>
      <c r="X30" s="36">
        <f t="shared" si="5"/>
        <v>0.5</v>
      </c>
      <c r="Y30" s="270">
        <f t="shared" si="7"/>
        <v>0.5</v>
      </c>
      <c r="Z30" s="271">
        <v>0.5</v>
      </c>
      <c r="AA30" s="38" t="s">
        <v>173</v>
      </c>
    </row>
    <row r="31" spans="1:27" x14ac:dyDescent="0.3">
      <c r="A31" s="45" t="s">
        <v>226</v>
      </c>
      <c r="B31" s="45" t="s">
        <v>120</v>
      </c>
      <c r="C31" s="126" t="s">
        <v>30</v>
      </c>
      <c r="D31" s="45">
        <v>3</v>
      </c>
      <c r="E31" s="34">
        <v>2</v>
      </c>
      <c r="F31" s="34">
        <v>0</v>
      </c>
      <c r="G31" s="34">
        <v>0</v>
      </c>
      <c r="H31" s="39">
        <f t="shared" si="0"/>
        <v>2</v>
      </c>
      <c r="I31" s="131">
        <v>14</v>
      </c>
      <c r="J31" s="131">
        <v>0</v>
      </c>
      <c r="K31" s="131">
        <v>2</v>
      </c>
      <c r="L31" s="132">
        <f t="shared" si="1"/>
        <v>12</v>
      </c>
      <c r="M31" s="34">
        <v>2</v>
      </c>
      <c r="N31" s="34">
        <v>0</v>
      </c>
      <c r="O31" s="34">
        <v>0</v>
      </c>
      <c r="P31" s="36">
        <f t="shared" si="2"/>
        <v>2</v>
      </c>
      <c r="Q31" s="131">
        <v>1</v>
      </c>
      <c r="R31" s="131">
        <v>0</v>
      </c>
      <c r="S31" s="131">
        <v>0</v>
      </c>
      <c r="T31" s="132">
        <f t="shared" si="6"/>
        <v>1</v>
      </c>
      <c r="U31" s="37">
        <f t="shared" si="3"/>
        <v>19</v>
      </c>
      <c r="V31" s="37">
        <f t="shared" si="4"/>
        <v>0</v>
      </c>
      <c r="W31" s="37">
        <f t="shared" si="4"/>
        <v>2</v>
      </c>
      <c r="X31" s="36">
        <f t="shared" si="5"/>
        <v>17</v>
      </c>
      <c r="Y31" s="270">
        <f t="shared" si="7"/>
        <v>17</v>
      </c>
      <c r="Z31" s="271">
        <v>0</v>
      </c>
      <c r="AA31" s="38"/>
    </row>
    <row r="32" spans="1:27" x14ac:dyDescent="0.3">
      <c r="A32" s="45" t="s">
        <v>226</v>
      </c>
      <c r="B32" s="45" t="s">
        <v>120</v>
      </c>
      <c r="C32" s="126" t="s">
        <v>31</v>
      </c>
      <c r="D32" s="45">
        <v>3</v>
      </c>
      <c r="E32" s="34">
        <v>1</v>
      </c>
      <c r="F32" s="34">
        <v>0</v>
      </c>
      <c r="G32" s="34">
        <v>0</v>
      </c>
      <c r="H32" s="39">
        <f t="shared" si="0"/>
        <v>1</v>
      </c>
      <c r="I32" s="131">
        <v>3</v>
      </c>
      <c r="J32" s="131">
        <v>0</v>
      </c>
      <c r="K32" s="131">
        <v>0</v>
      </c>
      <c r="L32" s="132">
        <f t="shared" si="1"/>
        <v>3</v>
      </c>
      <c r="M32" s="34">
        <v>0</v>
      </c>
      <c r="N32" s="34">
        <v>0</v>
      </c>
      <c r="O32" s="34">
        <v>0</v>
      </c>
      <c r="P32" s="36">
        <f t="shared" si="2"/>
        <v>0</v>
      </c>
      <c r="Q32" s="131">
        <v>0</v>
      </c>
      <c r="R32" s="131">
        <v>0</v>
      </c>
      <c r="S32" s="131">
        <v>0</v>
      </c>
      <c r="T32" s="132">
        <f t="shared" si="6"/>
        <v>0</v>
      </c>
      <c r="U32" s="37">
        <f t="shared" si="3"/>
        <v>4</v>
      </c>
      <c r="V32" s="37">
        <f t="shared" si="4"/>
        <v>0</v>
      </c>
      <c r="W32" s="37">
        <v>1</v>
      </c>
      <c r="X32" s="36">
        <f t="shared" si="5"/>
        <v>3</v>
      </c>
      <c r="Y32" s="270">
        <f t="shared" si="7"/>
        <v>3</v>
      </c>
      <c r="Z32" s="271">
        <v>0</v>
      </c>
      <c r="AA32" s="38"/>
    </row>
    <row r="33" spans="1:27" x14ac:dyDescent="0.3">
      <c r="A33" s="45" t="s">
        <v>226</v>
      </c>
      <c r="B33" s="45" t="s">
        <v>131</v>
      </c>
      <c r="C33" s="126" t="s">
        <v>32</v>
      </c>
      <c r="D33" s="45">
        <v>6</v>
      </c>
      <c r="E33" s="34">
        <v>1</v>
      </c>
      <c r="F33" s="34">
        <v>0</v>
      </c>
      <c r="G33" s="34">
        <v>1</v>
      </c>
      <c r="H33" s="39">
        <f t="shared" si="0"/>
        <v>0</v>
      </c>
      <c r="I33" s="131">
        <v>5</v>
      </c>
      <c r="J33" s="131">
        <v>0</v>
      </c>
      <c r="K33" s="131">
        <v>0</v>
      </c>
      <c r="L33" s="132">
        <f t="shared" si="1"/>
        <v>5</v>
      </c>
      <c r="M33" s="34">
        <v>0</v>
      </c>
      <c r="N33" s="34">
        <v>0</v>
      </c>
      <c r="O33" s="34">
        <v>0</v>
      </c>
      <c r="P33" s="36">
        <f t="shared" si="2"/>
        <v>0</v>
      </c>
      <c r="Q33" s="131">
        <v>0</v>
      </c>
      <c r="R33" s="131">
        <v>0</v>
      </c>
      <c r="S33" s="131">
        <v>0</v>
      </c>
      <c r="T33" s="132">
        <f t="shared" si="6"/>
        <v>0</v>
      </c>
      <c r="U33" s="37">
        <f t="shared" si="3"/>
        <v>6</v>
      </c>
      <c r="V33" s="37">
        <f t="shared" si="4"/>
        <v>0</v>
      </c>
      <c r="W33" s="37">
        <f t="shared" si="4"/>
        <v>1</v>
      </c>
      <c r="X33" s="36">
        <f t="shared" si="5"/>
        <v>5</v>
      </c>
      <c r="Y33" s="270">
        <f t="shared" si="7"/>
        <v>5</v>
      </c>
      <c r="Z33" s="271">
        <v>1.1000000000000001</v>
      </c>
      <c r="AA33" s="38" t="s">
        <v>234</v>
      </c>
    </row>
    <row r="34" spans="1:27" x14ac:dyDescent="0.3">
      <c r="A34" s="45" t="s">
        <v>226</v>
      </c>
      <c r="B34" s="45" t="s">
        <v>120</v>
      </c>
      <c r="C34" s="126" t="s">
        <v>33</v>
      </c>
      <c r="D34" s="45">
        <v>3</v>
      </c>
      <c r="E34" s="34">
        <v>6</v>
      </c>
      <c r="F34" s="34">
        <v>0</v>
      </c>
      <c r="G34" s="34">
        <v>0</v>
      </c>
      <c r="H34" s="39">
        <f t="shared" si="0"/>
        <v>6</v>
      </c>
      <c r="I34" s="131">
        <v>27</v>
      </c>
      <c r="J34" s="131">
        <v>0</v>
      </c>
      <c r="K34" s="131">
        <v>2</v>
      </c>
      <c r="L34" s="132">
        <f t="shared" si="1"/>
        <v>25</v>
      </c>
      <c r="M34" s="34">
        <v>3</v>
      </c>
      <c r="N34" s="34">
        <v>0</v>
      </c>
      <c r="O34" s="34">
        <v>2</v>
      </c>
      <c r="P34" s="36">
        <f t="shared" si="2"/>
        <v>1</v>
      </c>
      <c r="Q34" s="131">
        <v>0</v>
      </c>
      <c r="R34" s="131">
        <v>0</v>
      </c>
      <c r="S34" s="131">
        <v>0</v>
      </c>
      <c r="T34" s="132">
        <f t="shared" si="6"/>
        <v>0</v>
      </c>
      <c r="U34" s="37">
        <f t="shared" si="3"/>
        <v>36</v>
      </c>
      <c r="V34" s="37">
        <f t="shared" si="4"/>
        <v>0</v>
      </c>
      <c r="W34" s="37">
        <f t="shared" si="4"/>
        <v>4</v>
      </c>
      <c r="X34" s="36">
        <f t="shared" si="5"/>
        <v>32</v>
      </c>
      <c r="Y34" s="270">
        <f t="shared" si="7"/>
        <v>32</v>
      </c>
      <c r="Z34" s="271">
        <v>0</v>
      </c>
      <c r="AA34" s="38"/>
    </row>
    <row r="35" spans="1:27" x14ac:dyDescent="0.3">
      <c r="A35" s="127" t="s">
        <v>226</v>
      </c>
      <c r="B35" s="45" t="s">
        <v>176</v>
      </c>
      <c r="C35" s="128" t="s">
        <v>194</v>
      </c>
      <c r="D35" s="45">
        <v>5</v>
      </c>
      <c r="E35" s="34">
        <v>1.5</v>
      </c>
      <c r="F35" s="34">
        <v>0</v>
      </c>
      <c r="G35" s="34">
        <v>0</v>
      </c>
      <c r="H35" s="39">
        <f t="shared" si="0"/>
        <v>1.5</v>
      </c>
      <c r="I35" s="131">
        <v>7.5</v>
      </c>
      <c r="J35" s="131">
        <v>0</v>
      </c>
      <c r="K35" s="131">
        <v>1</v>
      </c>
      <c r="L35" s="132">
        <f t="shared" si="1"/>
        <v>6.5</v>
      </c>
      <c r="M35" s="34">
        <v>1</v>
      </c>
      <c r="N35" s="34">
        <v>0</v>
      </c>
      <c r="O35" s="34">
        <v>1</v>
      </c>
      <c r="P35" s="36">
        <f t="shared" si="2"/>
        <v>0</v>
      </c>
      <c r="Q35" s="131">
        <v>0.5</v>
      </c>
      <c r="R35" s="131">
        <v>0</v>
      </c>
      <c r="S35" s="131">
        <v>0</v>
      </c>
      <c r="T35" s="132">
        <f t="shared" si="6"/>
        <v>0.5</v>
      </c>
      <c r="U35" s="37">
        <f t="shared" si="3"/>
        <v>10.5</v>
      </c>
      <c r="V35" s="37">
        <f t="shared" si="4"/>
        <v>0</v>
      </c>
      <c r="W35" s="37">
        <f t="shared" si="4"/>
        <v>2</v>
      </c>
      <c r="X35" s="36">
        <f t="shared" si="5"/>
        <v>8.5</v>
      </c>
      <c r="Y35" s="270">
        <f t="shared" si="7"/>
        <v>8.5</v>
      </c>
      <c r="Z35" s="271">
        <v>1.5</v>
      </c>
      <c r="AA35" s="38" t="s">
        <v>235</v>
      </c>
    </row>
    <row r="36" spans="1:27" x14ac:dyDescent="0.3">
      <c r="A36" s="127" t="s">
        <v>226</v>
      </c>
      <c r="B36" s="45" t="s">
        <v>176</v>
      </c>
      <c r="C36" s="128" t="s">
        <v>193</v>
      </c>
      <c r="D36" s="45">
        <v>5</v>
      </c>
      <c r="E36" s="34">
        <v>1.5</v>
      </c>
      <c r="F36" s="34">
        <v>0</v>
      </c>
      <c r="G36" s="34">
        <v>0</v>
      </c>
      <c r="H36" s="39">
        <f t="shared" si="0"/>
        <v>1.5</v>
      </c>
      <c r="I36" s="131">
        <v>7.5</v>
      </c>
      <c r="J36" s="131">
        <v>0</v>
      </c>
      <c r="K36" s="131">
        <v>4</v>
      </c>
      <c r="L36" s="132">
        <f t="shared" si="1"/>
        <v>3.5</v>
      </c>
      <c r="M36" s="34">
        <v>1</v>
      </c>
      <c r="N36" s="34">
        <v>0</v>
      </c>
      <c r="O36" s="34">
        <v>0</v>
      </c>
      <c r="P36" s="36">
        <f t="shared" si="2"/>
        <v>1</v>
      </c>
      <c r="Q36" s="131">
        <v>0.5</v>
      </c>
      <c r="R36" s="131">
        <v>0</v>
      </c>
      <c r="S36" s="131">
        <v>0</v>
      </c>
      <c r="T36" s="132">
        <f t="shared" si="6"/>
        <v>0.5</v>
      </c>
      <c r="U36" s="37">
        <f t="shared" si="3"/>
        <v>10.5</v>
      </c>
      <c r="V36" s="37">
        <f t="shared" si="4"/>
        <v>0</v>
      </c>
      <c r="W36" s="37">
        <f t="shared" si="4"/>
        <v>4</v>
      </c>
      <c r="X36" s="36">
        <f t="shared" si="5"/>
        <v>6.5</v>
      </c>
      <c r="Y36" s="270">
        <f t="shared" si="7"/>
        <v>6.5</v>
      </c>
      <c r="Z36" s="271">
        <v>1.5</v>
      </c>
      <c r="AA36" s="38" t="s">
        <v>235</v>
      </c>
    </row>
    <row r="37" spans="1:27" x14ac:dyDescent="0.3">
      <c r="A37" s="45" t="s">
        <v>226</v>
      </c>
      <c r="B37" s="45" t="s">
        <v>120</v>
      </c>
      <c r="C37" s="126" t="s">
        <v>34</v>
      </c>
      <c r="D37" s="45">
        <v>3</v>
      </c>
      <c r="E37" s="34">
        <v>5</v>
      </c>
      <c r="F37" s="34">
        <v>0</v>
      </c>
      <c r="G37" s="34">
        <v>0</v>
      </c>
      <c r="H37" s="39">
        <f t="shared" si="0"/>
        <v>5</v>
      </c>
      <c r="I37" s="131">
        <v>34</v>
      </c>
      <c r="J37" s="131">
        <v>0</v>
      </c>
      <c r="K37" s="131">
        <v>2</v>
      </c>
      <c r="L37" s="132">
        <f t="shared" si="1"/>
        <v>32</v>
      </c>
      <c r="M37" s="34">
        <v>9</v>
      </c>
      <c r="N37" s="34">
        <v>0</v>
      </c>
      <c r="O37" s="34">
        <v>3</v>
      </c>
      <c r="P37" s="36">
        <f t="shared" si="2"/>
        <v>6</v>
      </c>
      <c r="Q37" s="131">
        <v>3.5</v>
      </c>
      <c r="R37" s="131">
        <v>0</v>
      </c>
      <c r="S37" s="131">
        <v>0</v>
      </c>
      <c r="T37" s="132">
        <f t="shared" si="6"/>
        <v>3.5</v>
      </c>
      <c r="U37" s="37">
        <f t="shared" si="3"/>
        <v>51.5</v>
      </c>
      <c r="V37" s="37">
        <f t="shared" si="4"/>
        <v>0</v>
      </c>
      <c r="W37" s="37">
        <f t="shared" si="4"/>
        <v>5</v>
      </c>
      <c r="X37" s="36">
        <f t="shared" si="5"/>
        <v>46.5</v>
      </c>
      <c r="Y37" s="270">
        <f t="shared" si="7"/>
        <v>46.5</v>
      </c>
      <c r="Z37" s="271">
        <v>0</v>
      </c>
      <c r="AA37" s="38"/>
    </row>
    <row r="38" spans="1:27" x14ac:dyDescent="0.3">
      <c r="A38" s="45" t="s">
        <v>226</v>
      </c>
      <c r="B38" s="45" t="s">
        <v>176</v>
      </c>
      <c r="C38" s="126" t="s">
        <v>35</v>
      </c>
      <c r="D38" s="45">
        <v>5</v>
      </c>
      <c r="E38" s="34">
        <v>1</v>
      </c>
      <c r="F38" s="34">
        <v>0</v>
      </c>
      <c r="G38" s="34">
        <v>0</v>
      </c>
      <c r="H38" s="39">
        <f t="shared" si="0"/>
        <v>1</v>
      </c>
      <c r="I38" s="131">
        <v>9</v>
      </c>
      <c r="J38" s="131">
        <v>0</v>
      </c>
      <c r="K38" s="131">
        <v>0</v>
      </c>
      <c r="L38" s="132">
        <f t="shared" si="1"/>
        <v>9</v>
      </c>
      <c r="M38" s="34">
        <v>0</v>
      </c>
      <c r="N38" s="34">
        <v>0</v>
      </c>
      <c r="O38" s="34">
        <v>0</v>
      </c>
      <c r="P38" s="36">
        <f t="shared" si="2"/>
        <v>0</v>
      </c>
      <c r="Q38" s="131">
        <v>0</v>
      </c>
      <c r="R38" s="131">
        <v>0</v>
      </c>
      <c r="S38" s="131">
        <v>0</v>
      </c>
      <c r="T38" s="132">
        <f t="shared" si="6"/>
        <v>0</v>
      </c>
      <c r="U38" s="37">
        <f t="shared" si="3"/>
        <v>10</v>
      </c>
      <c r="V38" s="37">
        <f t="shared" si="4"/>
        <v>0</v>
      </c>
      <c r="W38" s="37">
        <f t="shared" si="4"/>
        <v>0</v>
      </c>
      <c r="X38" s="36">
        <f t="shared" si="5"/>
        <v>10</v>
      </c>
      <c r="Y38" s="270">
        <f t="shared" si="7"/>
        <v>10</v>
      </c>
      <c r="Z38" s="271">
        <v>2.5</v>
      </c>
      <c r="AA38" s="38" t="s">
        <v>236</v>
      </c>
    </row>
    <row r="39" spans="1:27" x14ac:dyDescent="0.3">
      <c r="A39" s="45" t="s">
        <v>226</v>
      </c>
      <c r="B39" s="45" t="s">
        <v>205</v>
      </c>
      <c r="C39" s="126" t="s">
        <v>36</v>
      </c>
      <c r="D39" s="45">
        <v>2</v>
      </c>
      <c r="E39" s="34">
        <v>5</v>
      </c>
      <c r="F39" s="34">
        <v>0</v>
      </c>
      <c r="G39" s="34">
        <v>0</v>
      </c>
      <c r="H39" s="39">
        <f t="shared" si="0"/>
        <v>5</v>
      </c>
      <c r="I39" s="131">
        <v>25</v>
      </c>
      <c r="J39" s="131">
        <v>0</v>
      </c>
      <c r="K39" s="131">
        <v>2</v>
      </c>
      <c r="L39" s="132">
        <f t="shared" si="1"/>
        <v>23</v>
      </c>
      <c r="M39" s="34">
        <v>4</v>
      </c>
      <c r="N39" s="34">
        <v>0</v>
      </c>
      <c r="O39" s="34">
        <v>0</v>
      </c>
      <c r="P39" s="36">
        <f t="shared" si="2"/>
        <v>4</v>
      </c>
      <c r="Q39" s="131">
        <v>1</v>
      </c>
      <c r="R39" s="131">
        <v>0</v>
      </c>
      <c r="S39" s="131">
        <v>1</v>
      </c>
      <c r="T39" s="132">
        <f t="shared" si="6"/>
        <v>0</v>
      </c>
      <c r="U39" s="37">
        <f t="shared" si="3"/>
        <v>35</v>
      </c>
      <c r="V39" s="37">
        <f t="shared" si="4"/>
        <v>0</v>
      </c>
      <c r="W39" s="37">
        <f t="shared" si="4"/>
        <v>3</v>
      </c>
      <c r="X39" s="36">
        <f t="shared" si="5"/>
        <v>32</v>
      </c>
      <c r="Y39" s="270">
        <f t="shared" si="7"/>
        <v>32</v>
      </c>
      <c r="Z39" s="271">
        <v>0</v>
      </c>
      <c r="AA39" s="38"/>
    </row>
    <row r="40" spans="1:27" x14ac:dyDescent="0.3">
      <c r="A40" s="45" t="s">
        <v>191</v>
      </c>
      <c r="B40" s="45" t="s">
        <v>202</v>
      </c>
      <c r="C40" s="126" t="s">
        <v>37</v>
      </c>
      <c r="D40" s="45">
        <v>7</v>
      </c>
      <c r="E40" s="34">
        <v>0.5</v>
      </c>
      <c r="F40" s="34">
        <v>0</v>
      </c>
      <c r="G40" s="34">
        <v>0</v>
      </c>
      <c r="H40" s="39">
        <f t="shared" si="0"/>
        <v>0.5</v>
      </c>
      <c r="I40" s="131">
        <v>1</v>
      </c>
      <c r="J40" s="131">
        <v>0</v>
      </c>
      <c r="K40" s="131">
        <v>0</v>
      </c>
      <c r="L40" s="132">
        <f t="shared" si="1"/>
        <v>1</v>
      </c>
      <c r="M40" s="34">
        <v>0.5</v>
      </c>
      <c r="N40" s="34">
        <v>0.25</v>
      </c>
      <c r="O40" s="34">
        <v>0</v>
      </c>
      <c r="P40" s="36">
        <f t="shared" si="2"/>
        <v>0.25</v>
      </c>
      <c r="Q40" s="131">
        <v>0</v>
      </c>
      <c r="R40" s="131">
        <v>0</v>
      </c>
      <c r="S40" s="131">
        <v>0</v>
      </c>
      <c r="T40" s="132">
        <f t="shared" si="6"/>
        <v>0</v>
      </c>
      <c r="U40" s="37">
        <f t="shared" si="3"/>
        <v>2</v>
      </c>
      <c r="V40" s="37">
        <f t="shared" si="4"/>
        <v>0.25</v>
      </c>
      <c r="W40" s="37">
        <f t="shared" si="4"/>
        <v>0</v>
      </c>
      <c r="X40" s="36">
        <f t="shared" si="5"/>
        <v>1.75</v>
      </c>
      <c r="Y40" s="270">
        <f t="shared" si="7"/>
        <v>1.75</v>
      </c>
      <c r="Z40" s="271">
        <v>0.5</v>
      </c>
      <c r="AA40" s="38" t="s">
        <v>173</v>
      </c>
    </row>
    <row r="41" spans="1:27" x14ac:dyDescent="0.3">
      <c r="A41" s="45" t="s">
        <v>226</v>
      </c>
      <c r="B41" s="45" t="s">
        <v>187</v>
      </c>
      <c r="C41" s="126" t="s">
        <v>38</v>
      </c>
      <c r="D41" s="45">
        <v>1</v>
      </c>
      <c r="E41" s="34">
        <v>0.25</v>
      </c>
      <c r="F41" s="34">
        <v>0</v>
      </c>
      <c r="G41" s="34">
        <v>0</v>
      </c>
      <c r="H41" s="39">
        <f t="shared" si="0"/>
        <v>0.25</v>
      </c>
      <c r="I41" s="131">
        <v>0.75</v>
      </c>
      <c r="J41" s="131">
        <v>0</v>
      </c>
      <c r="K41" s="131">
        <v>0</v>
      </c>
      <c r="L41" s="132">
        <f t="shared" si="1"/>
        <v>0.75</v>
      </c>
      <c r="M41" s="34">
        <v>0</v>
      </c>
      <c r="N41" s="34">
        <v>0</v>
      </c>
      <c r="O41" s="34">
        <v>0</v>
      </c>
      <c r="P41" s="36">
        <f t="shared" si="2"/>
        <v>0</v>
      </c>
      <c r="Q41" s="131">
        <v>0</v>
      </c>
      <c r="R41" s="131">
        <v>0</v>
      </c>
      <c r="S41" s="131">
        <v>0</v>
      </c>
      <c r="T41" s="132">
        <f t="shared" si="6"/>
        <v>0</v>
      </c>
      <c r="U41" s="37">
        <f t="shared" si="3"/>
        <v>1</v>
      </c>
      <c r="V41" s="37">
        <f t="shared" si="4"/>
        <v>0</v>
      </c>
      <c r="W41" s="37">
        <f t="shared" si="4"/>
        <v>0</v>
      </c>
      <c r="X41" s="36">
        <f t="shared" si="5"/>
        <v>1</v>
      </c>
      <c r="Y41" s="270">
        <f t="shared" si="7"/>
        <v>1</v>
      </c>
      <c r="Z41" s="271">
        <v>0.1</v>
      </c>
      <c r="AA41" s="38" t="s">
        <v>237</v>
      </c>
    </row>
    <row r="42" spans="1:27" x14ac:dyDescent="0.3">
      <c r="A42" s="45" t="s">
        <v>226</v>
      </c>
      <c r="B42" s="45" t="s">
        <v>176</v>
      </c>
      <c r="C42" s="126" t="s">
        <v>39</v>
      </c>
      <c r="D42" s="45">
        <v>5</v>
      </c>
      <c r="E42" s="34">
        <v>1.5</v>
      </c>
      <c r="F42" s="34">
        <v>0</v>
      </c>
      <c r="G42" s="34">
        <v>0</v>
      </c>
      <c r="H42" s="39">
        <f t="shared" si="0"/>
        <v>1.5</v>
      </c>
      <c r="I42" s="131">
        <v>8.5</v>
      </c>
      <c r="J42" s="131">
        <v>0</v>
      </c>
      <c r="K42" s="131">
        <v>0</v>
      </c>
      <c r="L42" s="132">
        <f t="shared" si="1"/>
        <v>8.5</v>
      </c>
      <c r="M42" s="34">
        <v>0</v>
      </c>
      <c r="N42" s="34">
        <v>0</v>
      </c>
      <c r="O42" s="34">
        <v>0</v>
      </c>
      <c r="P42" s="36">
        <f t="shared" si="2"/>
        <v>0</v>
      </c>
      <c r="Q42" s="131">
        <v>0</v>
      </c>
      <c r="R42" s="131">
        <v>0</v>
      </c>
      <c r="S42" s="131">
        <v>0</v>
      </c>
      <c r="T42" s="132">
        <f t="shared" si="6"/>
        <v>0</v>
      </c>
      <c r="U42" s="37">
        <f t="shared" si="3"/>
        <v>10</v>
      </c>
      <c r="V42" s="37">
        <f t="shared" si="4"/>
        <v>0</v>
      </c>
      <c r="W42" s="37">
        <f t="shared" si="4"/>
        <v>0</v>
      </c>
      <c r="X42" s="36">
        <f t="shared" si="5"/>
        <v>10</v>
      </c>
      <c r="Y42" s="270">
        <f t="shared" si="7"/>
        <v>10</v>
      </c>
      <c r="Z42" s="271">
        <v>0.25</v>
      </c>
      <c r="AA42" s="38" t="s">
        <v>238</v>
      </c>
    </row>
    <row r="43" spans="1:27" x14ac:dyDescent="0.3">
      <c r="A43" s="45" t="s">
        <v>226</v>
      </c>
      <c r="B43" s="45" t="s">
        <v>176</v>
      </c>
      <c r="C43" s="126" t="s">
        <v>40</v>
      </c>
      <c r="D43" s="45">
        <v>5</v>
      </c>
      <c r="E43" s="34">
        <v>1</v>
      </c>
      <c r="F43" s="34">
        <v>0</v>
      </c>
      <c r="G43" s="34">
        <v>0</v>
      </c>
      <c r="H43" s="39">
        <f t="shared" si="0"/>
        <v>1</v>
      </c>
      <c r="I43" s="131">
        <v>3</v>
      </c>
      <c r="J43" s="131">
        <v>0</v>
      </c>
      <c r="K43" s="131">
        <v>0</v>
      </c>
      <c r="L43" s="132">
        <f t="shared" si="1"/>
        <v>3</v>
      </c>
      <c r="M43" s="34">
        <v>0.5</v>
      </c>
      <c r="N43" s="34">
        <v>0</v>
      </c>
      <c r="O43" s="34">
        <v>0</v>
      </c>
      <c r="P43" s="36">
        <f t="shared" si="2"/>
        <v>0.5</v>
      </c>
      <c r="Q43" s="131">
        <v>0.25</v>
      </c>
      <c r="R43" s="131">
        <v>0</v>
      </c>
      <c r="S43" s="131">
        <v>0</v>
      </c>
      <c r="T43" s="132">
        <f t="shared" si="6"/>
        <v>0.25</v>
      </c>
      <c r="U43" s="37">
        <f t="shared" si="3"/>
        <v>4.75</v>
      </c>
      <c r="V43" s="37">
        <f t="shared" si="4"/>
        <v>0</v>
      </c>
      <c r="W43" s="37">
        <f t="shared" si="4"/>
        <v>0</v>
      </c>
      <c r="X43" s="36">
        <f t="shared" si="5"/>
        <v>4.75</v>
      </c>
      <c r="Y43" s="270">
        <f t="shared" si="7"/>
        <v>4.75</v>
      </c>
      <c r="Z43" s="271">
        <v>0</v>
      </c>
      <c r="AA43" s="38"/>
    </row>
    <row r="44" spans="1:27" x14ac:dyDescent="0.3">
      <c r="A44" s="127" t="s">
        <v>192</v>
      </c>
      <c r="B44" s="45" t="s">
        <v>120</v>
      </c>
      <c r="C44" s="128" t="s">
        <v>195</v>
      </c>
      <c r="D44" s="45">
        <v>3</v>
      </c>
      <c r="E44" s="34">
        <v>13</v>
      </c>
      <c r="F44" s="34">
        <v>0</v>
      </c>
      <c r="G44" s="34">
        <v>0</v>
      </c>
      <c r="H44" s="39">
        <f t="shared" si="0"/>
        <v>13</v>
      </c>
      <c r="I44" s="131">
        <v>31</v>
      </c>
      <c r="J44" s="131">
        <v>0</v>
      </c>
      <c r="K44" s="131">
        <v>3</v>
      </c>
      <c r="L44" s="132">
        <f t="shared" si="1"/>
        <v>28</v>
      </c>
      <c r="M44" s="34">
        <v>19</v>
      </c>
      <c r="N44" s="34">
        <v>0</v>
      </c>
      <c r="O44" s="34">
        <v>1</v>
      </c>
      <c r="P44" s="36">
        <f t="shared" si="2"/>
        <v>18</v>
      </c>
      <c r="Q44" s="131">
        <v>1</v>
      </c>
      <c r="R44" s="131">
        <v>0</v>
      </c>
      <c r="S44" s="131">
        <v>0</v>
      </c>
      <c r="T44" s="132">
        <f t="shared" si="6"/>
        <v>1</v>
      </c>
      <c r="U44" s="37">
        <f t="shared" si="3"/>
        <v>64</v>
      </c>
      <c r="V44" s="37">
        <f t="shared" si="4"/>
        <v>0</v>
      </c>
      <c r="W44" s="37">
        <f t="shared" si="4"/>
        <v>4</v>
      </c>
      <c r="X44" s="36">
        <f t="shared" si="5"/>
        <v>60</v>
      </c>
      <c r="Y44" s="270">
        <f t="shared" si="7"/>
        <v>60</v>
      </c>
      <c r="Z44" s="271">
        <v>0</v>
      </c>
      <c r="AA44" s="38" t="s">
        <v>173</v>
      </c>
    </row>
    <row r="45" spans="1:27" x14ac:dyDescent="0.3">
      <c r="A45" s="127" t="s">
        <v>192</v>
      </c>
      <c r="B45" s="45" t="s">
        <v>120</v>
      </c>
      <c r="C45" s="128" t="s">
        <v>196</v>
      </c>
      <c r="D45" s="45">
        <v>3</v>
      </c>
      <c r="E45" s="34">
        <v>5</v>
      </c>
      <c r="F45" s="34">
        <v>0</v>
      </c>
      <c r="G45" s="34">
        <v>0</v>
      </c>
      <c r="H45" s="39">
        <f t="shared" si="0"/>
        <v>5</v>
      </c>
      <c r="I45" s="131">
        <v>12</v>
      </c>
      <c r="J45" s="131">
        <v>0</v>
      </c>
      <c r="K45" s="131">
        <v>2</v>
      </c>
      <c r="L45" s="132">
        <f t="shared" si="1"/>
        <v>10</v>
      </c>
      <c r="M45" s="34">
        <v>10</v>
      </c>
      <c r="N45" s="34">
        <v>0</v>
      </c>
      <c r="O45" s="34">
        <v>2</v>
      </c>
      <c r="P45" s="36">
        <f t="shared" si="2"/>
        <v>8</v>
      </c>
      <c r="Q45" s="131">
        <v>0</v>
      </c>
      <c r="R45" s="131">
        <v>0</v>
      </c>
      <c r="S45" s="131">
        <v>0</v>
      </c>
      <c r="T45" s="132">
        <f t="shared" si="6"/>
        <v>0</v>
      </c>
      <c r="U45" s="37">
        <f t="shared" si="3"/>
        <v>27</v>
      </c>
      <c r="V45" s="37">
        <f t="shared" si="4"/>
        <v>0</v>
      </c>
      <c r="W45" s="37">
        <f t="shared" si="4"/>
        <v>4</v>
      </c>
      <c r="X45" s="36">
        <f t="shared" si="5"/>
        <v>23</v>
      </c>
      <c r="Y45" s="270">
        <f t="shared" si="7"/>
        <v>23</v>
      </c>
      <c r="Z45" s="271">
        <v>0</v>
      </c>
      <c r="AA45" s="38"/>
    </row>
    <row r="46" spans="1:27" x14ac:dyDescent="0.3">
      <c r="A46" s="45" t="s">
        <v>226</v>
      </c>
      <c r="B46" s="45" t="s">
        <v>176</v>
      </c>
      <c r="C46" s="126" t="s">
        <v>41</v>
      </c>
      <c r="D46" s="45">
        <v>5</v>
      </c>
      <c r="E46" s="34">
        <v>3</v>
      </c>
      <c r="F46" s="34">
        <v>0</v>
      </c>
      <c r="G46" s="34">
        <v>0</v>
      </c>
      <c r="H46" s="39">
        <f t="shared" si="0"/>
        <v>3</v>
      </c>
      <c r="I46" s="131">
        <v>14</v>
      </c>
      <c r="J46" s="131">
        <v>0</v>
      </c>
      <c r="K46" s="131">
        <v>1</v>
      </c>
      <c r="L46" s="132">
        <f t="shared" si="1"/>
        <v>13</v>
      </c>
      <c r="M46" s="34">
        <v>0</v>
      </c>
      <c r="N46" s="34">
        <v>0</v>
      </c>
      <c r="O46" s="34">
        <v>0</v>
      </c>
      <c r="P46" s="36">
        <f t="shared" si="2"/>
        <v>0</v>
      </c>
      <c r="Q46" s="131">
        <v>1</v>
      </c>
      <c r="R46" s="131">
        <v>0</v>
      </c>
      <c r="S46" s="131">
        <v>0</v>
      </c>
      <c r="T46" s="132">
        <f t="shared" si="6"/>
        <v>1</v>
      </c>
      <c r="U46" s="37">
        <f t="shared" si="3"/>
        <v>18</v>
      </c>
      <c r="V46" s="37">
        <f t="shared" si="4"/>
        <v>0</v>
      </c>
      <c r="W46" s="37">
        <f t="shared" si="4"/>
        <v>1</v>
      </c>
      <c r="X46" s="36">
        <f t="shared" si="5"/>
        <v>17</v>
      </c>
      <c r="Y46" s="270">
        <f t="shared" si="7"/>
        <v>17</v>
      </c>
      <c r="Z46" s="271">
        <v>3</v>
      </c>
      <c r="AA46" s="38" t="s">
        <v>239</v>
      </c>
    </row>
    <row r="47" spans="1:27" x14ac:dyDescent="0.3">
      <c r="A47" s="45" t="s">
        <v>226</v>
      </c>
      <c r="B47" s="45" t="s">
        <v>204</v>
      </c>
      <c r="C47" s="126" t="s">
        <v>42</v>
      </c>
      <c r="D47" s="45">
        <v>4</v>
      </c>
      <c r="E47" s="34">
        <v>2.5</v>
      </c>
      <c r="F47" s="34">
        <v>0</v>
      </c>
      <c r="G47" s="34">
        <v>0</v>
      </c>
      <c r="H47" s="39">
        <f t="shared" si="0"/>
        <v>2.5</v>
      </c>
      <c r="I47" s="131">
        <v>14</v>
      </c>
      <c r="J47" s="131">
        <v>0</v>
      </c>
      <c r="K47" s="131">
        <v>0</v>
      </c>
      <c r="L47" s="132">
        <f t="shared" si="1"/>
        <v>14</v>
      </c>
      <c r="M47" s="34">
        <v>2</v>
      </c>
      <c r="N47" s="34">
        <v>0</v>
      </c>
      <c r="O47" s="34">
        <v>1</v>
      </c>
      <c r="P47" s="36">
        <f t="shared" si="2"/>
        <v>1</v>
      </c>
      <c r="Q47" s="131">
        <v>1</v>
      </c>
      <c r="R47" s="131">
        <v>0</v>
      </c>
      <c r="S47" s="131">
        <v>0</v>
      </c>
      <c r="T47" s="132">
        <f t="shared" si="6"/>
        <v>1</v>
      </c>
      <c r="U47" s="37">
        <f t="shared" si="3"/>
        <v>19.5</v>
      </c>
      <c r="V47" s="37">
        <f t="shared" si="4"/>
        <v>0</v>
      </c>
      <c r="W47" s="37">
        <f t="shared" si="4"/>
        <v>1</v>
      </c>
      <c r="X47" s="36">
        <f t="shared" si="5"/>
        <v>18.5</v>
      </c>
      <c r="Y47" s="270">
        <f t="shared" si="7"/>
        <v>18.5</v>
      </c>
      <c r="Z47" s="271">
        <v>1</v>
      </c>
      <c r="AA47" s="38" t="s">
        <v>197</v>
      </c>
    </row>
    <row r="48" spans="1:27" x14ac:dyDescent="0.3">
      <c r="A48" s="45" t="s">
        <v>226</v>
      </c>
      <c r="B48" s="45" t="s">
        <v>187</v>
      </c>
      <c r="C48" s="126" t="s">
        <v>43</v>
      </c>
      <c r="D48" s="45">
        <v>1</v>
      </c>
      <c r="E48" s="34">
        <v>1</v>
      </c>
      <c r="F48" s="34">
        <v>0</v>
      </c>
      <c r="G48" s="34">
        <v>0</v>
      </c>
      <c r="H48" s="39">
        <f t="shared" si="0"/>
        <v>1</v>
      </c>
      <c r="I48" s="131">
        <v>4</v>
      </c>
      <c r="J48" s="131">
        <v>0</v>
      </c>
      <c r="K48" s="131">
        <v>1</v>
      </c>
      <c r="L48" s="132">
        <f t="shared" si="1"/>
        <v>3</v>
      </c>
      <c r="M48" s="34">
        <v>1</v>
      </c>
      <c r="N48" s="34">
        <v>0</v>
      </c>
      <c r="O48" s="34">
        <v>0</v>
      </c>
      <c r="P48" s="36">
        <f t="shared" si="2"/>
        <v>1</v>
      </c>
      <c r="Q48" s="131">
        <v>2</v>
      </c>
      <c r="R48" s="131">
        <v>0</v>
      </c>
      <c r="S48" s="131">
        <v>0</v>
      </c>
      <c r="T48" s="132">
        <f t="shared" si="6"/>
        <v>2</v>
      </c>
      <c r="U48" s="37">
        <f t="shared" si="3"/>
        <v>8</v>
      </c>
      <c r="V48" s="37">
        <f t="shared" si="4"/>
        <v>0</v>
      </c>
      <c r="W48" s="37">
        <f t="shared" si="4"/>
        <v>1</v>
      </c>
      <c r="X48" s="36">
        <f t="shared" si="5"/>
        <v>7</v>
      </c>
      <c r="Y48" s="270">
        <f t="shared" si="7"/>
        <v>7</v>
      </c>
      <c r="Z48" s="271">
        <v>0</v>
      </c>
      <c r="AA48" s="38" t="s">
        <v>240</v>
      </c>
    </row>
    <row r="49" spans="1:27" x14ac:dyDescent="0.3">
      <c r="A49" s="45" t="s">
        <v>226</v>
      </c>
      <c r="B49" s="45" t="s">
        <v>187</v>
      </c>
      <c r="C49" s="126" t="s">
        <v>44</v>
      </c>
      <c r="D49" s="45">
        <v>1</v>
      </c>
      <c r="E49" s="34">
        <v>1</v>
      </c>
      <c r="F49" s="34">
        <v>0</v>
      </c>
      <c r="G49" s="34">
        <v>0</v>
      </c>
      <c r="H49" s="39">
        <f t="shared" si="0"/>
        <v>1</v>
      </c>
      <c r="I49" s="131">
        <v>5</v>
      </c>
      <c r="J49" s="131">
        <v>0</v>
      </c>
      <c r="K49" s="131">
        <v>1</v>
      </c>
      <c r="L49" s="132">
        <f t="shared" si="1"/>
        <v>4</v>
      </c>
      <c r="M49" s="34">
        <v>0</v>
      </c>
      <c r="N49" s="34">
        <v>0</v>
      </c>
      <c r="O49" s="34">
        <v>0</v>
      </c>
      <c r="P49" s="36">
        <f t="shared" si="2"/>
        <v>0</v>
      </c>
      <c r="Q49" s="131">
        <v>0.5</v>
      </c>
      <c r="R49" s="131">
        <v>0</v>
      </c>
      <c r="S49" s="131">
        <v>0</v>
      </c>
      <c r="T49" s="132">
        <f t="shared" si="6"/>
        <v>0.5</v>
      </c>
      <c r="U49" s="37">
        <f t="shared" si="3"/>
        <v>6.5</v>
      </c>
      <c r="V49" s="37">
        <f t="shared" si="4"/>
        <v>0</v>
      </c>
      <c r="W49" s="37">
        <f t="shared" si="4"/>
        <v>1</v>
      </c>
      <c r="X49" s="36">
        <f t="shared" si="5"/>
        <v>5.5</v>
      </c>
      <c r="Y49" s="270">
        <f t="shared" si="7"/>
        <v>5.5</v>
      </c>
      <c r="Z49" s="271">
        <v>0</v>
      </c>
      <c r="AA49" s="38" t="s">
        <v>241</v>
      </c>
    </row>
    <row r="50" spans="1:27" x14ac:dyDescent="0.3">
      <c r="A50" s="45" t="s">
        <v>191</v>
      </c>
      <c r="B50" s="45" t="s">
        <v>202</v>
      </c>
      <c r="C50" s="126" t="s">
        <v>45</v>
      </c>
      <c r="D50" s="45">
        <v>7</v>
      </c>
      <c r="E50" s="34">
        <v>0.5</v>
      </c>
      <c r="F50" s="34">
        <v>0</v>
      </c>
      <c r="G50" s="34">
        <v>0</v>
      </c>
      <c r="H50" s="39">
        <f t="shared" si="0"/>
        <v>0.5</v>
      </c>
      <c r="I50" s="131">
        <v>4</v>
      </c>
      <c r="J50" s="131">
        <v>0</v>
      </c>
      <c r="K50" s="131">
        <v>0</v>
      </c>
      <c r="L50" s="132">
        <f t="shared" si="1"/>
        <v>4</v>
      </c>
      <c r="M50" s="34">
        <v>0</v>
      </c>
      <c r="N50" s="34">
        <v>0</v>
      </c>
      <c r="O50" s="34">
        <v>0</v>
      </c>
      <c r="P50" s="36">
        <f t="shared" si="2"/>
        <v>0</v>
      </c>
      <c r="Q50" s="131">
        <v>0</v>
      </c>
      <c r="R50" s="131">
        <v>0</v>
      </c>
      <c r="S50" s="131">
        <v>0</v>
      </c>
      <c r="T50" s="132">
        <f t="shared" si="6"/>
        <v>0</v>
      </c>
      <c r="U50" s="37">
        <f t="shared" si="3"/>
        <v>4.5</v>
      </c>
      <c r="V50" s="37">
        <f t="shared" si="4"/>
        <v>0</v>
      </c>
      <c r="W50" s="37">
        <f t="shared" si="4"/>
        <v>0</v>
      </c>
      <c r="X50" s="36">
        <f t="shared" si="5"/>
        <v>4.5</v>
      </c>
      <c r="Y50" s="270">
        <f t="shared" si="7"/>
        <v>4.5</v>
      </c>
      <c r="Z50" s="271">
        <v>0.1</v>
      </c>
      <c r="AA50" s="38" t="s">
        <v>173</v>
      </c>
    </row>
    <row r="51" spans="1:27" x14ac:dyDescent="0.3">
      <c r="A51" s="45" t="s">
        <v>226</v>
      </c>
      <c r="B51" s="45" t="s">
        <v>204</v>
      </c>
      <c r="C51" s="126" t="s">
        <v>46</v>
      </c>
      <c r="D51" s="45">
        <v>4</v>
      </c>
      <c r="E51" s="34">
        <v>1.25</v>
      </c>
      <c r="F51" s="34">
        <v>0</v>
      </c>
      <c r="G51" s="34">
        <v>0</v>
      </c>
      <c r="H51" s="39">
        <f t="shared" si="0"/>
        <v>1.25</v>
      </c>
      <c r="I51" s="131">
        <v>8.75</v>
      </c>
      <c r="J51" s="131">
        <v>0</v>
      </c>
      <c r="K51" s="131">
        <v>1</v>
      </c>
      <c r="L51" s="132">
        <f t="shared" si="1"/>
        <v>7.75</v>
      </c>
      <c r="M51" s="34">
        <v>2</v>
      </c>
      <c r="N51" s="34">
        <v>0</v>
      </c>
      <c r="O51" s="34">
        <v>1</v>
      </c>
      <c r="P51" s="36">
        <f t="shared" si="2"/>
        <v>1</v>
      </c>
      <c r="Q51" s="131">
        <v>0</v>
      </c>
      <c r="R51" s="131">
        <v>0</v>
      </c>
      <c r="S51" s="131">
        <v>0</v>
      </c>
      <c r="T51" s="132">
        <f t="shared" si="6"/>
        <v>0</v>
      </c>
      <c r="U51" s="37">
        <f t="shared" si="3"/>
        <v>12</v>
      </c>
      <c r="V51" s="37">
        <f t="shared" si="4"/>
        <v>0</v>
      </c>
      <c r="W51" s="37">
        <f t="shared" si="4"/>
        <v>2</v>
      </c>
      <c r="X51" s="36">
        <f t="shared" si="5"/>
        <v>10</v>
      </c>
      <c r="Y51" s="270">
        <f t="shared" si="7"/>
        <v>10</v>
      </c>
      <c r="Z51" s="271">
        <v>0.93</v>
      </c>
      <c r="AA51" s="38" t="s">
        <v>242</v>
      </c>
    </row>
    <row r="52" spans="1:27" x14ac:dyDescent="0.3">
      <c r="A52" s="45" t="s">
        <v>191</v>
      </c>
      <c r="B52" s="45" t="s">
        <v>202</v>
      </c>
      <c r="C52" s="126" t="s">
        <v>47</v>
      </c>
      <c r="D52" s="45">
        <v>7</v>
      </c>
      <c r="E52" s="34">
        <v>0.25</v>
      </c>
      <c r="F52" s="34">
        <v>0</v>
      </c>
      <c r="G52" s="34">
        <v>0</v>
      </c>
      <c r="H52" s="39">
        <f t="shared" si="0"/>
        <v>0.25</v>
      </c>
      <c r="I52" s="131">
        <v>0.5</v>
      </c>
      <c r="J52" s="131">
        <v>0</v>
      </c>
      <c r="K52" s="131">
        <v>0</v>
      </c>
      <c r="L52" s="132">
        <f t="shared" si="1"/>
        <v>0.5</v>
      </c>
      <c r="M52" s="34">
        <v>0</v>
      </c>
      <c r="N52" s="34">
        <v>0</v>
      </c>
      <c r="O52" s="34">
        <v>0</v>
      </c>
      <c r="P52" s="36">
        <f t="shared" si="2"/>
        <v>0</v>
      </c>
      <c r="Q52" s="131">
        <v>0</v>
      </c>
      <c r="R52" s="131">
        <v>0</v>
      </c>
      <c r="S52" s="131">
        <v>0</v>
      </c>
      <c r="T52" s="132">
        <f t="shared" si="6"/>
        <v>0</v>
      </c>
      <c r="U52" s="37">
        <f t="shared" si="3"/>
        <v>0.75</v>
      </c>
      <c r="V52" s="37">
        <f t="shared" si="4"/>
        <v>0</v>
      </c>
      <c r="W52" s="37">
        <f t="shared" si="4"/>
        <v>0</v>
      </c>
      <c r="X52" s="36">
        <f t="shared" si="5"/>
        <v>0.75</v>
      </c>
      <c r="Y52" s="270">
        <f t="shared" si="7"/>
        <v>0.75</v>
      </c>
      <c r="Z52" s="271">
        <v>0.1</v>
      </c>
      <c r="AA52" s="38" t="s">
        <v>173</v>
      </c>
    </row>
    <row r="53" spans="1:27" x14ac:dyDescent="0.3">
      <c r="A53" s="45" t="s">
        <v>226</v>
      </c>
      <c r="B53" s="45" t="s">
        <v>205</v>
      </c>
      <c r="C53" s="126" t="s">
        <v>48</v>
      </c>
      <c r="D53" s="45">
        <v>2</v>
      </c>
      <c r="E53" s="34">
        <v>2</v>
      </c>
      <c r="F53" s="34">
        <v>0</v>
      </c>
      <c r="G53" s="34">
        <v>0</v>
      </c>
      <c r="H53" s="39">
        <f t="shared" si="0"/>
        <v>2</v>
      </c>
      <c r="I53" s="131">
        <v>13</v>
      </c>
      <c r="J53" s="131">
        <v>0</v>
      </c>
      <c r="K53" s="131">
        <v>1</v>
      </c>
      <c r="L53" s="132">
        <f t="shared" si="1"/>
        <v>12</v>
      </c>
      <c r="M53" s="34">
        <v>2</v>
      </c>
      <c r="N53" s="34">
        <v>0</v>
      </c>
      <c r="O53" s="34">
        <v>0</v>
      </c>
      <c r="P53" s="36">
        <f t="shared" si="2"/>
        <v>2</v>
      </c>
      <c r="Q53" s="131">
        <v>2</v>
      </c>
      <c r="R53" s="131">
        <v>0</v>
      </c>
      <c r="S53" s="131">
        <v>0</v>
      </c>
      <c r="T53" s="132">
        <f t="shared" si="6"/>
        <v>2</v>
      </c>
      <c r="U53" s="37">
        <f t="shared" si="3"/>
        <v>19</v>
      </c>
      <c r="V53" s="37">
        <f t="shared" si="4"/>
        <v>0</v>
      </c>
      <c r="W53" s="37">
        <f t="shared" si="4"/>
        <v>1</v>
      </c>
      <c r="X53" s="36">
        <f t="shared" si="5"/>
        <v>18</v>
      </c>
      <c r="Y53" s="270">
        <f t="shared" si="7"/>
        <v>18</v>
      </c>
      <c r="Z53" s="271">
        <v>2</v>
      </c>
      <c r="AA53" s="38" t="s">
        <v>243</v>
      </c>
    </row>
    <row r="54" spans="1:27" x14ac:dyDescent="0.3">
      <c r="A54" s="45" t="s">
        <v>226</v>
      </c>
      <c r="B54" s="45" t="s">
        <v>187</v>
      </c>
      <c r="C54" s="126" t="s">
        <v>49</v>
      </c>
      <c r="D54" s="45">
        <v>1</v>
      </c>
      <c r="E54" s="34">
        <v>1</v>
      </c>
      <c r="F54" s="34">
        <v>0</v>
      </c>
      <c r="G54" s="34">
        <v>0</v>
      </c>
      <c r="H54" s="39">
        <f t="shared" si="0"/>
        <v>1</v>
      </c>
      <c r="I54" s="131">
        <v>2</v>
      </c>
      <c r="J54" s="131">
        <v>0</v>
      </c>
      <c r="K54" s="131">
        <v>0</v>
      </c>
      <c r="L54" s="132">
        <f t="shared" si="1"/>
        <v>2</v>
      </c>
      <c r="M54" s="34">
        <v>1</v>
      </c>
      <c r="N54" s="34">
        <v>0</v>
      </c>
      <c r="O54" s="34">
        <v>0</v>
      </c>
      <c r="P54" s="36">
        <f t="shared" si="2"/>
        <v>1</v>
      </c>
      <c r="Q54" s="131">
        <v>0</v>
      </c>
      <c r="R54" s="131">
        <v>0</v>
      </c>
      <c r="S54" s="131">
        <v>0</v>
      </c>
      <c r="T54" s="132">
        <f t="shared" si="6"/>
        <v>0</v>
      </c>
      <c r="U54" s="37">
        <f t="shared" si="3"/>
        <v>4</v>
      </c>
      <c r="V54" s="37">
        <f t="shared" si="4"/>
        <v>0</v>
      </c>
      <c r="W54" s="37">
        <f t="shared" si="4"/>
        <v>0</v>
      </c>
      <c r="X54" s="36">
        <f t="shared" si="5"/>
        <v>4</v>
      </c>
      <c r="Y54" s="270">
        <f t="shared" si="7"/>
        <v>4</v>
      </c>
      <c r="Z54" s="271">
        <v>0.1</v>
      </c>
      <c r="AA54" s="38" t="s">
        <v>244</v>
      </c>
    </row>
    <row r="55" spans="1:27" x14ac:dyDescent="0.3">
      <c r="A55" s="45" t="s">
        <v>192</v>
      </c>
      <c r="B55" s="45" t="s">
        <v>176</v>
      </c>
      <c r="C55" s="126" t="s">
        <v>50</v>
      </c>
      <c r="D55" s="45">
        <v>5</v>
      </c>
      <c r="E55" s="34">
        <v>4</v>
      </c>
      <c r="F55" s="34">
        <v>0</v>
      </c>
      <c r="G55" s="34">
        <v>0</v>
      </c>
      <c r="H55" s="39">
        <f t="shared" si="0"/>
        <v>4</v>
      </c>
      <c r="I55" s="131">
        <v>16</v>
      </c>
      <c r="J55" s="131">
        <v>0</v>
      </c>
      <c r="K55" s="131">
        <v>3</v>
      </c>
      <c r="L55" s="132">
        <f t="shared" si="1"/>
        <v>13</v>
      </c>
      <c r="M55" s="34">
        <v>4</v>
      </c>
      <c r="N55" s="34">
        <v>0</v>
      </c>
      <c r="O55" s="34">
        <v>0</v>
      </c>
      <c r="P55" s="36">
        <f t="shared" si="2"/>
        <v>4</v>
      </c>
      <c r="Q55" s="131">
        <v>0.5</v>
      </c>
      <c r="R55" s="131">
        <v>0</v>
      </c>
      <c r="S55" s="131">
        <v>0</v>
      </c>
      <c r="T55" s="132">
        <f t="shared" si="6"/>
        <v>0.5</v>
      </c>
      <c r="U55" s="37">
        <f t="shared" si="3"/>
        <v>24.5</v>
      </c>
      <c r="V55" s="37">
        <f t="shared" si="4"/>
        <v>0</v>
      </c>
      <c r="W55" s="37">
        <f t="shared" si="4"/>
        <v>3</v>
      </c>
      <c r="X55" s="36">
        <f t="shared" si="5"/>
        <v>21.5</v>
      </c>
      <c r="Y55" s="270">
        <f t="shared" si="7"/>
        <v>21.5</v>
      </c>
      <c r="Z55" s="271">
        <v>0</v>
      </c>
      <c r="AA55" s="38"/>
    </row>
    <row r="56" spans="1:27" x14ac:dyDescent="0.3">
      <c r="A56" s="45" t="s">
        <v>226</v>
      </c>
      <c r="B56" s="45" t="s">
        <v>131</v>
      </c>
      <c r="C56" s="126" t="s">
        <v>51</v>
      </c>
      <c r="D56" s="45">
        <v>6</v>
      </c>
      <c r="E56" s="34">
        <v>1</v>
      </c>
      <c r="F56" s="34">
        <v>0</v>
      </c>
      <c r="G56" s="34">
        <v>0</v>
      </c>
      <c r="H56" s="39">
        <f>E56-F56-G56</f>
        <v>1</v>
      </c>
      <c r="I56" s="131">
        <v>1</v>
      </c>
      <c r="J56" s="131">
        <v>0</v>
      </c>
      <c r="K56" s="131">
        <v>0</v>
      </c>
      <c r="L56" s="132">
        <f t="shared" si="1"/>
        <v>1</v>
      </c>
      <c r="M56" s="34">
        <v>0</v>
      </c>
      <c r="N56" s="34">
        <v>0</v>
      </c>
      <c r="O56" s="34">
        <v>0</v>
      </c>
      <c r="P56" s="36">
        <f t="shared" si="2"/>
        <v>0</v>
      </c>
      <c r="Q56" s="131">
        <v>0</v>
      </c>
      <c r="R56" s="131">
        <v>0</v>
      </c>
      <c r="S56" s="131">
        <v>0</v>
      </c>
      <c r="T56" s="132">
        <f t="shared" si="6"/>
        <v>0</v>
      </c>
      <c r="U56" s="37">
        <f t="shared" si="3"/>
        <v>2</v>
      </c>
      <c r="V56" s="37">
        <f t="shared" si="4"/>
        <v>0</v>
      </c>
      <c r="W56" s="37">
        <f t="shared" si="4"/>
        <v>0</v>
      </c>
      <c r="X56" s="36">
        <f t="shared" si="5"/>
        <v>2</v>
      </c>
      <c r="Y56" s="270">
        <f t="shared" si="7"/>
        <v>2</v>
      </c>
      <c r="Z56" s="271">
        <v>0.1</v>
      </c>
      <c r="AA56" s="38" t="s">
        <v>228</v>
      </c>
    </row>
    <row r="57" spans="1:27" x14ac:dyDescent="0.3">
      <c r="A57" s="45" t="s">
        <v>226</v>
      </c>
      <c r="B57" s="45" t="s">
        <v>204</v>
      </c>
      <c r="C57" s="126" t="s">
        <v>52</v>
      </c>
      <c r="D57" s="45">
        <v>4</v>
      </c>
      <c r="E57" s="34">
        <v>1.25</v>
      </c>
      <c r="F57" s="34">
        <v>0</v>
      </c>
      <c r="G57" s="34">
        <v>0</v>
      </c>
      <c r="H57" s="39">
        <f t="shared" si="0"/>
        <v>1.25</v>
      </c>
      <c r="I57" s="131">
        <v>6.75</v>
      </c>
      <c r="J57" s="131">
        <v>0</v>
      </c>
      <c r="K57" s="131">
        <v>2</v>
      </c>
      <c r="L57" s="132">
        <f t="shared" si="1"/>
        <v>4.75</v>
      </c>
      <c r="M57" s="34">
        <v>1</v>
      </c>
      <c r="N57" s="34">
        <v>0</v>
      </c>
      <c r="O57" s="34">
        <v>0</v>
      </c>
      <c r="P57" s="36">
        <f t="shared" si="2"/>
        <v>1</v>
      </c>
      <c r="Q57" s="131">
        <v>1</v>
      </c>
      <c r="R57" s="131">
        <v>0</v>
      </c>
      <c r="S57" s="131">
        <v>0</v>
      </c>
      <c r="T57" s="132">
        <f t="shared" si="6"/>
        <v>1</v>
      </c>
      <c r="U57" s="37">
        <f t="shared" si="3"/>
        <v>10</v>
      </c>
      <c r="V57" s="37">
        <f t="shared" si="4"/>
        <v>0</v>
      </c>
      <c r="W57" s="37">
        <f t="shared" si="4"/>
        <v>2</v>
      </c>
      <c r="X57" s="36">
        <f t="shared" si="5"/>
        <v>8</v>
      </c>
      <c r="Y57" s="270">
        <f t="shared" si="7"/>
        <v>8</v>
      </c>
      <c r="Z57" s="271">
        <v>0</v>
      </c>
      <c r="AA57" s="38"/>
    </row>
    <row r="58" spans="1:27" x14ac:dyDescent="0.3">
      <c r="A58" s="45" t="s">
        <v>226</v>
      </c>
      <c r="B58" s="45" t="s">
        <v>131</v>
      </c>
      <c r="C58" s="126" t="s">
        <v>53</v>
      </c>
      <c r="D58" s="45">
        <v>6</v>
      </c>
      <c r="E58" s="34">
        <v>3</v>
      </c>
      <c r="F58" s="34">
        <v>0</v>
      </c>
      <c r="G58" s="34">
        <v>0</v>
      </c>
      <c r="H58" s="39">
        <f t="shared" si="0"/>
        <v>3</v>
      </c>
      <c r="I58" s="131">
        <v>13</v>
      </c>
      <c r="J58" s="131">
        <v>0</v>
      </c>
      <c r="K58" s="131">
        <v>1</v>
      </c>
      <c r="L58" s="132">
        <f t="shared" si="1"/>
        <v>12</v>
      </c>
      <c r="M58" s="34">
        <v>2</v>
      </c>
      <c r="N58" s="34">
        <v>0</v>
      </c>
      <c r="O58" s="34">
        <v>0</v>
      </c>
      <c r="P58" s="36">
        <f t="shared" si="2"/>
        <v>2</v>
      </c>
      <c r="Q58" s="131">
        <v>1</v>
      </c>
      <c r="R58" s="131">
        <v>0</v>
      </c>
      <c r="S58" s="131">
        <v>0</v>
      </c>
      <c r="T58" s="132">
        <f t="shared" si="6"/>
        <v>1</v>
      </c>
      <c r="U58" s="37">
        <f t="shared" si="3"/>
        <v>19</v>
      </c>
      <c r="V58" s="37">
        <f t="shared" si="4"/>
        <v>0</v>
      </c>
      <c r="W58" s="37">
        <f t="shared" si="4"/>
        <v>1</v>
      </c>
      <c r="X58" s="36">
        <f t="shared" si="5"/>
        <v>18</v>
      </c>
      <c r="Y58" s="270">
        <f t="shared" si="7"/>
        <v>18</v>
      </c>
      <c r="Z58" s="271">
        <v>1</v>
      </c>
      <c r="AA58" s="38" t="s">
        <v>228</v>
      </c>
    </row>
    <row r="59" spans="1:27" x14ac:dyDescent="0.3">
      <c r="A59" s="45" t="s">
        <v>226</v>
      </c>
      <c r="B59" s="45" t="s">
        <v>205</v>
      </c>
      <c r="C59" s="126" t="s">
        <v>54</v>
      </c>
      <c r="D59" s="45">
        <v>2</v>
      </c>
      <c r="E59" s="34">
        <v>1</v>
      </c>
      <c r="F59" s="34">
        <v>0</v>
      </c>
      <c r="G59" s="34">
        <v>0</v>
      </c>
      <c r="H59" s="39">
        <f t="shared" si="0"/>
        <v>1</v>
      </c>
      <c r="I59" s="131">
        <v>8</v>
      </c>
      <c r="J59" s="131">
        <v>0</v>
      </c>
      <c r="K59" s="131">
        <v>0</v>
      </c>
      <c r="L59" s="132">
        <f t="shared" si="1"/>
        <v>8</v>
      </c>
      <c r="M59" s="34">
        <v>1</v>
      </c>
      <c r="N59" s="34">
        <v>0</v>
      </c>
      <c r="O59" s="34">
        <v>0</v>
      </c>
      <c r="P59" s="36">
        <f t="shared" si="2"/>
        <v>1</v>
      </c>
      <c r="Q59" s="131">
        <v>1</v>
      </c>
      <c r="R59" s="131">
        <v>0</v>
      </c>
      <c r="S59" s="131">
        <v>0</v>
      </c>
      <c r="T59" s="132">
        <f t="shared" si="6"/>
        <v>1</v>
      </c>
      <c r="U59" s="37">
        <f t="shared" si="3"/>
        <v>11</v>
      </c>
      <c r="V59" s="37">
        <f t="shared" si="4"/>
        <v>0</v>
      </c>
      <c r="W59" s="37">
        <f t="shared" si="4"/>
        <v>0</v>
      </c>
      <c r="X59" s="36">
        <f t="shared" si="5"/>
        <v>11</v>
      </c>
      <c r="Y59" s="270">
        <f t="shared" si="7"/>
        <v>11</v>
      </c>
      <c r="Z59" s="271">
        <v>0</v>
      </c>
      <c r="AA59" s="38"/>
    </row>
    <row r="60" spans="1:27" x14ac:dyDescent="0.3">
      <c r="A60" s="45" t="s">
        <v>226</v>
      </c>
      <c r="B60" s="45" t="s">
        <v>187</v>
      </c>
      <c r="C60" s="126" t="s">
        <v>55</v>
      </c>
      <c r="D60" s="45">
        <v>1</v>
      </c>
      <c r="E60" s="34">
        <v>0.25</v>
      </c>
      <c r="F60" s="34">
        <v>0</v>
      </c>
      <c r="G60" s="34">
        <v>0</v>
      </c>
      <c r="H60" s="39">
        <f t="shared" si="0"/>
        <v>0.25</v>
      </c>
      <c r="I60" s="131">
        <v>3</v>
      </c>
      <c r="J60" s="131">
        <v>0</v>
      </c>
      <c r="K60" s="131">
        <v>0</v>
      </c>
      <c r="L60" s="132">
        <f t="shared" si="1"/>
        <v>3</v>
      </c>
      <c r="M60" s="34">
        <v>0</v>
      </c>
      <c r="N60" s="34">
        <v>0</v>
      </c>
      <c r="O60" s="34">
        <v>0</v>
      </c>
      <c r="P60" s="36">
        <f t="shared" si="2"/>
        <v>0</v>
      </c>
      <c r="Q60" s="131">
        <v>0</v>
      </c>
      <c r="R60" s="131">
        <v>0</v>
      </c>
      <c r="S60" s="131">
        <v>0</v>
      </c>
      <c r="T60" s="132">
        <f t="shared" si="6"/>
        <v>0</v>
      </c>
      <c r="U60" s="37">
        <f t="shared" si="3"/>
        <v>3.25</v>
      </c>
      <c r="V60" s="37">
        <f t="shared" si="4"/>
        <v>0</v>
      </c>
      <c r="W60" s="37">
        <f t="shared" si="4"/>
        <v>0</v>
      </c>
      <c r="X60" s="36">
        <f t="shared" si="5"/>
        <v>3.25</v>
      </c>
      <c r="Y60" s="270">
        <f t="shared" si="7"/>
        <v>3.25</v>
      </c>
      <c r="Z60" s="271">
        <v>0.1</v>
      </c>
      <c r="AA60" s="38" t="s">
        <v>245</v>
      </c>
    </row>
    <row r="61" spans="1:27" x14ac:dyDescent="0.3">
      <c r="A61" s="45" t="s">
        <v>192</v>
      </c>
      <c r="B61" s="45" t="s">
        <v>187</v>
      </c>
      <c r="C61" s="126" t="s">
        <v>56</v>
      </c>
      <c r="D61" s="45">
        <v>1</v>
      </c>
      <c r="E61" s="34">
        <v>0.25</v>
      </c>
      <c r="F61" s="34">
        <v>0</v>
      </c>
      <c r="G61" s="34">
        <v>0</v>
      </c>
      <c r="H61" s="39">
        <f t="shared" si="0"/>
        <v>0.25</v>
      </c>
      <c r="I61" s="131">
        <v>0.75</v>
      </c>
      <c r="J61" s="131">
        <v>0</v>
      </c>
      <c r="K61" s="131">
        <v>0</v>
      </c>
      <c r="L61" s="132">
        <f t="shared" si="1"/>
        <v>0.75</v>
      </c>
      <c r="M61" s="34">
        <v>0.25</v>
      </c>
      <c r="N61" s="34">
        <v>0</v>
      </c>
      <c r="O61" s="34">
        <v>0</v>
      </c>
      <c r="P61" s="36">
        <f t="shared" si="2"/>
        <v>0.25</v>
      </c>
      <c r="Q61" s="131">
        <v>0.1</v>
      </c>
      <c r="R61" s="131">
        <v>0</v>
      </c>
      <c r="S61" s="131">
        <v>0</v>
      </c>
      <c r="T61" s="132">
        <f t="shared" si="6"/>
        <v>0.1</v>
      </c>
      <c r="U61" s="37">
        <f t="shared" si="3"/>
        <v>1.35</v>
      </c>
      <c r="V61" s="37">
        <f t="shared" si="4"/>
        <v>0</v>
      </c>
      <c r="W61" s="37">
        <f t="shared" si="4"/>
        <v>0</v>
      </c>
      <c r="X61" s="36">
        <f t="shared" si="5"/>
        <v>1.35</v>
      </c>
      <c r="Y61" s="270">
        <f t="shared" si="7"/>
        <v>1.35</v>
      </c>
      <c r="Z61" s="271">
        <v>0</v>
      </c>
      <c r="AA61" s="38" t="s">
        <v>246</v>
      </c>
    </row>
    <row r="62" spans="1:27" x14ac:dyDescent="0.3">
      <c r="A62" s="45" t="s">
        <v>191</v>
      </c>
      <c r="B62" s="45" t="s">
        <v>202</v>
      </c>
      <c r="C62" s="126" t="s">
        <v>57</v>
      </c>
      <c r="D62" s="45">
        <v>7</v>
      </c>
      <c r="E62" s="34">
        <v>1</v>
      </c>
      <c r="F62" s="34">
        <v>0</v>
      </c>
      <c r="G62" s="34">
        <v>1</v>
      </c>
      <c r="H62" s="39">
        <f t="shared" si="0"/>
        <v>0</v>
      </c>
      <c r="I62" s="131">
        <v>4</v>
      </c>
      <c r="J62" s="131">
        <v>0</v>
      </c>
      <c r="K62" s="131">
        <v>0</v>
      </c>
      <c r="L62" s="132">
        <f t="shared" si="1"/>
        <v>4</v>
      </c>
      <c r="M62" s="34">
        <v>0</v>
      </c>
      <c r="N62" s="34">
        <v>0</v>
      </c>
      <c r="O62" s="34">
        <v>0</v>
      </c>
      <c r="P62" s="36">
        <f t="shared" si="2"/>
        <v>0</v>
      </c>
      <c r="Q62" s="131">
        <v>0</v>
      </c>
      <c r="R62" s="131">
        <v>0</v>
      </c>
      <c r="S62" s="131">
        <v>0</v>
      </c>
      <c r="T62" s="132">
        <f t="shared" si="6"/>
        <v>0</v>
      </c>
      <c r="U62" s="37">
        <f t="shared" si="3"/>
        <v>5</v>
      </c>
      <c r="V62" s="37">
        <f t="shared" si="4"/>
        <v>0</v>
      </c>
      <c r="W62" s="37">
        <f t="shared" si="4"/>
        <v>1</v>
      </c>
      <c r="X62" s="36">
        <f t="shared" si="5"/>
        <v>4</v>
      </c>
      <c r="Y62" s="270">
        <f t="shared" si="7"/>
        <v>4</v>
      </c>
      <c r="Z62" s="271">
        <v>0.1</v>
      </c>
      <c r="AA62" s="38" t="s">
        <v>173</v>
      </c>
    </row>
    <row r="63" spans="1:27" x14ac:dyDescent="0.3">
      <c r="A63" s="45" t="s">
        <v>226</v>
      </c>
      <c r="B63" s="45" t="s">
        <v>205</v>
      </c>
      <c r="C63" s="126" t="s">
        <v>58</v>
      </c>
      <c r="D63" s="45">
        <v>2</v>
      </c>
      <c r="E63" s="34">
        <v>1</v>
      </c>
      <c r="F63" s="34">
        <v>0</v>
      </c>
      <c r="G63" s="34">
        <v>0</v>
      </c>
      <c r="H63" s="39">
        <f t="shared" si="0"/>
        <v>1</v>
      </c>
      <c r="I63" s="131">
        <v>4</v>
      </c>
      <c r="J63" s="131">
        <v>0</v>
      </c>
      <c r="K63" s="131">
        <v>0</v>
      </c>
      <c r="L63" s="132">
        <f t="shared" si="1"/>
        <v>4</v>
      </c>
      <c r="M63" s="34">
        <v>1</v>
      </c>
      <c r="N63" s="34">
        <v>0</v>
      </c>
      <c r="O63" s="34">
        <v>0</v>
      </c>
      <c r="P63" s="36">
        <f t="shared" si="2"/>
        <v>1</v>
      </c>
      <c r="Q63" s="131">
        <v>0.5</v>
      </c>
      <c r="R63" s="131">
        <v>0</v>
      </c>
      <c r="S63" s="131">
        <v>0</v>
      </c>
      <c r="T63" s="132">
        <f t="shared" si="6"/>
        <v>0.5</v>
      </c>
      <c r="U63" s="37">
        <f t="shared" si="3"/>
        <v>6.5</v>
      </c>
      <c r="V63" s="37">
        <f t="shared" si="4"/>
        <v>0</v>
      </c>
      <c r="W63" s="37">
        <f t="shared" si="4"/>
        <v>0</v>
      </c>
      <c r="X63" s="36">
        <f t="shared" si="5"/>
        <v>6.5</v>
      </c>
      <c r="Y63" s="270">
        <f t="shared" si="7"/>
        <v>6.5</v>
      </c>
      <c r="Z63" s="271">
        <v>0</v>
      </c>
      <c r="AA63" s="38"/>
    </row>
    <row r="64" spans="1:27" x14ac:dyDescent="0.3">
      <c r="A64" s="45" t="s">
        <v>192</v>
      </c>
      <c r="B64" s="45" t="s">
        <v>204</v>
      </c>
      <c r="C64" s="126" t="s">
        <v>59</v>
      </c>
      <c r="D64" s="45">
        <v>4</v>
      </c>
      <c r="E64" s="34">
        <v>27</v>
      </c>
      <c r="F64" s="34">
        <v>0</v>
      </c>
      <c r="G64" s="34">
        <v>0</v>
      </c>
      <c r="H64" s="39">
        <f t="shared" si="0"/>
        <v>27</v>
      </c>
      <c r="I64" s="131">
        <v>80</v>
      </c>
      <c r="J64" s="131">
        <v>0</v>
      </c>
      <c r="K64" s="131">
        <v>1</v>
      </c>
      <c r="L64" s="132">
        <f t="shared" si="1"/>
        <v>79</v>
      </c>
      <c r="M64" s="34">
        <v>16</v>
      </c>
      <c r="N64" s="34">
        <v>0</v>
      </c>
      <c r="O64" s="34">
        <v>0</v>
      </c>
      <c r="P64" s="36">
        <f t="shared" si="2"/>
        <v>16</v>
      </c>
      <c r="Q64" s="131">
        <v>9</v>
      </c>
      <c r="R64" s="131">
        <v>0</v>
      </c>
      <c r="S64" s="131">
        <v>0</v>
      </c>
      <c r="T64" s="132">
        <f t="shared" si="6"/>
        <v>9</v>
      </c>
      <c r="U64" s="37">
        <f t="shared" si="3"/>
        <v>132</v>
      </c>
      <c r="V64" s="37">
        <f t="shared" si="4"/>
        <v>0</v>
      </c>
      <c r="W64" s="37">
        <f t="shared" si="4"/>
        <v>1</v>
      </c>
      <c r="X64" s="36">
        <f t="shared" si="5"/>
        <v>131</v>
      </c>
      <c r="Y64" s="270">
        <f t="shared" si="7"/>
        <v>131</v>
      </c>
      <c r="Z64" s="271">
        <v>6</v>
      </c>
      <c r="AA64" s="38" t="s">
        <v>198</v>
      </c>
    </row>
    <row r="65" spans="1:27" x14ac:dyDescent="0.3">
      <c r="A65" s="45" t="s">
        <v>226</v>
      </c>
      <c r="B65" s="45" t="s">
        <v>187</v>
      </c>
      <c r="C65" s="126" t="s">
        <v>60</v>
      </c>
      <c r="D65" s="45">
        <v>1</v>
      </c>
      <c r="E65" s="34">
        <v>0</v>
      </c>
      <c r="F65" s="34">
        <v>0</v>
      </c>
      <c r="G65" s="34">
        <v>0</v>
      </c>
      <c r="H65" s="39">
        <f t="shared" si="0"/>
        <v>0</v>
      </c>
      <c r="I65" s="131">
        <v>1</v>
      </c>
      <c r="J65" s="131">
        <v>0</v>
      </c>
      <c r="K65" s="131">
        <v>0</v>
      </c>
      <c r="L65" s="132">
        <f t="shared" si="1"/>
        <v>1</v>
      </c>
      <c r="M65" s="34">
        <v>0</v>
      </c>
      <c r="N65" s="34">
        <v>0</v>
      </c>
      <c r="O65" s="34">
        <v>0</v>
      </c>
      <c r="P65" s="36">
        <f t="shared" si="2"/>
        <v>0</v>
      </c>
      <c r="Q65" s="131">
        <v>0</v>
      </c>
      <c r="R65" s="131">
        <v>0</v>
      </c>
      <c r="S65" s="131">
        <v>0</v>
      </c>
      <c r="T65" s="132">
        <f t="shared" si="6"/>
        <v>0</v>
      </c>
      <c r="U65" s="37">
        <f t="shared" si="3"/>
        <v>1</v>
      </c>
      <c r="V65" s="37">
        <f t="shared" si="4"/>
        <v>0</v>
      </c>
      <c r="W65" s="37">
        <f t="shared" si="4"/>
        <v>0</v>
      </c>
      <c r="X65" s="36">
        <f t="shared" si="5"/>
        <v>1</v>
      </c>
      <c r="Y65" s="270">
        <f t="shared" si="7"/>
        <v>1</v>
      </c>
      <c r="Z65" s="271">
        <v>0.05</v>
      </c>
      <c r="AA65" s="38" t="s">
        <v>247</v>
      </c>
    </row>
    <row r="66" spans="1:27" x14ac:dyDescent="0.3">
      <c r="A66" s="45" t="s">
        <v>226</v>
      </c>
      <c r="B66" s="45" t="s">
        <v>204</v>
      </c>
      <c r="C66" s="126" t="s">
        <v>61</v>
      </c>
      <c r="D66" s="45">
        <v>4</v>
      </c>
      <c r="E66" s="34">
        <v>1</v>
      </c>
      <c r="F66" s="34">
        <v>0</v>
      </c>
      <c r="G66" s="34">
        <v>0</v>
      </c>
      <c r="H66" s="39">
        <f t="shared" si="0"/>
        <v>1</v>
      </c>
      <c r="I66" s="131">
        <v>4</v>
      </c>
      <c r="J66" s="131">
        <v>0</v>
      </c>
      <c r="K66" s="131">
        <v>0</v>
      </c>
      <c r="L66" s="132">
        <f t="shared" si="1"/>
        <v>4</v>
      </c>
      <c r="M66" s="34">
        <v>1</v>
      </c>
      <c r="N66" s="34">
        <v>0</v>
      </c>
      <c r="O66" s="34">
        <v>1</v>
      </c>
      <c r="P66" s="36">
        <f t="shared" si="2"/>
        <v>0</v>
      </c>
      <c r="Q66" s="131">
        <v>0</v>
      </c>
      <c r="R66" s="131">
        <v>0</v>
      </c>
      <c r="S66" s="131">
        <v>0</v>
      </c>
      <c r="T66" s="132">
        <f t="shared" si="6"/>
        <v>0</v>
      </c>
      <c r="U66" s="37">
        <f t="shared" si="3"/>
        <v>6</v>
      </c>
      <c r="V66" s="37">
        <f t="shared" si="4"/>
        <v>0</v>
      </c>
      <c r="W66" s="37">
        <f t="shared" si="4"/>
        <v>1</v>
      </c>
      <c r="X66" s="36">
        <f t="shared" si="5"/>
        <v>5</v>
      </c>
      <c r="Y66" s="270">
        <f t="shared" si="7"/>
        <v>5</v>
      </c>
      <c r="Z66" s="271">
        <v>0.5</v>
      </c>
      <c r="AA66" s="38" t="s">
        <v>248</v>
      </c>
    </row>
    <row r="67" spans="1:27" x14ac:dyDescent="0.3">
      <c r="A67" s="45" t="s">
        <v>192</v>
      </c>
      <c r="B67" s="45" t="s">
        <v>204</v>
      </c>
      <c r="C67" s="126" t="s">
        <v>62</v>
      </c>
      <c r="D67" s="45">
        <v>4</v>
      </c>
      <c r="E67" s="34">
        <v>2</v>
      </c>
      <c r="F67" s="34">
        <v>0</v>
      </c>
      <c r="G67" s="34">
        <v>0</v>
      </c>
      <c r="H67" s="39">
        <f t="shared" si="0"/>
        <v>2</v>
      </c>
      <c r="I67" s="131">
        <v>7</v>
      </c>
      <c r="J67" s="131">
        <v>0</v>
      </c>
      <c r="K67" s="131">
        <v>0</v>
      </c>
      <c r="L67" s="132">
        <f t="shared" si="1"/>
        <v>7</v>
      </c>
      <c r="M67" s="34">
        <v>2</v>
      </c>
      <c r="N67" s="34">
        <v>0</v>
      </c>
      <c r="O67" s="34">
        <v>0</v>
      </c>
      <c r="P67" s="36">
        <f t="shared" si="2"/>
        <v>2</v>
      </c>
      <c r="Q67" s="131">
        <v>1</v>
      </c>
      <c r="R67" s="131">
        <v>0</v>
      </c>
      <c r="S67" s="131">
        <v>0</v>
      </c>
      <c r="T67" s="132">
        <f t="shared" si="6"/>
        <v>1</v>
      </c>
      <c r="U67" s="37">
        <f t="shared" si="3"/>
        <v>12</v>
      </c>
      <c r="V67" s="37">
        <f t="shared" si="4"/>
        <v>0</v>
      </c>
      <c r="W67" s="37">
        <f t="shared" si="4"/>
        <v>0</v>
      </c>
      <c r="X67" s="36">
        <f t="shared" si="5"/>
        <v>12</v>
      </c>
      <c r="Y67" s="270">
        <f t="shared" si="7"/>
        <v>12</v>
      </c>
      <c r="Z67" s="271">
        <v>0</v>
      </c>
      <c r="AA67" s="38"/>
    </row>
    <row r="68" spans="1:27" x14ac:dyDescent="0.3">
      <c r="A68" s="45" t="s">
        <v>226</v>
      </c>
      <c r="B68" s="45" t="s">
        <v>176</v>
      </c>
      <c r="C68" s="126" t="s">
        <v>63</v>
      </c>
      <c r="D68" s="45">
        <v>5</v>
      </c>
      <c r="E68" s="34">
        <v>2</v>
      </c>
      <c r="F68" s="34">
        <v>0</v>
      </c>
      <c r="G68" s="34">
        <v>0</v>
      </c>
      <c r="H68" s="39">
        <f t="shared" ref="H68:H104" si="8">E68-F68-G68</f>
        <v>2</v>
      </c>
      <c r="I68" s="131">
        <v>14</v>
      </c>
      <c r="J68" s="131">
        <v>0</v>
      </c>
      <c r="K68" s="131">
        <v>2</v>
      </c>
      <c r="L68" s="132">
        <f t="shared" ref="L68:L104" si="9">I68-J68-K68</f>
        <v>12</v>
      </c>
      <c r="M68" s="34">
        <v>2</v>
      </c>
      <c r="N68" s="34">
        <v>0</v>
      </c>
      <c r="O68" s="34">
        <v>0</v>
      </c>
      <c r="P68" s="36">
        <f t="shared" ref="P68:P104" si="10">M68-N68-O68</f>
        <v>2</v>
      </c>
      <c r="Q68" s="131">
        <v>2</v>
      </c>
      <c r="R68" s="131">
        <v>0</v>
      </c>
      <c r="S68" s="131">
        <v>0</v>
      </c>
      <c r="T68" s="132">
        <f t="shared" si="6"/>
        <v>2</v>
      </c>
      <c r="U68" s="37">
        <f t="shared" ref="U68:U104" si="11">SUM(E68,I68,M68,Q68)</f>
        <v>20</v>
      </c>
      <c r="V68" s="37">
        <f t="shared" ref="V68:W104" si="12">SUM(F68,J68,N68,R68,)</f>
        <v>0</v>
      </c>
      <c r="W68" s="37">
        <f t="shared" si="12"/>
        <v>2</v>
      </c>
      <c r="X68" s="36">
        <f t="shared" ref="X68:X104" si="13">U68-V68-W68</f>
        <v>18</v>
      </c>
      <c r="Y68" s="270">
        <f t="shared" si="7"/>
        <v>18</v>
      </c>
      <c r="Z68" s="271">
        <v>0.5</v>
      </c>
      <c r="AA68" s="38" t="s">
        <v>275</v>
      </c>
    </row>
    <row r="69" spans="1:27" x14ac:dyDescent="0.3">
      <c r="A69" s="45" t="s">
        <v>191</v>
      </c>
      <c r="B69" s="45" t="s">
        <v>131</v>
      </c>
      <c r="C69" s="126" t="s">
        <v>64</v>
      </c>
      <c r="D69" s="45">
        <v>6</v>
      </c>
      <c r="E69" s="34">
        <v>2</v>
      </c>
      <c r="F69" s="34">
        <v>0</v>
      </c>
      <c r="G69" s="34">
        <v>0</v>
      </c>
      <c r="H69" s="39">
        <f t="shared" si="8"/>
        <v>2</v>
      </c>
      <c r="I69" s="131">
        <v>10</v>
      </c>
      <c r="J69" s="131">
        <v>0</v>
      </c>
      <c r="K69" s="131">
        <v>1</v>
      </c>
      <c r="L69" s="132">
        <f t="shared" si="9"/>
        <v>9</v>
      </c>
      <c r="M69" s="34">
        <v>3</v>
      </c>
      <c r="N69" s="34">
        <v>0</v>
      </c>
      <c r="O69" s="34">
        <v>0</v>
      </c>
      <c r="P69" s="36">
        <f t="shared" si="10"/>
        <v>3</v>
      </c>
      <c r="Q69" s="131">
        <v>0</v>
      </c>
      <c r="R69" s="131">
        <v>0</v>
      </c>
      <c r="S69" s="131">
        <v>0</v>
      </c>
      <c r="T69" s="132">
        <f t="shared" ref="T69:T104" si="14">Q69-R69-S69</f>
        <v>0</v>
      </c>
      <c r="U69" s="37">
        <f t="shared" si="11"/>
        <v>15</v>
      </c>
      <c r="V69" s="37">
        <f t="shared" si="12"/>
        <v>0</v>
      </c>
      <c r="W69" s="37">
        <f t="shared" si="12"/>
        <v>1</v>
      </c>
      <c r="X69" s="36">
        <f t="shared" si="13"/>
        <v>14</v>
      </c>
      <c r="Y69" s="270">
        <f t="shared" ref="Y69:Y104" si="15">X69</f>
        <v>14</v>
      </c>
      <c r="Z69" s="271">
        <v>1</v>
      </c>
      <c r="AA69" s="38" t="s">
        <v>173</v>
      </c>
    </row>
    <row r="70" spans="1:27" x14ac:dyDescent="0.3">
      <c r="A70" s="45" t="s">
        <v>226</v>
      </c>
      <c r="B70" s="45" t="s">
        <v>176</v>
      </c>
      <c r="C70" s="126" t="s">
        <v>65</v>
      </c>
      <c r="D70" s="45">
        <v>5</v>
      </c>
      <c r="E70" s="34">
        <v>1</v>
      </c>
      <c r="F70" s="34">
        <v>0</v>
      </c>
      <c r="G70" s="34">
        <v>0</v>
      </c>
      <c r="H70" s="39">
        <f t="shared" si="8"/>
        <v>1</v>
      </c>
      <c r="I70" s="131">
        <v>6</v>
      </c>
      <c r="J70" s="131">
        <v>0</v>
      </c>
      <c r="K70" s="131">
        <v>1</v>
      </c>
      <c r="L70" s="132">
        <f t="shared" si="9"/>
        <v>5</v>
      </c>
      <c r="M70" s="34">
        <v>1</v>
      </c>
      <c r="N70" s="34">
        <v>0</v>
      </c>
      <c r="O70" s="34">
        <v>0</v>
      </c>
      <c r="P70" s="36">
        <f t="shared" si="10"/>
        <v>1</v>
      </c>
      <c r="Q70" s="131">
        <v>0</v>
      </c>
      <c r="R70" s="131">
        <v>0</v>
      </c>
      <c r="S70" s="131">
        <v>0</v>
      </c>
      <c r="T70" s="132">
        <f t="shared" si="14"/>
        <v>0</v>
      </c>
      <c r="U70" s="37">
        <f t="shared" si="11"/>
        <v>8</v>
      </c>
      <c r="V70" s="37">
        <f t="shared" si="12"/>
        <v>0</v>
      </c>
      <c r="W70" s="37">
        <f t="shared" si="12"/>
        <v>1</v>
      </c>
      <c r="X70" s="36">
        <f t="shared" si="13"/>
        <v>7</v>
      </c>
      <c r="Y70" s="270">
        <f t="shared" si="15"/>
        <v>7</v>
      </c>
      <c r="Z70" s="271">
        <v>0.75</v>
      </c>
      <c r="AA70" s="38" t="s">
        <v>249</v>
      </c>
    </row>
    <row r="71" spans="1:27" x14ac:dyDescent="0.3">
      <c r="A71" s="45" t="s">
        <v>191</v>
      </c>
      <c r="B71" s="45" t="s">
        <v>131</v>
      </c>
      <c r="C71" s="126" t="s">
        <v>67</v>
      </c>
      <c r="D71" s="45">
        <v>6</v>
      </c>
      <c r="E71" s="34">
        <v>3</v>
      </c>
      <c r="F71" s="34">
        <v>0</v>
      </c>
      <c r="G71" s="34">
        <v>0</v>
      </c>
      <c r="H71" s="39">
        <f t="shared" si="8"/>
        <v>3</v>
      </c>
      <c r="I71" s="131">
        <v>15</v>
      </c>
      <c r="J71" s="131">
        <v>0</v>
      </c>
      <c r="K71" s="131">
        <v>2</v>
      </c>
      <c r="L71" s="132">
        <f t="shared" si="9"/>
        <v>13</v>
      </c>
      <c r="M71" s="34">
        <v>1</v>
      </c>
      <c r="N71" s="34">
        <v>0</v>
      </c>
      <c r="O71" s="34">
        <v>0</v>
      </c>
      <c r="P71" s="36">
        <f t="shared" si="10"/>
        <v>1</v>
      </c>
      <c r="Q71" s="131">
        <v>0</v>
      </c>
      <c r="R71" s="131">
        <v>0</v>
      </c>
      <c r="S71" s="131">
        <v>0</v>
      </c>
      <c r="T71" s="132">
        <f t="shared" si="14"/>
        <v>0</v>
      </c>
      <c r="U71" s="37">
        <f t="shared" si="11"/>
        <v>19</v>
      </c>
      <c r="V71" s="37">
        <f t="shared" si="12"/>
        <v>0</v>
      </c>
      <c r="W71" s="37">
        <f t="shared" si="12"/>
        <v>2</v>
      </c>
      <c r="X71" s="36">
        <f t="shared" si="13"/>
        <v>17</v>
      </c>
      <c r="Y71" s="270">
        <f t="shared" si="15"/>
        <v>17</v>
      </c>
      <c r="Z71" s="271">
        <v>1</v>
      </c>
      <c r="AA71" s="38" t="s">
        <v>173</v>
      </c>
    </row>
    <row r="72" spans="1:27" x14ac:dyDescent="0.3">
      <c r="A72" s="45" t="s">
        <v>192</v>
      </c>
      <c r="B72" s="45" t="s">
        <v>120</v>
      </c>
      <c r="C72" s="126" t="s">
        <v>68</v>
      </c>
      <c r="D72" s="45">
        <v>3</v>
      </c>
      <c r="E72" s="34">
        <v>3</v>
      </c>
      <c r="F72" s="34">
        <v>0</v>
      </c>
      <c r="G72" s="34">
        <v>0</v>
      </c>
      <c r="H72" s="39">
        <f t="shared" si="8"/>
        <v>3</v>
      </c>
      <c r="I72" s="131">
        <v>8</v>
      </c>
      <c r="J72" s="131">
        <v>0</v>
      </c>
      <c r="K72" s="131">
        <v>0</v>
      </c>
      <c r="L72" s="132">
        <f t="shared" si="9"/>
        <v>8</v>
      </c>
      <c r="M72" s="34">
        <v>2</v>
      </c>
      <c r="N72" s="34">
        <v>0</v>
      </c>
      <c r="O72" s="34">
        <v>0</v>
      </c>
      <c r="P72" s="36">
        <f t="shared" si="10"/>
        <v>2</v>
      </c>
      <c r="Q72" s="131">
        <v>0</v>
      </c>
      <c r="R72" s="131">
        <v>0</v>
      </c>
      <c r="S72" s="131">
        <v>0</v>
      </c>
      <c r="T72" s="132">
        <f t="shared" si="14"/>
        <v>0</v>
      </c>
      <c r="U72" s="37">
        <f t="shared" si="11"/>
        <v>13</v>
      </c>
      <c r="V72" s="37">
        <f t="shared" si="12"/>
        <v>0</v>
      </c>
      <c r="W72" s="37">
        <f t="shared" si="12"/>
        <v>0</v>
      </c>
      <c r="X72" s="36">
        <f t="shared" si="13"/>
        <v>13</v>
      </c>
      <c r="Y72" s="270">
        <f t="shared" si="15"/>
        <v>13</v>
      </c>
      <c r="Z72" s="271">
        <v>0.2</v>
      </c>
      <c r="AA72" s="38" t="s">
        <v>250</v>
      </c>
    </row>
    <row r="73" spans="1:27" x14ac:dyDescent="0.3">
      <c r="A73" s="45" t="s">
        <v>226</v>
      </c>
      <c r="B73" s="45" t="s">
        <v>131</v>
      </c>
      <c r="C73" s="126" t="s">
        <v>69</v>
      </c>
      <c r="D73" s="45">
        <v>6</v>
      </c>
      <c r="E73" s="34">
        <v>0.33</v>
      </c>
      <c r="F73" s="34">
        <v>0</v>
      </c>
      <c r="G73" s="34">
        <v>0</v>
      </c>
      <c r="H73" s="39">
        <f t="shared" si="8"/>
        <v>0.33</v>
      </c>
      <c r="I73" s="131">
        <v>1</v>
      </c>
      <c r="J73" s="131">
        <v>0</v>
      </c>
      <c r="K73" s="131">
        <v>0</v>
      </c>
      <c r="L73" s="132">
        <f t="shared" si="9"/>
        <v>1</v>
      </c>
      <c r="M73" s="34">
        <v>0</v>
      </c>
      <c r="N73" s="34">
        <v>0</v>
      </c>
      <c r="O73" s="34">
        <v>0</v>
      </c>
      <c r="P73" s="36">
        <f t="shared" si="10"/>
        <v>0</v>
      </c>
      <c r="Q73" s="131">
        <v>0</v>
      </c>
      <c r="R73" s="131">
        <v>0</v>
      </c>
      <c r="S73" s="131">
        <v>0</v>
      </c>
      <c r="T73" s="132">
        <f t="shared" si="14"/>
        <v>0</v>
      </c>
      <c r="U73" s="37">
        <f t="shared" si="11"/>
        <v>1.33</v>
      </c>
      <c r="V73" s="37">
        <f t="shared" si="12"/>
        <v>0</v>
      </c>
      <c r="W73" s="37">
        <f t="shared" si="12"/>
        <v>0</v>
      </c>
      <c r="X73" s="36">
        <f t="shared" si="13"/>
        <v>1.33</v>
      </c>
      <c r="Y73" s="270">
        <f t="shared" si="15"/>
        <v>1.33</v>
      </c>
      <c r="Z73" s="271">
        <v>0.25</v>
      </c>
      <c r="AA73" s="38" t="s">
        <v>228</v>
      </c>
    </row>
    <row r="74" spans="1:27" x14ac:dyDescent="0.3">
      <c r="A74" s="45" t="s">
        <v>191</v>
      </c>
      <c r="B74" s="45" t="s">
        <v>202</v>
      </c>
      <c r="C74" s="126" t="s">
        <v>70</v>
      </c>
      <c r="D74" s="45">
        <v>7</v>
      </c>
      <c r="E74" s="34">
        <v>0.5</v>
      </c>
      <c r="F74" s="34">
        <v>0</v>
      </c>
      <c r="G74" s="34">
        <v>0</v>
      </c>
      <c r="H74" s="39">
        <f t="shared" si="8"/>
        <v>0.5</v>
      </c>
      <c r="I74" s="131">
        <v>5</v>
      </c>
      <c r="J74" s="131">
        <v>1</v>
      </c>
      <c r="K74" s="131">
        <v>0</v>
      </c>
      <c r="L74" s="132">
        <f t="shared" si="9"/>
        <v>4</v>
      </c>
      <c r="M74" s="34">
        <v>0.5</v>
      </c>
      <c r="N74" s="34">
        <v>0.25</v>
      </c>
      <c r="O74" s="34">
        <v>0</v>
      </c>
      <c r="P74" s="36">
        <f t="shared" si="10"/>
        <v>0.25</v>
      </c>
      <c r="Q74" s="131">
        <v>0</v>
      </c>
      <c r="R74" s="131">
        <v>0</v>
      </c>
      <c r="S74" s="131">
        <v>0</v>
      </c>
      <c r="T74" s="132">
        <f t="shared" si="14"/>
        <v>0</v>
      </c>
      <c r="U74" s="37">
        <f t="shared" si="11"/>
        <v>6</v>
      </c>
      <c r="V74" s="37">
        <f t="shared" si="12"/>
        <v>1.25</v>
      </c>
      <c r="W74" s="37">
        <f t="shared" si="12"/>
        <v>0</v>
      </c>
      <c r="X74" s="36">
        <f t="shared" si="13"/>
        <v>4.75</v>
      </c>
      <c r="Y74" s="270">
        <f t="shared" si="15"/>
        <v>4.75</v>
      </c>
      <c r="Z74" s="271">
        <v>0.1</v>
      </c>
      <c r="AA74" s="38" t="s">
        <v>173</v>
      </c>
    </row>
    <row r="75" spans="1:27" x14ac:dyDescent="0.3">
      <c r="A75" s="45" t="s">
        <v>226</v>
      </c>
      <c r="B75" s="45" t="s">
        <v>131</v>
      </c>
      <c r="C75" s="126" t="s">
        <v>71</v>
      </c>
      <c r="D75" s="45">
        <v>6</v>
      </c>
      <c r="E75" s="34">
        <v>1</v>
      </c>
      <c r="F75" s="34">
        <v>0</v>
      </c>
      <c r="G75" s="34">
        <v>0</v>
      </c>
      <c r="H75" s="39">
        <f t="shared" si="8"/>
        <v>1</v>
      </c>
      <c r="I75" s="131">
        <v>4</v>
      </c>
      <c r="J75" s="131">
        <v>0</v>
      </c>
      <c r="K75" s="131">
        <v>1</v>
      </c>
      <c r="L75" s="132">
        <f t="shared" si="9"/>
        <v>3</v>
      </c>
      <c r="M75" s="34">
        <v>1</v>
      </c>
      <c r="N75" s="34">
        <v>0</v>
      </c>
      <c r="O75" s="34">
        <v>0</v>
      </c>
      <c r="P75" s="36">
        <f t="shared" si="10"/>
        <v>1</v>
      </c>
      <c r="Q75" s="131">
        <v>0.75</v>
      </c>
      <c r="R75" s="131">
        <v>0</v>
      </c>
      <c r="S75" s="131">
        <v>0</v>
      </c>
      <c r="T75" s="132">
        <f t="shared" si="14"/>
        <v>0.75</v>
      </c>
      <c r="U75" s="37">
        <f t="shared" si="11"/>
        <v>6.75</v>
      </c>
      <c r="V75" s="37">
        <f t="shared" si="12"/>
        <v>0</v>
      </c>
      <c r="W75" s="37">
        <f t="shared" si="12"/>
        <v>1</v>
      </c>
      <c r="X75" s="36">
        <f t="shared" si="13"/>
        <v>5.75</v>
      </c>
      <c r="Y75" s="270">
        <f t="shared" si="15"/>
        <v>5.75</v>
      </c>
      <c r="Z75" s="271">
        <v>0</v>
      </c>
      <c r="AA75" s="38"/>
    </row>
    <row r="76" spans="1:27" x14ac:dyDescent="0.3">
      <c r="A76" s="45" t="s">
        <v>191</v>
      </c>
      <c r="B76" s="45" t="s">
        <v>202</v>
      </c>
      <c r="C76" s="126" t="s">
        <v>72</v>
      </c>
      <c r="D76" s="45">
        <v>7</v>
      </c>
      <c r="E76" s="34">
        <v>0.5</v>
      </c>
      <c r="F76" s="34">
        <v>0</v>
      </c>
      <c r="G76" s="34">
        <v>0</v>
      </c>
      <c r="H76" s="39">
        <f t="shared" si="8"/>
        <v>0.5</v>
      </c>
      <c r="I76" s="131">
        <v>0.5</v>
      </c>
      <c r="J76" s="131">
        <v>0</v>
      </c>
      <c r="K76" s="131">
        <v>0</v>
      </c>
      <c r="L76" s="132">
        <f t="shared" si="9"/>
        <v>0.5</v>
      </c>
      <c r="M76" s="34">
        <v>0.5</v>
      </c>
      <c r="N76" s="34">
        <v>0.25</v>
      </c>
      <c r="O76" s="34">
        <v>0</v>
      </c>
      <c r="P76" s="36">
        <f t="shared" si="10"/>
        <v>0.25</v>
      </c>
      <c r="Q76" s="131">
        <v>0</v>
      </c>
      <c r="R76" s="131">
        <v>0</v>
      </c>
      <c r="S76" s="131">
        <v>0</v>
      </c>
      <c r="T76" s="132">
        <f t="shared" si="14"/>
        <v>0</v>
      </c>
      <c r="U76" s="37">
        <f t="shared" si="11"/>
        <v>1.5</v>
      </c>
      <c r="V76" s="37">
        <f t="shared" si="12"/>
        <v>0.25</v>
      </c>
      <c r="W76" s="37">
        <f t="shared" si="12"/>
        <v>0</v>
      </c>
      <c r="X76" s="36">
        <f t="shared" si="13"/>
        <v>1.25</v>
      </c>
      <c r="Y76" s="270">
        <f t="shared" si="15"/>
        <v>1.25</v>
      </c>
      <c r="Z76" s="271">
        <v>0.1</v>
      </c>
      <c r="AA76" s="38" t="s">
        <v>173</v>
      </c>
    </row>
    <row r="77" spans="1:27" x14ac:dyDescent="0.3">
      <c r="A77" s="45" t="s">
        <v>226</v>
      </c>
      <c r="B77" s="45" t="s">
        <v>120</v>
      </c>
      <c r="C77" s="126" t="s">
        <v>73</v>
      </c>
      <c r="D77" s="45">
        <v>3</v>
      </c>
      <c r="E77" s="34">
        <v>1</v>
      </c>
      <c r="F77" s="34">
        <v>0</v>
      </c>
      <c r="G77" s="34">
        <v>0</v>
      </c>
      <c r="H77" s="39">
        <f t="shared" si="8"/>
        <v>1</v>
      </c>
      <c r="I77" s="131">
        <v>7</v>
      </c>
      <c r="J77" s="131">
        <v>0</v>
      </c>
      <c r="K77" s="131">
        <v>1</v>
      </c>
      <c r="L77" s="132">
        <f t="shared" si="9"/>
        <v>6</v>
      </c>
      <c r="M77" s="34">
        <v>1</v>
      </c>
      <c r="N77" s="34">
        <v>0</v>
      </c>
      <c r="O77" s="34">
        <v>0</v>
      </c>
      <c r="P77" s="36">
        <f t="shared" si="10"/>
        <v>1</v>
      </c>
      <c r="Q77" s="131">
        <v>1</v>
      </c>
      <c r="R77" s="131">
        <v>0</v>
      </c>
      <c r="S77" s="131">
        <v>0</v>
      </c>
      <c r="T77" s="132">
        <f t="shared" si="14"/>
        <v>1</v>
      </c>
      <c r="U77" s="37">
        <f t="shared" si="11"/>
        <v>10</v>
      </c>
      <c r="V77" s="37">
        <f t="shared" si="12"/>
        <v>0</v>
      </c>
      <c r="W77" s="37">
        <f t="shared" si="12"/>
        <v>1</v>
      </c>
      <c r="X77" s="36">
        <f t="shared" si="13"/>
        <v>9</v>
      </c>
      <c r="Y77" s="270">
        <f t="shared" si="15"/>
        <v>9</v>
      </c>
      <c r="Z77" s="271">
        <v>1</v>
      </c>
      <c r="AA77" s="38" t="s">
        <v>173</v>
      </c>
    </row>
    <row r="78" spans="1:27" x14ac:dyDescent="0.3">
      <c r="A78" s="45" t="s">
        <v>226</v>
      </c>
      <c r="B78" s="45" t="s">
        <v>176</v>
      </c>
      <c r="C78" s="126" t="s">
        <v>74</v>
      </c>
      <c r="D78" s="45">
        <v>5</v>
      </c>
      <c r="E78" s="34">
        <v>3</v>
      </c>
      <c r="F78" s="34">
        <v>0</v>
      </c>
      <c r="G78" s="34">
        <v>0</v>
      </c>
      <c r="H78" s="39">
        <f t="shared" si="8"/>
        <v>3</v>
      </c>
      <c r="I78" s="131">
        <v>21</v>
      </c>
      <c r="J78" s="131">
        <v>0</v>
      </c>
      <c r="K78" s="131">
        <v>0</v>
      </c>
      <c r="L78" s="132">
        <f t="shared" si="9"/>
        <v>21</v>
      </c>
      <c r="M78" s="34">
        <v>4</v>
      </c>
      <c r="N78" s="34">
        <v>0</v>
      </c>
      <c r="O78" s="34">
        <v>1</v>
      </c>
      <c r="P78" s="36">
        <f t="shared" si="10"/>
        <v>3</v>
      </c>
      <c r="Q78" s="131">
        <v>3.5</v>
      </c>
      <c r="R78" s="131">
        <v>0</v>
      </c>
      <c r="S78" s="131">
        <v>0.5</v>
      </c>
      <c r="T78" s="132">
        <f t="shared" si="14"/>
        <v>3</v>
      </c>
      <c r="U78" s="37">
        <f t="shared" si="11"/>
        <v>31.5</v>
      </c>
      <c r="V78" s="37">
        <f t="shared" si="12"/>
        <v>0</v>
      </c>
      <c r="W78" s="37">
        <f t="shared" si="12"/>
        <v>1.5</v>
      </c>
      <c r="X78" s="36">
        <f t="shared" si="13"/>
        <v>30</v>
      </c>
      <c r="Y78" s="270">
        <f t="shared" si="15"/>
        <v>30</v>
      </c>
      <c r="Z78" s="271">
        <v>0</v>
      </c>
      <c r="AA78" s="38" t="s">
        <v>173</v>
      </c>
    </row>
    <row r="79" spans="1:27" x14ac:dyDescent="0.3">
      <c r="A79" s="45" t="s">
        <v>191</v>
      </c>
      <c r="B79" s="45" t="s">
        <v>187</v>
      </c>
      <c r="C79" s="126" t="s">
        <v>75</v>
      </c>
      <c r="D79" s="45">
        <v>1</v>
      </c>
      <c r="E79" s="34">
        <v>0</v>
      </c>
      <c r="F79" s="34">
        <v>0</v>
      </c>
      <c r="G79" s="34">
        <v>0</v>
      </c>
      <c r="H79" s="39">
        <f t="shared" si="8"/>
        <v>0</v>
      </c>
      <c r="I79" s="131">
        <v>1</v>
      </c>
      <c r="J79" s="131">
        <v>0</v>
      </c>
      <c r="K79" s="131">
        <v>0</v>
      </c>
      <c r="L79" s="132">
        <f t="shared" si="9"/>
        <v>1</v>
      </c>
      <c r="M79" s="34">
        <v>0</v>
      </c>
      <c r="N79" s="34">
        <v>0</v>
      </c>
      <c r="O79" s="34">
        <v>0</v>
      </c>
      <c r="P79" s="36">
        <f t="shared" si="10"/>
        <v>0</v>
      </c>
      <c r="Q79" s="131">
        <v>0.1</v>
      </c>
      <c r="R79" s="131">
        <v>0</v>
      </c>
      <c r="S79" s="131">
        <v>0</v>
      </c>
      <c r="T79" s="132">
        <f t="shared" si="14"/>
        <v>0.1</v>
      </c>
      <c r="U79" s="37">
        <f t="shared" si="11"/>
        <v>1.1000000000000001</v>
      </c>
      <c r="V79" s="37">
        <f t="shared" si="12"/>
        <v>0</v>
      </c>
      <c r="W79" s="37">
        <v>1</v>
      </c>
      <c r="X79" s="36">
        <f t="shared" si="13"/>
        <v>0.10000000000000009</v>
      </c>
      <c r="Y79" s="270">
        <f t="shared" si="15"/>
        <v>0.10000000000000009</v>
      </c>
      <c r="Z79" s="271">
        <v>0</v>
      </c>
      <c r="AA79" s="38" t="s">
        <v>251</v>
      </c>
    </row>
    <row r="80" spans="1:27" x14ac:dyDescent="0.3">
      <c r="A80" s="45" t="s">
        <v>192</v>
      </c>
      <c r="B80" s="45" t="s">
        <v>120</v>
      </c>
      <c r="C80" s="126" t="s">
        <v>76</v>
      </c>
      <c r="D80" s="45">
        <v>3</v>
      </c>
      <c r="E80" s="34">
        <v>1</v>
      </c>
      <c r="F80" s="34">
        <v>0</v>
      </c>
      <c r="G80" s="34">
        <v>0</v>
      </c>
      <c r="H80" s="39">
        <f t="shared" si="8"/>
        <v>1</v>
      </c>
      <c r="I80" s="131">
        <v>12</v>
      </c>
      <c r="J80" s="131">
        <v>0</v>
      </c>
      <c r="K80" s="131">
        <v>1</v>
      </c>
      <c r="L80" s="132">
        <f t="shared" si="9"/>
        <v>11</v>
      </c>
      <c r="M80" s="34">
        <v>3.5</v>
      </c>
      <c r="N80" s="34">
        <v>0</v>
      </c>
      <c r="O80" s="34">
        <v>0</v>
      </c>
      <c r="P80" s="36">
        <f t="shared" si="10"/>
        <v>3.5</v>
      </c>
      <c r="Q80" s="131">
        <v>0</v>
      </c>
      <c r="R80" s="131">
        <v>0</v>
      </c>
      <c r="S80" s="131">
        <v>0</v>
      </c>
      <c r="T80" s="132">
        <f t="shared" si="14"/>
        <v>0</v>
      </c>
      <c r="U80" s="37">
        <f t="shared" si="11"/>
        <v>16.5</v>
      </c>
      <c r="V80" s="37">
        <f t="shared" si="12"/>
        <v>0</v>
      </c>
      <c r="W80" s="37">
        <f t="shared" si="12"/>
        <v>1</v>
      </c>
      <c r="X80" s="36">
        <f t="shared" si="13"/>
        <v>15.5</v>
      </c>
      <c r="Y80" s="270">
        <f t="shared" si="15"/>
        <v>15.5</v>
      </c>
      <c r="Z80" s="271">
        <v>2</v>
      </c>
      <c r="AA80" s="38" t="s">
        <v>173</v>
      </c>
    </row>
    <row r="81" spans="1:27" x14ac:dyDescent="0.3">
      <c r="A81" s="45" t="s">
        <v>226</v>
      </c>
      <c r="B81" s="45" t="s">
        <v>204</v>
      </c>
      <c r="C81" s="126" t="s">
        <v>77</v>
      </c>
      <c r="D81" s="45">
        <v>4</v>
      </c>
      <c r="E81" s="34">
        <v>1.25</v>
      </c>
      <c r="F81" s="34">
        <v>0</v>
      </c>
      <c r="G81" s="34">
        <v>0</v>
      </c>
      <c r="H81" s="39">
        <f t="shared" si="8"/>
        <v>1.25</v>
      </c>
      <c r="I81" s="131">
        <v>9.75</v>
      </c>
      <c r="J81" s="131">
        <v>0</v>
      </c>
      <c r="K81" s="131">
        <v>2</v>
      </c>
      <c r="L81" s="132">
        <f t="shared" si="9"/>
        <v>7.75</v>
      </c>
      <c r="M81" s="34">
        <v>2</v>
      </c>
      <c r="N81" s="34">
        <v>0</v>
      </c>
      <c r="O81" s="34">
        <v>0</v>
      </c>
      <c r="P81" s="36">
        <f t="shared" si="10"/>
        <v>2</v>
      </c>
      <c r="Q81" s="131">
        <v>0</v>
      </c>
      <c r="R81" s="131">
        <v>0</v>
      </c>
      <c r="S81" s="131">
        <v>0</v>
      </c>
      <c r="T81" s="132">
        <f t="shared" si="14"/>
        <v>0</v>
      </c>
      <c r="U81" s="37">
        <f t="shared" si="11"/>
        <v>13</v>
      </c>
      <c r="V81" s="37">
        <f t="shared" si="12"/>
        <v>0</v>
      </c>
      <c r="W81" s="37">
        <f t="shared" si="12"/>
        <v>2</v>
      </c>
      <c r="X81" s="36">
        <f t="shared" si="13"/>
        <v>11</v>
      </c>
      <c r="Y81" s="270">
        <f t="shared" si="15"/>
        <v>11</v>
      </c>
      <c r="Z81" s="271">
        <v>0.4</v>
      </c>
      <c r="AA81" s="38" t="s">
        <v>248</v>
      </c>
    </row>
    <row r="82" spans="1:27" x14ac:dyDescent="0.3">
      <c r="A82" s="45" t="s">
        <v>226</v>
      </c>
      <c r="B82" s="45" t="s">
        <v>204</v>
      </c>
      <c r="C82" s="126" t="s">
        <v>78</v>
      </c>
      <c r="D82" s="45">
        <v>4</v>
      </c>
      <c r="E82" s="34">
        <v>4</v>
      </c>
      <c r="F82" s="34">
        <v>0</v>
      </c>
      <c r="G82" s="34">
        <v>0</v>
      </c>
      <c r="H82" s="39">
        <f t="shared" si="8"/>
        <v>4</v>
      </c>
      <c r="I82" s="131">
        <v>25</v>
      </c>
      <c r="J82" s="131">
        <v>0</v>
      </c>
      <c r="K82" s="131">
        <v>0</v>
      </c>
      <c r="L82" s="132">
        <f t="shared" si="9"/>
        <v>25</v>
      </c>
      <c r="M82" s="34">
        <v>1</v>
      </c>
      <c r="N82" s="34">
        <v>0</v>
      </c>
      <c r="O82" s="34">
        <v>0</v>
      </c>
      <c r="P82" s="36">
        <f t="shared" si="10"/>
        <v>1</v>
      </c>
      <c r="Q82" s="131">
        <v>1</v>
      </c>
      <c r="R82" s="131">
        <v>0</v>
      </c>
      <c r="S82" s="131">
        <v>0</v>
      </c>
      <c r="T82" s="132">
        <f t="shared" si="14"/>
        <v>1</v>
      </c>
      <c r="U82" s="37">
        <f t="shared" si="11"/>
        <v>31</v>
      </c>
      <c r="V82" s="37">
        <f t="shared" si="12"/>
        <v>0</v>
      </c>
      <c r="W82" s="37">
        <f t="shared" si="12"/>
        <v>0</v>
      </c>
      <c r="X82" s="36">
        <f t="shared" si="13"/>
        <v>31</v>
      </c>
      <c r="Y82" s="270">
        <f t="shared" si="15"/>
        <v>31</v>
      </c>
      <c r="Z82" s="271">
        <v>6</v>
      </c>
      <c r="AA82" s="38" t="s">
        <v>252</v>
      </c>
    </row>
    <row r="83" spans="1:27" x14ac:dyDescent="0.3">
      <c r="A83" s="45" t="s">
        <v>226</v>
      </c>
      <c r="B83" s="45" t="s">
        <v>120</v>
      </c>
      <c r="C83" s="126" t="s">
        <v>79</v>
      </c>
      <c r="D83" s="45">
        <v>3</v>
      </c>
      <c r="E83" s="34">
        <v>1</v>
      </c>
      <c r="F83" s="34">
        <v>0</v>
      </c>
      <c r="G83" s="34">
        <v>0</v>
      </c>
      <c r="H83" s="39">
        <f t="shared" si="8"/>
        <v>1</v>
      </c>
      <c r="I83" s="131">
        <v>8</v>
      </c>
      <c r="J83" s="131">
        <v>0</v>
      </c>
      <c r="K83" s="131">
        <v>0</v>
      </c>
      <c r="L83" s="132">
        <f t="shared" si="9"/>
        <v>8</v>
      </c>
      <c r="M83" s="34">
        <v>2</v>
      </c>
      <c r="N83" s="34">
        <v>0</v>
      </c>
      <c r="O83" s="34">
        <v>0</v>
      </c>
      <c r="P83" s="36">
        <f t="shared" si="10"/>
        <v>2</v>
      </c>
      <c r="Q83" s="131">
        <v>0</v>
      </c>
      <c r="R83" s="131">
        <v>0</v>
      </c>
      <c r="S83" s="131">
        <v>0</v>
      </c>
      <c r="T83" s="132">
        <f t="shared" si="14"/>
        <v>0</v>
      </c>
      <c r="U83" s="37">
        <f t="shared" si="11"/>
        <v>11</v>
      </c>
      <c r="V83" s="37">
        <f t="shared" si="12"/>
        <v>0</v>
      </c>
      <c r="W83" s="37">
        <f t="shared" si="12"/>
        <v>0</v>
      </c>
      <c r="X83" s="36">
        <f t="shared" si="13"/>
        <v>11</v>
      </c>
      <c r="Y83" s="270">
        <f t="shared" si="15"/>
        <v>11</v>
      </c>
      <c r="Z83" s="271">
        <v>1</v>
      </c>
      <c r="AA83" s="38" t="s">
        <v>173</v>
      </c>
    </row>
    <row r="84" spans="1:27" x14ac:dyDescent="0.3">
      <c r="A84" s="45" t="s">
        <v>226</v>
      </c>
      <c r="B84" s="45" t="s">
        <v>204</v>
      </c>
      <c r="C84" s="126" t="s">
        <v>80</v>
      </c>
      <c r="D84" s="45">
        <v>4</v>
      </c>
      <c r="E84" s="34">
        <v>2.25</v>
      </c>
      <c r="F84" s="34">
        <v>0</v>
      </c>
      <c r="G84" s="34">
        <v>0</v>
      </c>
      <c r="H84" s="39">
        <f t="shared" si="8"/>
        <v>2.25</v>
      </c>
      <c r="I84" s="131">
        <v>13.75</v>
      </c>
      <c r="J84" s="131">
        <v>0</v>
      </c>
      <c r="K84" s="131">
        <v>0</v>
      </c>
      <c r="L84" s="132">
        <f t="shared" si="9"/>
        <v>13.75</v>
      </c>
      <c r="M84" s="34">
        <v>2</v>
      </c>
      <c r="N84" s="34">
        <v>0</v>
      </c>
      <c r="O84" s="34">
        <v>0</v>
      </c>
      <c r="P84" s="36">
        <f t="shared" si="10"/>
        <v>2</v>
      </c>
      <c r="Q84" s="131">
        <v>1.33</v>
      </c>
      <c r="R84" s="131">
        <v>0</v>
      </c>
      <c r="S84" s="131">
        <v>0</v>
      </c>
      <c r="T84" s="132">
        <f t="shared" si="14"/>
        <v>1.33</v>
      </c>
      <c r="U84" s="37">
        <f t="shared" si="11"/>
        <v>19.329999999999998</v>
      </c>
      <c r="V84" s="37">
        <f t="shared" si="12"/>
        <v>0</v>
      </c>
      <c r="W84" s="37">
        <f t="shared" si="12"/>
        <v>0</v>
      </c>
      <c r="X84" s="36">
        <f t="shared" si="13"/>
        <v>19.329999999999998</v>
      </c>
      <c r="Y84" s="270">
        <f t="shared" si="15"/>
        <v>19.329999999999998</v>
      </c>
      <c r="Z84" s="271">
        <v>0</v>
      </c>
      <c r="AA84" s="38"/>
    </row>
    <row r="85" spans="1:27" x14ac:dyDescent="0.3">
      <c r="A85" s="45" t="s">
        <v>226</v>
      </c>
      <c r="B85" s="45" t="s">
        <v>205</v>
      </c>
      <c r="C85" s="126" t="s">
        <v>81</v>
      </c>
      <c r="D85" s="45">
        <v>2</v>
      </c>
      <c r="E85" s="34">
        <v>1</v>
      </c>
      <c r="F85" s="34">
        <v>0</v>
      </c>
      <c r="G85" s="34">
        <v>0</v>
      </c>
      <c r="H85" s="39">
        <f t="shared" si="8"/>
        <v>1</v>
      </c>
      <c r="I85" s="131">
        <v>10</v>
      </c>
      <c r="J85" s="131">
        <v>0</v>
      </c>
      <c r="K85" s="131">
        <v>2</v>
      </c>
      <c r="L85" s="132">
        <f t="shared" si="9"/>
        <v>8</v>
      </c>
      <c r="M85" s="34">
        <v>0</v>
      </c>
      <c r="N85" s="34">
        <v>0</v>
      </c>
      <c r="O85" s="34">
        <v>0</v>
      </c>
      <c r="P85" s="36">
        <f t="shared" si="10"/>
        <v>0</v>
      </c>
      <c r="Q85" s="131">
        <v>1</v>
      </c>
      <c r="R85" s="131">
        <v>0</v>
      </c>
      <c r="S85" s="131">
        <v>0</v>
      </c>
      <c r="T85" s="132">
        <f t="shared" si="14"/>
        <v>1</v>
      </c>
      <c r="U85" s="37">
        <f t="shared" si="11"/>
        <v>12</v>
      </c>
      <c r="V85" s="37">
        <f t="shared" si="12"/>
        <v>0</v>
      </c>
      <c r="W85" s="37">
        <f t="shared" si="12"/>
        <v>2</v>
      </c>
      <c r="X85" s="36">
        <f t="shared" si="13"/>
        <v>10</v>
      </c>
      <c r="Y85" s="270">
        <f t="shared" si="15"/>
        <v>10</v>
      </c>
      <c r="Z85" s="271">
        <v>0</v>
      </c>
      <c r="AA85" s="38"/>
    </row>
    <row r="86" spans="1:27" x14ac:dyDescent="0.3">
      <c r="A86" s="45" t="s">
        <v>226</v>
      </c>
      <c r="B86" s="45" t="s">
        <v>131</v>
      </c>
      <c r="C86" s="126" t="s">
        <v>82</v>
      </c>
      <c r="D86" s="45">
        <v>6</v>
      </c>
      <c r="E86" s="34">
        <v>2</v>
      </c>
      <c r="F86" s="34">
        <v>0</v>
      </c>
      <c r="G86" s="34">
        <v>0</v>
      </c>
      <c r="H86" s="39">
        <f t="shared" si="8"/>
        <v>2</v>
      </c>
      <c r="I86" s="131">
        <v>9</v>
      </c>
      <c r="J86" s="131">
        <v>0</v>
      </c>
      <c r="K86" s="131">
        <v>0</v>
      </c>
      <c r="L86" s="132">
        <f t="shared" si="9"/>
        <v>9</v>
      </c>
      <c r="M86" s="34">
        <v>1</v>
      </c>
      <c r="N86" s="34">
        <v>0</v>
      </c>
      <c r="O86" s="34">
        <v>0</v>
      </c>
      <c r="P86" s="36">
        <f t="shared" si="10"/>
        <v>1</v>
      </c>
      <c r="Q86" s="131">
        <v>0</v>
      </c>
      <c r="R86" s="131">
        <v>0</v>
      </c>
      <c r="S86" s="131">
        <v>0</v>
      </c>
      <c r="T86" s="132">
        <f t="shared" si="14"/>
        <v>0</v>
      </c>
      <c r="U86" s="37">
        <f t="shared" si="11"/>
        <v>12</v>
      </c>
      <c r="V86" s="37">
        <f t="shared" si="12"/>
        <v>0</v>
      </c>
      <c r="W86" s="37">
        <f t="shared" si="12"/>
        <v>0</v>
      </c>
      <c r="X86" s="36">
        <f t="shared" si="13"/>
        <v>12</v>
      </c>
      <c r="Y86" s="270">
        <f t="shared" si="15"/>
        <v>12</v>
      </c>
      <c r="Z86" s="271">
        <v>2.4</v>
      </c>
      <c r="AA86" s="38" t="s">
        <v>253</v>
      </c>
    </row>
    <row r="87" spans="1:27" x14ac:dyDescent="0.3">
      <c r="A87" s="45" t="s">
        <v>226</v>
      </c>
      <c r="B87" s="45" t="s">
        <v>204</v>
      </c>
      <c r="C87" s="126" t="s">
        <v>83</v>
      </c>
      <c r="D87" s="45">
        <v>4</v>
      </c>
      <c r="E87" s="34">
        <v>1.25</v>
      </c>
      <c r="F87" s="34">
        <v>0</v>
      </c>
      <c r="G87" s="34">
        <v>0</v>
      </c>
      <c r="H87" s="39">
        <f t="shared" si="8"/>
        <v>1.25</v>
      </c>
      <c r="I87" s="131">
        <v>11.75</v>
      </c>
      <c r="J87" s="131">
        <v>1</v>
      </c>
      <c r="K87" s="131">
        <v>1</v>
      </c>
      <c r="L87" s="132">
        <f t="shared" si="9"/>
        <v>9.75</v>
      </c>
      <c r="M87" s="34">
        <v>0</v>
      </c>
      <c r="N87" s="34">
        <v>0</v>
      </c>
      <c r="O87" s="34">
        <v>0</v>
      </c>
      <c r="P87" s="36">
        <f t="shared" si="10"/>
        <v>0</v>
      </c>
      <c r="Q87" s="131">
        <v>0</v>
      </c>
      <c r="R87" s="131">
        <v>0</v>
      </c>
      <c r="S87" s="131">
        <v>0</v>
      </c>
      <c r="T87" s="132">
        <f t="shared" si="14"/>
        <v>0</v>
      </c>
      <c r="U87" s="37">
        <f t="shared" si="11"/>
        <v>13</v>
      </c>
      <c r="V87" s="37">
        <f t="shared" si="12"/>
        <v>1</v>
      </c>
      <c r="W87" s="37">
        <f t="shared" si="12"/>
        <v>1</v>
      </c>
      <c r="X87" s="36">
        <f t="shared" si="13"/>
        <v>11</v>
      </c>
      <c r="Y87" s="270">
        <f t="shared" si="15"/>
        <v>11</v>
      </c>
      <c r="Z87" s="271">
        <v>0.4</v>
      </c>
      <c r="AA87" s="38" t="s">
        <v>254</v>
      </c>
    </row>
    <row r="88" spans="1:27" x14ac:dyDescent="0.3">
      <c r="A88" s="45" t="s">
        <v>226</v>
      </c>
      <c r="B88" s="45" t="s">
        <v>204</v>
      </c>
      <c r="C88" s="126" t="s">
        <v>84</v>
      </c>
      <c r="D88" s="45">
        <v>4</v>
      </c>
      <c r="E88" s="34">
        <v>1</v>
      </c>
      <c r="F88" s="34">
        <v>0</v>
      </c>
      <c r="G88" s="34">
        <v>0</v>
      </c>
      <c r="H88" s="39">
        <f t="shared" si="8"/>
        <v>1</v>
      </c>
      <c r="I88" s="131">
        <v>6.63</v>
      </c>
      <c r="J88" s="131">
        <v>0</v>
      </c>
      <c r="K88" s="131">
        <v>0</v>
      </c>
      <c r="L88" s="132">
        <f t="shared" si="9"/>
        <v>6.63</v>
      </c>
      <c r="M88" s="34">
        <v>2</v>
      </c>
      <c r="N88" s="34">
        <v>0</v>
      </c>
      <c r="O88" s="34">
        <v>0</v>
      </c>
      <c r="P88" s="36">
        <f t="shared" si="10"/>
        <v>2</v>
      </c>
      <c r="Q88" s="131">
        <v>1</v>
      </c>
      <c r="R88" s="131">
        <v>0</v>
      </c>
      <c r="S88" s="131">
        <v>0</v>
      </c>
      <c r="T88" s="132">
        <f t="shared" si="14"/>
        <v>1</v>
      </c>
      <c r="U88" s="37">
        <f t="shared" si="11"/>
        <v>10.629999999999999</v>
      </c>
      <c r="V88" s="37">
        <f t="shared" si="12"/>
        <v>0</v>
      </c>
      <c r="W88" s="37">
        <f t="shared" si="12"/>
        <v>0</v>
      </c>
      <c r="X88" s="36">
        <f t="shared" si="13"/>
        <v>10.629999999999999</v>
      </c>
      <c r="Y88" s="270">
        <f t="shared" si="15"/>
        <v>10.629999999999999</v>
      </c>
      <c r="Z88" s="271">
        <v>0</v>
      </c>
      <c r="AA88" s="38"/>
    </row>
    <row r="89" spans="1:27" x14ac:dyDescent="0.3">
      <c r="A89" s="45" t="s">
        <v>226</v>
      </c>
      <c r="B89" s="45" t="s">
        <v>120</v>
      </c>
      <c r="C89" s="126" t="s">
        <v>85</v>
      </c>
      <c r="D89" s="45">
        <v>3</v>
      </c>
      <c r="E89" s="34">
        <v>1</v>
      </c>
      <c r="F89" s="34">
        <v>0</v>
      </c>
      <c r="G89" s="34">
        <v>0</v>
      </c>
      <c r="H89" s="39">
        <f t="shared" si="8"/>
        <v>1</v>
      </c>
      <c r="I89" s="131">
        <v>4</v>
      </c>
      <c r="J89" s="131">
        <v>0</v>
      </c>
      <c r="K89" s="131">
        <v>1</v>
      </c>
      <c r="L89" s="132">
        <f t="shared" si="9"/>
        <v>3</v>
      </c>
      <c r="M89" s="34">
        <v>0</v>
      </c>
      <c r="N89" s="34">
        <v>0</v>
      </c>
      <c r="O89" s="34">
        <v>0</v>
      </c>
      <c r="P89" s="36">
        <f t="shared" si="10"/>
        <v>0</v>
      </c>
      <c r="Q89" s="131">
        <v>0</v>
      </c>
      <c r="R89" s="131">
        <v>0</v>
      </c>
      <c r="S89" s="131">
        <v>0</v>
      </c>
      <c r="T89" s="132">
        <f t="shared" si="14"/>
        <v>0</v>
      </c>
      <c r="U89" s="37">
        <f t="shared" si="11"/>
        <v>5</v>
      </c>
      <c r="V89" s="37">
        <f t="shared" si="12"/>
        <v>0</v>
      </c>
      <c r="W89" s="37">
        <f t="shared" si="12"/>
        <v>1</v>
      </c>
      <c r="X89" s="36">
        <f t="shared" si="13"/>
        <v>4</v>
      </c>
      <c r="Y89" s="270">
        <f t="shared" si="15"/>
        <v>4</v>
      </c>
      <c r="Z89" s="271">
        <v>3</v>
      </c>
      <c r="AA89" s="38" t="s">
        <v>255</v>
      </c>
    </row>
    <row r="90" spans="1:27" x14ac:dyDescent="0.3">
      <c r="A90" s="45" t="s">
        <v>226</v>
      </c>
      <c r="B90" s="45" t="s">
        <v>120</v>
      </c>
      <c r="C90" s="126" t="s">
        <v>86</v>
      </c>
      <c r="D90" s="45">
        <v>3</v>
      </c>
      <c r="E90" s="34">
        <v>1</v>
      </c>
      <c r="F90" s="34">
        <v>0</v>
      </c>
      <c r="G90" s="34">
        <v>0</v>
      </c>
      <c r="H90" s="39">
        <f t="shared" si="8"/>
        <v>1</v>
      </c>
      <c r="I90" s="131">
        <v>7</v>
      </c>
      <c r="J90" s="131">
        <v>0</v>
      </c>
      <c r="K90" s="131">
        <v>0</v>
      </c>
      <c r="L90" s="132">
        <f t="shared" si="9"/>
        <v>7</v>
      </c>
      <c r="M90" s="34">
        <v>2</v>
      </c>
      <c r="N90" s="34">
        <v>0</v>
      </c>
      <c r="O90" s="34">
        <v>0</v>
      </c>
      <c r="P90" s="36">
        <f t="shared" si="10"/>
        <v>2</v>
      </c>
      <c r="Q90" s="131">
        <v>0</v>
      </c>
      <c r="R90" s="131">
        <v>0</v>
      </c>
      <c r="S90" s="131">
        <v>0</v>
      </c>
      <c r="T90" s="132">
        <f t="shared" si="14"/>
        <v>0</v>
      </c>
      <c r="U90" s="37">
        <f t="shared" si="11"/>
        <v>10</v>
      </c>
      <c r="V90" s="37">
        <f t="shared" si="12"/>
        <v>0</v>
      </c>
      <c r="W90" s="37">
        <f t="shared" si="12"/>
        <v>0</v>
      </c>
      <c r="X90" s="36">
        <f t="shared" si="13"/>
        <v>10</v>
      </c>
      <c r="Y90" s="270">
        <f t="shared" si="15"/>
        <v>10</v>
      </c>
      <c r="Z90" s="271">
        <v>0</v>
      </c>
      <c r="AA90" s="38"/>
    </row>
    <row r="91" spans="1:27" x14ac:dyDescent="0.3">
      <c r="A91" s="45" t="s">
        <v>226</v>
      </c>
      <c r="B91" s="45" t="s">
        <v>187</v>
      </c>
      <c r="C91" s="126" t="s">
        <v>87</v>
      </c>
      <c r="D91" s="45">
        <v>1</v>
      </c>
      <c r="E91" s="34">
        <v>0.25</v>
      </c>
      <c r="F91" s="34">
        <v>0</v>
      </c>
      <c r="G91" s="34">
        <v>0</v>
      </c>
      <c r="H91" s="39">
        <f t="shared" si="8"/>
        <v>0.25</v>
      </c>
      <c r="I91" s="131">
        <v>2</v>
      </c>
      <c r="J91" s="131">
        <v>1</v>
      </c>
      <c r="K91" s="131">
        <v>0</v>
      </c>
      <c r="L91" s="132">
        <f t="shared" si="9"/>
        <v>1</v>
      </c>
      <c r="M91" s="34">
        <v>0</v>
      </c>
      <c r="N91" s="34">
        <v>0</v>
      </c>
      <c r="O91" s="34">
        <v>0</v>
      </c>
      <c r="P91" s="36">
        <f t="shared" si="10"/>
        <v>0</v>
      </c>
      <c r="Q91" s="131">
        <v>0</v>
      </c>
      <c r="R91" s="131">
        <v>0</v>
      </c>
      <c r="S91" s="131">
        <v>0</v>
      </c>
      <c r="T91" s="132">
        <f t="shared" si="14"/>
        <v>0</v>
      </c>
      <c r="U91" s="37">
        <f t="shared" si="11"/>
        <v>2.25</v>
      </c>
      <c r="V91" s="37">
        <f t="shared" si="12"/>
        <v>1</v>
      </c>
      <c r="W91" s="37">
        <f t="shared" si="12"/>
        <v>0</v>
      </c>
      <c r="X91" s="36">
        <f t="shared" si="13"/>
        <v>1.25</v>
      </c>
      <c r="Y91" s="270">
        <f t="shared" si="15"/>
        <v>1.25</v>
      </c>
      <c r="Z91" s="271">
        <v>0.1</v>
      </c>
      <c r="AA91" s="38" t="s">
        <v>256</v>
      </c>
    </row>
    <row r="92" spans="1:27" x14ac:dyDescent="0.3">
      <c r="A92" s="45" t="s">
        <v>191</v>
      </c>
      <c r="B92" s="45" t="s">
        <v>187</v>
      </c>
      <c r="C92" s="126" t="s">
        <v>88</v>
      </c>
      <c r="D92" s="45">
        <v>1</v>
      </c>
      <c r="E92" s="34">
        <v>0</v>
      </c>
      <c r="F92" s="34">
        <v>0</v>
      </c>
      <c r="G92" s="34">
        <v>0</v>
      </c>
      <c r="H92" s="39">
        <f t="shared" si="8"/>
        <v>0</v>
      </c>
      <c r="I92" s="131">
        <v>2</v>
      </c>
      <c r="J92" s="131">
        <v>0</v>
      </c>
      <c r="K92" s="131">
        <v>1</v>
      </c>
      <c r="L92" s="132">
        <f t="shared" si="9"/>
        <v>1</v>
      </c>
      <c r="M92" s="34">
        <v>0</v>
      </c>
      <c r="N92" s="34">
        <v>0</v>
      </c>
      <c r="O92" s="34">
        <v>0</v>
      </c>
      <c r="P92" s="36">
        <f t="shared" si="10"/>
        <v>0</v>
      </c>
      <c r="Q92" s="131">
        <v>0.1</v>
      </c>
      <c r="R92" s="131">
        <v>0</v>
      </c>
      <c r="S92" s="131">
        <v>0</v>
      </c>
      <c r="T92" s="132">
        <f t="shared" si="14"/>
        <v>0.1</v>
      </c>
      <c r="U92" s="37">
        <f t="shared" si="11"/>
        <v>2.1</v>
      </c>
      <c r="V92" s="37">
        <f t="shared" si="12"/>
        <v>0</v>
      </c>
      <c r="W92" s="37">
        <f t="shared" si="12"/>
        <v>1</v>
      </c>
      <c r="X92" s="36">
        <f t="shared" si="13"/>
        <v>1.1000000000000001</v>
      </c>
      <c r="Y92" s="270">
        <f t="shared" si="15"/>
        <v>1.1000000000000001</v>
      </c>
      <c r="Z92" s="271">
        <v>0</v>
      </c>
      <c r="AA92" s="38" t="s">
        <v>257</v>
      </c>
    </row>
    <row r="93" spans="1:27" x14ac:dyDescent="0.3">
      <c r="A93" s="45" t="s">
        <v>191</v>
      </c>
      <c r="B93" s="45" t="s">
        <v>202</v>
      </c>
      <c r="C93" s="126" t="s">
        <v>89</v>
      </c>
      <c r="D93" s="45">
        <v>7</v>
      </c>
      <c r="E93" s="34">
        <v>0.5</v>
      </c>
      <c r="F93" s="34">
        <v>0</v>
      </c>
      <c r="G93" s="34">
        <v>0</v>
      </c>
      <c r="H93" s="39">
        <f t="shared" si="8"/>
        <v>0.5</v>
      </c>
      <c r="I93" s="131">
        <v>0.5</v>
      </c>
      <c r="J93" s="131">
        <v>0</v>
      </c>
      <c r="K93" s="131">
        <v>0</v>
      </c>
      <c r="L93" s="132">
        <f t="shared" si="9"/>
        <v>0.5</v>
      </c>
      <c r="M93" s="34">
        <v>0</v>
      </c>
      <c r="N93" s="34">
        <v>0</v>
      </c>
      <c r="O93" s="34">
        <v>0</v>
      </c>
      <c r="P93" s="36">
        <f t="shared" si="10"/>
        <v>0</v>
      </c>
      <c r="Q93" s="131">
        <v>0</v>
      </c>
      <c r="R93" s="131">
        <v>0</v>
      </c>
      <c r="S93" s="131">
        <v>0</v>
      </c>
      <c r="T93" s="132">
        <f t="shared" si="14"/>
        <v>0</v>
      </c>
      <c r="U93" s="37">
        <f t="shared" si="11"/>
        <v>1</v>
      </c>
      <c r="V93" s="37">
        <f t="shared" si="12"/>
        <v>0</v>
      </c>
      <c r="W93" s="37">
        <f t="shared" si="12"/>
        <v>0</v>
      </c>
      <c r="X93" s="36">
        <f t="shared" si="13"/>
        <v>1</v>
      </c>
      <c r="Y93" s="270">
        <f t="shared" si="15"/>
        <v>1</v>
      </c>
      <c r="Z93" s="271">
        <v>0.1</v>
      </c>
      <c r="AA93" s="38" t="s">
        <v>173</v>
      </c>
    </row>
    <row r="94" spans="1:27" x14ac:dyDescent="0.3">
      <c r="A94" s="45" t="s">
        <v>191</v>
      </c>
      <c r="B94" s="45" t="s">
        <v>204</v>
      </c>
      <c r="C94" s="126" t="s">
        <v>90</v>
      </c>
      <c r="D94" s="45">
        <v>4</v>
      </c>
      <c r="E94" s="34">
        <v>2</v>
      </c>
      <c r="F94" s="34">
        <v>0</v>
      </c>
      <c r="G94" s="34">
        <v>0</v>
      </c>
      <c r="H94" s="39">
        <f t="shared" si="8"/>
        <v>2</v>
      </c>
      <c r="I94" s="131">
        <v>9</v>
      </c>
      <c r="J94" s="131">
        <v>0</v>
      </c>
      <c r="K94" s="131">
        <v>1</v>
      </c>
      <c r="L94" s="132">
        <f t="shared" si="9"/>
        <v>8</v>
      </c>
      <c r="M94" s="34">
        <v>2</v>
      </c>
      <c r="N94" s="34">
        <v>0</v>
      </c>
      <c r="O94" s="34">
        <v>0</v>
      </c>
      <c r="P94" s="36">
        <f t="shared" si="10"/>
        <v>2</v>
      </c>
      <c r="Q94" s="131">
        <v>1</v>
      </c>
      <c r="R94" s="131">
        <v>0</v>
      </c>
      <c r="S94" s="131">
        <v>0</v>
      </c>
      <c r="T94" s="132">
        <f t="shared" si="14"/>
        <v>1</v>
      </c>
      <c r="U94" s="37">
        <f t="shared" si="11"/>
        <v>14</v>
      </c>
      <c r="V94" s="37">
        <f t="shared" si="12"/>
        <v>0</v>
      </c>
      <c r="W94" s="37">
        <f t="shared" si="12"/>
        <v>1</v>
      </c>
      <c r="X94" s="36">
        <f t="shared" si="13"/>
        <v>13</v>
      </c>
      <c r="Y94" s="270">
        <f t="shared" si="15"/>
        <v>13</v>
      </c>
      <c r="Z94" s="271">
        <v>0</v>
      </c>
      <c r="AA94" s="38"/>
    </row>
    <row r="95" spans="1:27" x14ac:dyDescent="0.3">
      <c r="A95" s="45" t="s">
        <v>226</v>
      </c>
      <c r="B95" s="45" t="s">
        <v>176</v>
      </c>
      <c r="C95" s="126" t="s">
        <v>91</v>
      </c>
      <c r="D95" s="45">
        <v>5</v>
      </c>
      <c r="E95" s="34">
        <v>1.5</v>
      </c>
      <c r="F95" s="34">
        <v>0</v>
      </c>
      <c r="G95" s="34">
        <v>0</v>
      </c>
      <c r="H95" s="39">
        <f t="shared" si="8"/>
        <v>1.5</v>
      </c>
      <c r="I95" s="131">
        <v>10.5</v>
      </c>
      <c r="J95" s="131">
        <v>0</v>
      </c>
      <c r="K95" s="131">
        <v>0</v>
      </c>
      <c r="L95" s="132">
        <f t="shared" si="9"/>
        <v>10.5</v>
      </c>
      <c r="M95" s="34">
        <v>0</v>
      </c>
      <c r="N95" s="34">
        <v>0</v>
      </c>
      <c r="O95" s="34">
        <v>0</v>
      </c>
      <c r="P95" s="36">
        <f t="shared" si="10"/>
        <v>0</v>
      </c>
      <c r="Q95" s="131">
        <v>0</v>
      </c>
      <c r="R95" s="131">
        <v>0</v>
      </c>
      <c r="S95" s="131">
        <v>0</v>
      </c>
      <c r="T95" s="132">
        <f t="shared" si="14"/>
        <v>0</v>
      </c>
      <c r="U95" s="37">
        <f t="shared" si="11"/>
        <v>12</v>
      </c>
      <c r="V95" s="37">
        <f t="shared" si="12"/>
        <v>0</v>
      </c>
      <c r="W95" s="37">
        <f t="shared" si="12"/>
        <v>0</v>
      </c>
      <c r="X95" s="36">
        <f t="shared" si="13"/>
        <v>12</v>
      </c>
      <c r="Y95" s="270">
        <f t="shared" si="15"/>
        <v>12</v>
      </c>
      <c r="Z95" s="271">
        <v>1.23</v>
      </c>
      <c r="AA95" s="38" t="s">
        <v>258</v>
      </c>
    </row>
    <row r="96" spans="1:27" x14ac:dyDescent="0.3">
      <c r="A96" s="45" t="s">
        <v>226</v>
      </c>
      <c r="B96" s="45" t="s">
        <v>176</v>
      </c>
      <c r="C96" s="126" t="s">
        <v>92</v>
      </c>
      <c r="D96" s="45">
        <v>5</v>
      </c>
      <c r="E96" s="34">
        <v>11</v>
      </c>
      <c r="F96" s="34">
        <v>0</v>
      </c>
      <c r="G96" s="34">
        <v>0</v>
      </c>
      <c r="H96" s="39">
        <f t="shared" si="8"/>
        <v>11</v>
      </c>
      <c r="I96" s="131">
        <v>45</v>
      </c>
      <c r="J96" s="131">
        <v>0</v>
      </c>
      <c r="K96" s="131">
        <v>2</v>
      </c>
      <c r="L96" s="132">
        <f t="shared" si="9"/>
        <v>43</v>
      </c>
      <c r="M96" s="34">
        <v>12</v>
      </c>
      <c r="N96" s="34">
        <v>0</v>
      </c>
      <c r="O96" s="34">
        <v>1</v>
      </c>
      <c r="P96" s="36">
        <f t="shared" si="10"/>
        <v>11</v>
      </c>
      <c r="Q96" s="131">
        <v>10</v>
      </c>
      <c r="R96" s="131">
        <v>0</v>
      </c>
      <c r="S96" s="131">
        <v>0</v>
      </c>
      <c r="T96" s="132">
        <f t="shared" si="14"/>
        <v>10</v>
      </c>
      <c r="U96" s="37">
        <f t="shared" si="11"/>
        <v>78</v>
      </c>
      <c r="V96" s="37">
        <f t="shared" si="12"/>
        <v>0</v>
      </c>
      <c r="W96" s="37">
        <f t="shared" si="12"/>
        <v>3</v>
      </c>
      <c r="X96" s="36">
        <f t="shared" si="13"/>
        <v>75</v>
      </c>
      <c r="Y96" s="270">
        <f t="shared" si="15"/>
        <v>75</v>
      </c>
      <c r="Z96" s="271">
        <v>2.8</v>
      </c>
      <c r="AA96" s="38" t="s">
        <v>259</v>
      </c>
    </row>
    <row r="97" spans="1:27" x14ac:dyDescent="0.3">
      <c r="A97" s="45" t="s">
        <v>226</v>
      </c>
      <c r="B97" s="45" t="s">
        <v>176</v>
      </c>
      <c r="C97" s="126" t="s">
        <v>93</v>
      </c>
      <c r="D97" s="45">
        <v>5</v>
      </c>
      <c r="E97" s="34">
        <v>1</v>
      </c>
      <c r="F97" s="34">
        <v>0</v>
      </c>
      <c r="G97" s="34">
        <v>0</v>
      </c>
      <c r="H97" s="39">
        <f t="shared" si="8"/>
        <v>1</v>
      </c>
      <c r="I97" s="131">
        <v>4</v>
      </c>
      <c r="J97" s="131">
        <v>0</v>
      </c>
      <c r="K97" s="131">
        <v>1</v>
      </c>
      <c r="L97" s="132">
        <f t="shared" si="9"/>
        <v>3</v>
      </c>
      <c r="M97" s="34">
        <v>1</v>
      </c>
      <c r="N97" s="34">
        <v>0</v>
      </c>
      <c r="O97" s="34">
        <v>1</v>
      </c>
      <c r="P97" s="36">
        <f t="shared" si="10"/>
        <v>0</v>
      </c>
      <c r="Q97" s="131">
        <v>0</v>
      </c>
      <c r="R97" s="131">
        <v>0</v>
      </c>
      <c r="S97" s="131">
        <v>0</v>
      </c>
      <c r="T97" s="132">
        <f t="shared" si="14"/>
        <v>0</v>
      </c>
      <c r="U97" s="37">
        <f t="shared" si="11"/>
        <v>6</v>
      </c>
      <c r="V97" s="37">
        <f t="shared" si="12"/>
        <v>0</v>
      </c>
      <c r="W97" s="37">
        <f t="shared" si="12"/>
        <v>2</v>
      </c>
      <c r="X97" s="36">
        <f t="shared" si="13"/>
        <v>4</v>
      </c>
      <c r="Y97" s="270">
        <f t="shared" si="15"/>
        <v>4</v>
      </c>
      <c r="Z97" s="271">
        <v>1.25</v>
      </c>
      <c r="AA97" s="38" t="s">
        <v>199</v>
      </c>
    </row>
    <row r="98" spans="1:27" x14ac:dyDescent="0.3">
      <c r="A98" s="45" t="s">
        <v>191</v>
      </c>
      <c r="B98" s="45" t="s">
        <v>202</v>
      </c>
      <c r="C98" s="126" t="s">
        <v>94</v>
      </c>
      <c r="D98" s="45">
        <v>7</v>
      </c>
      <c r="E98" s="34">
        <v>0.25</v>
      </c>
      <c r="F98" s="34">
        <v>0</v>
      </c>
      <c r="G98" s="34">
        <v>0</v>
      </c>
      <c r="H98" s="39">
        <f t="shared" si="8"/>
        <v>0.25</v>
      </c>
      <c r="I98" s="131">
        <v>1</v>
      </c>
      <c r="J98" s="131">
        <v>0</v>
      </c>
      <c r="K98" s="131">
        <v>0</v>
      </c>
      <c r="L98" s="132">
        <f t="shared" si="9"/>
        <v>1</v>
      </c>
      <c r="M98" s="34">
        <v>0</v>
      </c>
      <c r="N98" s="34">
        <v>0</v>
      </c>
      <c r="O98" s="34">
        <v>0</v>
      </c>
      <c r="P98" s="36">
        <f t="shared" si="10"/>
        <v>0</v>
      </c>
      <c r="Q98" s="131">
        <v>0</v>
      </c>
      <c r="R98" s="131">
        <v>0</v>
      </c>
      <c r="S98" s="131">
        <v>0</v>
      </c>
      <c r="T98" s="132">
        <f t="shared" si="14"/>
        <v>0</v>
      </c>
      <c r="U98" s="37">
        <f t="shared" si="11"/>
        <v>1.25</v>
      </c>
      <c r="V98" s="37">
        <f t="shared" si="12"/>
        <v>0</v>
      </c>
      <c r="W98" s="37">
        <f t="shared" si="12"/>
        <v>0</v>
      </c>
      <c r="X98" s="36">
        <f t="shared" si="13"/>
        <v>1.25</v>
      </c>
      <c r="Y98" s="270">
        <f t="shared" si="15"/>
        <v>1.25</v>
      </c>
      <c r="Z98" s="271">
        <v>0.1</v>
      </c>
      <c r="AA98" s="38" t="s">
        <v>173</v>
      </c>
    </row>
    <row r="99" spans="1:27" x14ac:dyDescent="0.3">
      <c r="A99" s="45" t="s">
        <v>226</v>
      </c>
      <c r="B99" s="45" t="s">
        <v>205</v>
      </c>
      <c r="C99" s="126" t="s">
        <v>95</v>
      </c>
      <c r="D99" s="45">
        <v>2</v>
      </c>
      <c r="E99" s="34">
        <v>1</v>
      </c>
      <c r="F99" s="34">
        <v>0</v>
      </c>
      <c r="G99" s="34">
        <v>0</v>
      </c>
      <c r="H99" s="39">
        <f t="shared" si="8"/>
        <v>1</v>
      </c>
      <c r="I99" s="131">
        <v>1</v>
      </c>
      <c r="J99" s="131">
        <v>0</v>
      </c>
      <c r="K99" s="131">
        <v>0</v>
      </c>
      <c r="L99" s="132">
        <f t="shared" si="9"/>
        <v>1</v>
      </c>
      <c r="M99" s="34">
        <v>0</v>
      </c>
      <c r="N99" s="34">
        <v>0</v>
      </c>
      <c r="O99" s="34">
        <v>0</v>
      </c>
      <c r="P99" s="36">
        <f t="shared" si="10"/>
        <v>0</v>
      </c>
      <c r="Q99" s="131">
        <v>0</v>
      </c>
      <c r="R99" s="131">
        <v>0</v>
      </c>
      <c r="S99" s="131">
        <v>0</v>
      </c>
      <c r="T99" s="132">
        <f t="shared" si="14"/>
        <v>0</v>
      </c>
      <c r="U99" s="37">
        <f t="shared" si="11"/>
        <v>2</v>
      </c>
      <c r="V99" s="37">
        <f t="shared" si="12"/>
        <v>0</v>
      </c>
      <c r="W99" s="37">
        <f t="shared" si="12"/>
        <v>0</v>
      </c>
      <c r="X99" s="36">
        <f t="shared" si="13"/>
        <v>2</v>
      </c>
      <c r="Y99" s="270">
        <f t="shared" si="15"/>
        <v>2</v>
      </c>
      <c r="Z99" s="271">
        <v>0</v>
      </c>
      <c r="AA99" s="38"/>
    </row>
    <row r="100" spans="1:27" x14ac:dyDescent="0.3">
      <c r="A100" s="45" t="s">
        <v>191</v>
      </c>
      <c r="B100" s="45" t="s">
        <v>176</v>
      </c>
      <c r="C100" s="126" t="s">
        <v>96</v>
      </c>
      <c r="D100" s="45">
        <v>5</v>
      </c>
      <c r="E100" s="34">
        <v>3</v>
      </c>
      <c r="F100" s="34">
        <v>0</v>
      </c>
      <c r="G100" s="34">
        <v>0</v>
      </c>
      <c r="H100" s="39">
        <f t="shared" si="8"/>
        <v>3</v>
      </c>
      <c r="I100" s="131">
        <v>10</v>
      </c>
      <c r="J100" s="131">
        <v>0</v>
      </c>
      <c r="K100" s="131">
        <v>0</v>
      </c>
      <c r="L100" s="132">
        <f t="shared" si="9"/>
        <v>10</v>
      </c>
      <c r="M100" s="34">
        <v>3.5</v>
      </c>
      <c r="N100" s="34">
        <v>0</v>
      </c>
      <c r="O100" s="34">
        <v>0</v>
      </c>
      <c r="P100" s="36">
        <f t="shared" si="10"/>
        <v>3.5</v>
      </c>
      <c r="Q100" s="131">
        <v>1</v>
      </c>
      <c r="R100" s="131">
        <v>0</v>
      </c>
      <c r="S100" s="131">
        <v>0</v>
      </c>
      <c r="T100" s="132">
        <f t="shared" si="14"/>
        <v>1</v>
      </c>
      <c r="U100" s="37">
        <f t="shared" si="11"/>
        <v>17.5</v>
      </c>
      <c r="V100" s="37">
        <f t="shared" si="12"/>
        <v>0</v>
      </c>
      <c r="W100" s="37">
        <f t="shared" si="12"/>
        <v>0</v>
      </c>
      <c r="X100" s="36">
        <f t="shared" si="13"/>
        <v>17.5</v>
      </c>
      <c r="Y100" s="270">
        <f t="shared" si="15"/>
        <v>17.5</v>
      </c>
      <c r="Z100" s="271">
        <v>0.4</v>
      </c>
      <c r="AA100" s="38" t="s">
        <v>200</v>
      </c>
    </row>
    <row r="101" spans="1:27" x14ac:dyDescent="0.3">
      <c r="A101" s="45" t="s">
        <v>226</v>
      </c>
      <c r="B101" s="45" t="s">
        <v>205</v>
      </c>
      <c r="C101" s="126" t="s">
        <v>97</v>
      </c>
      <c r="D101" s="45">
        <v>2</v>
      </c>
      <c r="E101" s="34">
        <v>1</v>
      </c>
      <c r="F101" s="34">
        <v>0</v>
      </c>
      <c r="G101" s="34">
        <v>0</v>
      </c>
      <c r="H101" s="39">
        <f t="shared" si="8"/>
        <v>1</v>
      </c>
      <c r="I101" s="131">
        <v>6</v>
      </c>
      <c r="J101" s="131">
        <v>0</v>
      </c>
      <c r="K101" s="131">
        <v>0</v>
      </c>
      <c r="L101" s="132">
        <f t="shared" si="9"/>
        <v>6</v>
      </c>
      <c r="M101" s="34">
        <v>1</v>
      </c>
      <c r="N101" s="34">
        <v>0</v>
      </c>
      <c r="O101" s="34">
        <v>0</v>
      </c>
      <c r="P101" s="36">
        <f t="shared" si="10"/>
        <v>1</v>
      </c>
      <c r="Q101" s="131">
        <v>0</v>
      </c>
      <c r="R101" s="131">
        <v>0</v>
      </c>
      <c r="S101" s="131">
        <v>0</v>
      </c>
      <c r="T101" s="132">
        <f t="shared" si="14"/>
        <v>0</v>
      </c>
      <c r="U101" s="37">
        <f t="shared" si="11"/>
        <v>8</v>
      </c>
      <c r="V101" s="37">
        <f t="shared" si="12"/>
        <v>0</v>
      </c>
      <c r="W101" s="37">
        <f t="shared" si="12"/>
        <v>0</v>
      </c>
      <c r="X101" s="36">
        <f t="shared" si="13"/>
        <v>8</v>
      </c>
      <c r="Y101" s="270">
        <f t="shared" si="15"/>
        <v>8</v>
      </c>
      <c r="Z101" s="271">
        <v>0</v>
      </c>
      <c r="AA101" s="38" t="s">
        <v>260</v>
      </c>
    </row>
    <row r="102" spans="1:27" x14ac:dyDescent="0.3">
      <c r="A102" s="45" t="s">
        <v>226</v>
      </c>
      <c r="B102" s="45" t="s">
        <v>176</v>
      </c>
      <c r="C102" s="126" t="s">
        <v>98</v>
      </c>
      <c r="D102" s="45">
        <v>5</v>
      </c>
      <c r="E102" s="34">
        <v>4.5</v>
      </c>
      <c r="F102" s="34">
        <v>1</v>
      </c>
      <c r="G102" s="34">
        <v>0</v>
      </c>
      <c r="H102" s="39">
        <f t="shared" si="8"/>
        <v>3.5</v>
      </c>
      <c r="I102" s="131">
        <v>13.5</v>
      </c>
      <c r="J102" s="131">
        <v>1</v>
      </c>
      <c r="K102" s="131">
        <v>0</v>
      </c>
      <c r="L102" s="132">
        <f t="shared" si="9"/>
        <v>12.5</v>
      </c>
      <c r="M102" s="34">
        <v>3</v>
      </c>
      <c r="N102" s="34">
        <v>1</v>
      </c>
      <c r="O102" s="34">
        <v>0</v>
      </c>
      <c r="P102" s="36">
        <f t="shared" si="10"/>
        <v>2</v>
      </c>
      <c r="Q102" s="131">
        <v>0</v>
      </c>
      <c r="R102" s="131">
        <v>0</v>
      </c>
      <c r="S102" s="131">
        <v>0</v>
      </c>
      <c r="T102" s="132">
        <f t="shared" si="14"/>
        <v>0</v>
      </c>
      <c r="U102" s="37">
        <f t="shared" si="11"/>
        <v>21</v>
      </c>
      <c r="V102" s="37">
        <f t="shared" si="12"/>
        <v>3</v>
      </c>
      <c r="W102" s="37">
        <f t="shared" si="12"/>
        <v>0</v>
      </c>
      <c r="X102" s="36">
        <f t="shared" si="13"/>
        <v>18</v>
      </c>
      <c r="Y102" s="270">
        <f t="shared" si="15"/>
        <v>18</v>
      </c>
      <c r="Z102" s="271">
        <v>1.5</v>
      </c>
      <c r="AA102" s="38" t="s">
        <v>261</v>
      </c>
    </row>
    <row r="103" spans="1:27" x14ac:dyDescent="0.3">
      <c r="A103" s="45" t="s">
        <v>226</v>
      </c>
      <c r="B103" s="45" t="s">
        <v>120</v>
      </c>
      <c r="C103" s="126" t="s">
        <v>99</v>
      </c>
      <c r="D103" s="45">
        <v>3</v>
      </c>
      <c r="E103" s="34">
        <v>0.5</v>
      </c>
      <c r="F103" s="34">
        <v>0</v>
      </c>
      <c r="G103" s="34">
        <v>0</v>
      </c>
      <c r="H103" s="39">
        <f t="shared" si="8"/>
        <v>0.5</v>
      </c>
      <c r="I103" s="131">
        <v>3.5</v>
      </c>
      <c r="J103" s="131">
        <v>0</v>
      </c>
      <c r="K103" s="131">
        <v>0</v>
      </c>
      <c r="L103" s="132">
        <f t="shared" si="9"/>
        <v>3.5</v>
      </c>
      <c r="M103" s="34">
        <v>0</v>
      </c>
      <c r="N103" s="34">
        <v>0</v>
      </c>
      <c r="O103" s="34">
        <v>0</v>
      </c>
      <c r="P103" s="36">
        <f t="shared" si="10"/>
        <v>0</v>
      </c>
      <c r="Q103" s="131">
        <v>1</v>
      </c>
      <c r="R103" s="131">
        <v>0</v>
      </c>
      <c r="S103" s="131">
        <v>0</v>
      </c>
      <c r="T103" s="132">
        <f t="shared" si="14"/>
        <v>1</v>
      </c>
      <c r="U103" s="37">
        <f t="shared" si="11"/>
        <v>5</v>
      </c>
      <c r="V103" s="37">
        <f t="shared" si="12"/>
        <v>0</v>
      </c>
      <c r="W103" s="37">
        <f t="shared" si="12"/>
        <v>0</v>
      </c>
      <c r="X103" s="36">
        <f t="shared" si="13"/>
        <v>5</v>
      </c>
      <c r="Y103" s="270">
        <f t="shared" si="15"/>
        <v>5</v>
      </c>
      <c r="Z103" s="271">
        <v>0</v>
      </c>
      <c r="AA103" s="38"/>
    </row>
    <row r="104" spans="1:27" x14ac:dyDescent="0.3">
      <c r="A104" s="45" t="s">
        <v>226</v>
      </c>
      <c r="B104" s="45" t="s">
        <v>187</v>
      </c>
      <c r="C104" s="126" t="s">
        <v>100</v>
      </c>
      <c r="D104" s="45">
        <v>1</v>
      </c>
      <c r="E104" s="34">
        <v>0.25</v>
      </c>
      <c r="F104" s="34">
        <v>0</v>
      </c>
      <c r="G104" s="34">
        <v>0</v>
      </c>
      <c r="H104" s="39">
        <f t="shared" si="8"/>
        <v>0.25</v>
      </c>
      <c r="I104" s="131">
        <v>0.75</v>
      </c>
      <c r="J104" s="131">
        <v>0</v>
      </c>
      <c r="K104" s="131">
        <v>0</v>
      </c>
      <c r="L104" s="132">
        <f t="shared" si="9"/>
        <v>0.75</v>
      </c>
      <c r="M104" s="34">
        <v>0</v>
      </c>
      <c r="N104" s="34">
        <v>0</v>
      </c>
      <c r="O104" s="34">
        <v>0</v>
      </c>
      <c r="P104" s="36">
        <f t="shared" si="10"/>
        <v>0</v>
      </c>
      <c r="Q104" s="131">
        <v>0</v>
      </c>
      <c r="R104" s="131">
        <v>0</v>
      </c>
      <c r="S104" s="131">
        <v>0</v>
      </c>
      <c r="T104" s="132">
        <f t="shared" si="14"/>
        <v>0</v>
      </c>
      <c r="U104" s="37">
        <f t="shared" si="11"/>
        <v>1</v>
      </c>
      <c r="V104" s="37">
        <f t="shared" si="12"/>
        <v>0</v>
      </c>
      <c r="W104" s="37">
        <f t="shared" si="12"/>
        <v>0</v>
      </c>
      <c r="X104" s="36">
        <f t="shared" si="13"/>
        <v>1</v>
      </c>
      <c r="Y104" s="270">
        <f t="shared" si="15"/>
        <v>1</v>
      </c>
      <c r="Z104" s="271">
        <v>0.05</v>
      </c>
      <c r="AA104" s="38" t="s">
        <v>262</v>
      </c>
    </row>
    <row r="105" spans="1:27" x14ac:dyDescent="0.3">
      <c r="A105" s="366" t="s">
        <v>121</v>
      </c>
      <c r="B105" s="366"/>
      <c r="C105" s="366"/>
      <c r="D105" s="133"/>
      <c r="E105" s="133">
        <f>SUBTOTAL(9, E3:E104)</f>
        <v>208.76000000000002</v>
      </c>
      <c r="F105" s="133">
        <f t="shared" ref="F105:Z105" si="16">SUBTOTAL(9, F3:F104)</f>
        <v>1</v>
      </c>
      <c r="G105" s="133">
        <f t="shared" si="16"/>
        <v>2</v>
      </c>
      <c r="H105" s="133">
        <f t="shared" si="16"/>
        <v>205.76000000000002</v>
      </c>
      <c r="I105" s="133">
        <f t="shared" si="16"/>
        <v>928.13</v>
      </c>
      <c r="J105" s="133">
        <f t="shared" si="16"/>
        <v>9</v>
      </c>
      <c r="K105" s="133">
        <f t="shared" si="16"/>
        <v>61</v>
      </c>
      <c r="L105" s="133">
        <f t="shared" si="16"/>
        <v>858.13</v>
      </c>
      <c r="M105" s="133">
        <f t="shared" si="16"/>
        <v>182.25</v>
      </c>
      <c r="N105" s="133">
        <f t="shared" si="16"/>
        <v>2</v>
      </c>
      <c r="O105" s="133">
        <f t="shared" si="16"/>
        <v>19</v>
      </c>
      <c r="P105" s="133">
        <f t="shared" si="16"/>
        <v>161.25</v>
      </c>
      <c r="Q105" s="133">
        <f t="shared" si="16"/>
        <v>66.73</v>
      </c>
      <c r="R105" s="133">
        <f t="shared" si="16"/>
        <v>0</v>
      </c>
      <c r="S105" s="133">
        <f t="shared" si="16"/>
        <v>2.5</v>
      </c>
      <c r="T105" s="133">
        <f t="shared" si="16"/>
        <v>64.23</v>
      </c>
      <c r="U105" s="133">
        <f t="shared" si="16"/>
        <v>1385.87</v>
      </c>
      <c r="V105" s="133">
        <f t="shared" si="16"/>
        <v>12</v>
      </c>
      <c r="W105" s="133">
        <f t="shared" si="16"/>
        <v>86.5</v>
      </c>
      <c r="X105" s="133">
        <f t="shared" si="16"/>
        <v>1287.3699999999999</v>
      </c>
      <c r="Y105" s="133">
        <f t="shared" si="16"/>
        <v>1287.3699999999999</v>
      </c>
      <c r="Z105" s="133">
        <f t="shared" si="16"/>
        <v>69.56</v>
      </c>
      <c r="AA105" s="134"/>
    </row>
  </sheetData>
  <sheetProtection sort="0" autoFilter="0"/>
  <autoFilter ref="A2:D105" xr:uid="{957B0405-4455-47D2-BCD0-0E6DA05E0835}"/>
  <mergeCells count="10">
    <mergeCell ref="Y1:Y2"/>
    <mergeCell ref="Z1:Z2"/>
    <mergeCell ref="AA1:AA2"/>
    <mergeCell ref="A105:C105"/>
    <mergeCell ref="E1:H1"/>
    <mergeCell ref="I1:L1"/>
    <mergeCell ref="M1:P1"/>
    <mergeCell ref="Q1:T1"/>
    <mergeCell ref="U1:X1"/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L113"/>
  <sheetViews>
    <sheetView zoomScale="110" zoomScaleNormal="110" workbookViewId="0">
      <selection activeCell="D108" sqref="D108:L109"/>
    </sheetView>
  </sheetViews>
  <sheetFormatPr defaultColWidth="16.42578125" defaultRowHeight="16.5" x14ac:dyDescent="0.3"/>
  <cols>
    <col min="1" max="1" width="28.140625" style="118" bestFit="1" customWidth="1"/>
    <col min="2" max="2" width="28.140625" style="118" customWidth="1"/>
    <col min="3" max="3" width="20.42578125" style="118" customWidth="1"/>
    <col min="4" max="4" width="13.42578125" style="118" customWidth="1"/>
    <col min="5" max="5" width="16.42578125" style="118"/>
    <col min="6" max="6" width="17.5703125" style="118" customWidth="1"/>
    <col min="7" max="7" width="16.85546875" style="118" customWidth="1"/>
    <col min="8" max="16384" width="16.42578125" style="118"/>
  </cols>
  <sheetData>
    <row r="1" spans="1:12" s="117" customFormat="1" ht="60" customHeight="1" thickBot="1" x14ac:dyDescent="0.25">
      <c r="A1" s="120" t="s">
        <v>289</v>
      </c>
      <c r="B1" s="120"/>
      <c r="C1" s="121"/>
      <c r="D1" s="116" t="s">
        <v>177</v>
      </c>
      <c r="E1" s="115" t="s">
        <v>178</v>
      </c>
      <c r="F1" s="115" t="s">
        <v>179</v>
      </c>
      <c r="G1" s="115" t="s">
        <v>180</v>
      </c>
      <c r="H1" s="115" t="s">
        <v>181</v>
      </c>
      <c r="I1" s="115" t="s">
        <v>182</v>
      </c>
      <c r="J1" s="115" t="s">
        <v>130</v>
      </c>
      <c r="K1" s="115" t="s">
        <v>183</v>
      </c>
      <c r="L1" s="115" t="s">
        <v>184</v>
      </c>
    </row>
    <row r="2" spans="1:12" s="117" customFormat="1" ht="17.25" customHeight="1" x14ac:dyDescent="0.2">
      <c r="A2" s="373" t="s">
        <v>280</v>
      </c>
      <c r="B2" s="375" t="s">
        <v>282</v>
      </c>
      <c r="C2" s="320" t="s">
        <v>281</v>
      </c>
      <c r="D2" s="328">
        <v>90</v>
      </c>
      <c r="E2" s="329">
        <v>75</v>
      </c>
      <c r="F2" s="329">
        <v>75</v>
      </c>
      <c r="G2" s="329">
        <v>90</v>
      </c>
      <c r="H2" s="329">
        <v>75</v>
      </c>
      <c r="I2" s="329">
        <v>75</v>
      </c>
      <c r="J2" s="329">
        <v>75</v>
      </c>
      <c r="K2" s="329">
        <v>75</v>
      </c>
      <c r="L2" s="329">
        <v>75</v>
      </c>
    </row>
    <row r="3" spans="1:12" s="117" customFormat="1" ht="30.6" customHeight="1" thickBot="1" x14ac:dyDescent="0.25">
      <c r="A3" s="374"/>
      <c r="B3" s="376"/>
      <c r="C3" s="324" t="s">
        <v>283</v>
      </c>
      <c r="D3" s="326">
        <v>99.068257641790098</v>
      </c>
      <c r="E3" s="327">
        <v>89.277889881810296</v>
      </c>
      <c r="F3" s="327">
        <v>73.515473887814295</v>
      </c>
      <c r="G3" s="327">
        <v>93.645013508751305</v>
      </c>
      <c r="H3" s="327">
        <v>83.127524523946903</v>
      </c>
      <c r="I3" s="327">
        <v>82.987672226250893</v>
      </c>
      <c r="J3" s="327">
        <v>88.053521450753394</v>
      </c>
      <c r="K3" s="327">
        <v>98.824318883371305</v>
      </c>
      <c r="L3" s="327">
        <v>89.596199524940602</v>
      </c>
    </row>
    <row r="4" spans="1:12" s="117" customFormat="1" ht="17.25" customHeight="1" x14ac:dyDescent="0.2">
      <c r="A4" s="299" t="s">
        <v>2</v>
      </c>
      <c r="B4" s="299" t="s">
        <v>120</v>
      </c>
      <c r="C4" s="302">
        <v>3</v>
      </c>
      <c r="D4" s="341">
        <v>99.396135265700494</v>
      </c>
      <c r="E4" s="330">
        <v>89.217836257309898</v>
      </c>
      <c r="F4" s="330">
        <v>69.020866773675806</v>
      </c>
      <c r="G4" s="330">
        <v>91.005291005290999</v>
      </c>
      <c r="H4" s="330">
        <v>89.0625</v>
      </c>
      <c r="I4" s="330">
        <v>68.292682926829301</v>
      </c>
      <c r="J4" s="330">
        <v>87.339449541284395</v>
      </c>
      <c r="K4" s="330">
        <v>98.6013986013986</v>
      </c>
      <c r="L4" s="330">
        <v>83.606557377049199</v>
      </c>
    </row>
    <row r="5" spans="1:12" s="117" customFormat="1" ht="17.25" customHeight="1" x14ac:dyDescent="0.2">
      <c r="A5" s="300" t="s">
        <v>3</v>
      </c>
      <c r="B5" s="300" t="s">
        <v>205</v>
      </c>
      <c r="C5" s="303">
        <v>2</v>
      </c>
      <c r="D5" s="342">
        <v>99.713467048710598</v>
      </c>
      <c r="E5" s="331">
        <v>92.964824120602998</v>
      </c>
      <c r="F5" s="331">
        <v>84.415584415584405</v>
      </c>
      <c r="G5" s="331">
        <v>90.476190476190496</v>
      </c>
      <c r="H5" s="331">
        <v>80.952380952381006</v>
      </c>
      <c r="I5" s="331">
        <v>72.413793103448299</v>
      </c>
      <c r="J5" s="331">
        <v>90.650406504065003</v>
      </c>
      <c r="K5" s="331">
        <v>97.391304347826093</v>
      </c>
      <c r="L5" s="331">
        <v>88.461538461538495</v>
      </c>
    </row>
    <row r="6" spans="1:12" s="117" customFormat="1" ht="17.25" customHeight="1" x14ac:dyDescent="0.2">
      <c r="A6" s="300" t="s">
        <v>4</v>
      </c>
      <c r="B6" s="300" t="s">
        <v>205</v>
      </c>
      <c r="C6" s="303">
        <v>2</v>
      </c>
      <c r="D6" s="342">
        <v>100</v>
      </c>
      <c r="E6" s="331">
        <v>66.6666666666667</v>
      </c>
      <c r="F6" s="331">
        <v>65</v>
      </c>
      <c r="G6" s="331"/>
      <c r="H6" s="331"/>
      <c r="I6" s="331">
        <v>83.3333333333333</v>
      </c>
      <c r="J6" s="331">
        <v>91.379310344827601</v>
      </c>
      <c r="K6" s="331">
        <v>100</v>
      </c>
      <c r="L6" s="331">
        <v>100</v>
      </c>
    </row>
    <row r="7" spans="1:12" s="117" customFormat="1" ht="17.25" customHeight="1" x14ac:dyDescent="0.2">
      <c r="A7" s="300" t="s">
        <v>5</v>
      </c>
      <c r="B7" s="300" t="s">
        <v>204</v>
      </c>
      <c r="C7" s="303">
        <v>4</v>
      </c>
      <c r="D7" s="342">
        <v>98.689956331877696</v>
      </c>
      <c r="E7" s="331">
        <v>89.880304678998897</v>
      </c>
      <c r="F7" s="331">
        <v>64.925373134328396</v>
      </c>
      <c r="G7" s="331">
        <v>100</v>
      </c>
      <c r="H7" s="331">
        <v>85.294117647058798</v>
      </c>
      <c r="I7" s="331">
        <v>80</v>
      </c>
      <c r="J7" s="331">
        <v>87.977369165488</v>
      </c>
      <c r="K7" s="331">
        <v>93.469387755102005</v>
      </c>
      <c r="L7" s="331">
        <v>52.941176470588204</v>
      </c>
    </row>
    <row r="8" spans="1:12" s="117" customFormat="1" ht="17.25" customHeight="1" x14ac:dyDescent="0.2">
      <c r="A8" s="300" t="s">
        <v>6</v>
      </c>
      <c r="B8" s="300" t="s">
        <v>205</v>
      </c>
      <c r="C8" s="303">
        <v>2</v>
      </c>
      <c r="D8" s="342">
        <v>98.857142857142904</v>
      </c>
      <c r="E8" s="331">
        <v>91.015625</v>
      </c>
      <c r="F8" s="331">
        <v>94.117647058823493</v>
      </c>
      <c r="G8" s="331">
        <v>97.142857142857096</v>
      </c>
      <c r="H8" s="331">
        <v>97.058823529411796</v>
      </c>
      <c r="I8" s="331">
        <v>96.774193548387103</v>
      </c>
      <c r="J8" s="331">
        <v>94.475138121547005</v>
      </c>
      <c r="K8" s="331">
        <v>100</v>
      </c>
      <c r="L8" s="331">
        <v>100</v>
      </c>
    </row>
    <row r="9" spans="1:12" s="117" customFormat="1" ht="17.25" customHeight="1" x14ac:dyDescent="0.2">
      <c r="A9" s="300" t="s">
        <v>7</v>
      </c>
      <c r="B9" s="300" t="s">
        <v>205</v>
      </c>
      <c r="C9" s="303">
        <v>2</v>
      </c>
      <c r="D9" s="342">
        <v>98.823529411764696</v>
      </c>
      <c r="E9" s="331">
        <v>83.3333333333333</v>
      </c>
      <c r="F9" s="331">
        <v>63.265306122448997</v>
      </c>
      <c r="G9" s="331">
        <v>100</v>
      </c>
      <c r="H9" s="331">
        <v>87.5</v>
      </c>
      <c r="I9" s="331">
        <v>73.3333333333333</v>
      </c>
      <c r="J9" s="331">
        <v>79.816513761467903</v>
      </c>
      <c r="K9" s="331">
        <v>92</v>
      </c>
      <c r="L9" s="331">
        <v>33.3333333333333</v>
      </c>
    </row>
    <row r="10" spans="1:12" s="117" customFormat="1" ht="17.25" customHeight="1" x14ac:dyDescent="0.2">
      <c r="A10" s="300" t="s">
        <v>8</v>
      </c>
      <c r="B10" s="300" t="s">
        <v>202</v>
      </c>
      <c r="C10" s="303">
        <v>7</v>
      </c>
      <c r="D10" s="342">
        <v>99.797570850202405</v>
      </c>
      <c r="E10" s="331">
        <v>86.030150753768794</v>
      </c>
      <c r="F10" s="331">
        <v>87.195121951219505</v>
      </c>
      <c r="G10" s="331">
        <v>98.214285714285694</v>
      </c>
      <c r="H10" s="331">
        <v>96.428571428571402</v>
      </c>
      <c r="I10" s="331">
        <v>82.051282051282001</v>
      </c>
      <c r="J10" s="331">
        <v>81.914893617021306</v>
      </c>
      <c r="K10" s="331">
        <v>98.6013986013986</v>
      </c>
      <c r="L10" s="331">
        <v>86.6666666666667</v>
      </c>
    </row>
    <row r="11" spans="1:12" s="117" customFormat="1" ht="17.25" customHeight="1" x14ac:dyDescent="0.2">
      <c r="A11" s="300" t="s">
        <v>9</v>
      </c>
      <c r="B11" s="300" t="s">
        <v>202</v>
      </c>
      <c r="C11" s="303">
        <v>7</v>
      </c>
      <c r="D11" s="342">
        <v>99.248120300751907</v>
      </c>
      <c r="E11" s="331">
        <v>92.393320964749506</v>
      </c>
      <c r="F11" s="331">
        <v>53.846153846153904</v>
      </c>
      <c r="G11" s="331">
        <v>100</v>
      </c>
      <c r="H11" s="331">
        <v>90</v>
      </c>
      <c r="I11" s="331">
        <v>90</v>
      </c>
      <c r="J11" s="331">
        <v>88.036117381489802</v>
      </c>
      <c r="K11" s="331">
        <v>99.2</v>
      </c>
      <c r="L11" s="331">
        <v>80</v>
      </c>
    </row>
    <row r="12" spans="1:12" s="117" customFormat="1" ht="17.25" customHeight="1" x14ac:dyDescent="0.2">
      <c r="A12" s="300" t="s">
        <v>10</v>
      </c>
      <c r="B12" s="300" t="s">
        <v>131</v>
      </c>
      <c r="C12" s="303">
        <v>6</v>
      </c>
      <c r="D12" s="342">
        <v>99.616858237547902</v>
      </c>
      <c r="E12" s="331">
        <v>89.366272824919506</v>
      </c>
      <c r="F12" s="331">
        <v>65.730337078651701</v>
      </c>
      <c r="G12" s="331">
        <v>94.285714285714306</v>
      </c>
      <c r="H12" s="331">
        <v>75.675675675675706</v>
      </c>
      <c r="I12" s="331">
        <v>80.769230769230802</v>
      </c>
      <c r="J12" s="331">
        <v>84.900990099009903</v>
      </c>
      <c r="K12" s="331">
        <v>94.055944055944096</v>
      </c>
      <c r="L12" s="331">
        <v>54.054054054054099</v>
      </c>
    </row>
    <row r="13" spans="1:12" s="117" customFormat="1" ht="17.25" customHeight="1" x14ac:dyDescent="0.2">
      <c r="A13" s="300" t="s">
        <v>11</v>
      </c>
      <c r="B13" s="300" t="s">
        <v>131</v>
      </c>
      <c r="C13" s="303">
        <v>6</v>
      </c>
      <c r="D13" s="342">
        <v>98.895027624309407</v>
      </c>
      <c r="E13" s="331">
        <v>89.734816082121498</v>
      </c>
      <c r="F13" s="331">
        <v>94.247787610619497</v>
      </c>
      <c r="G13" s="331">
        <v>99.047619047619094</v>
      </c>
      <c r="H13" s="331">
        <v>96.078431372549005</v>
      </c>
      <c r="I13" s="331">
        <v>80.681818181818201</v>
      </c>
      <c r="J13" s="331">
        <v>94.736842105263193</v>
      </c>
      <c r="K13" s="331">
        <v>98.172323759791098</v>
      </c>
      <c r="L13" s="331">
        <v>85.4166666666667</v>
      </c>
    </row>
    <row r="14" spans="1:12" s="117" customFormat="1" ht="17.25" customHeight="1" x14ac:dyDescent="0.2">
      <c r="A14" s="300" t="s">
        <v>12</v>
      </c>
      <c r="B14" s="300" t="s">
        <v>187</v>
      </c>
      <c r="C14" s="303">
        <v>1</v>
      </c>
      <c r="D14" s="342">
        <v>99.489051094890499</v>
      </c>
      <c r="E14" s="331">
        <v>89.567669172932298</v>
      </c>
      <c r="F14" s="331">
        <v>97.490347490347503</v>
      </c>
      <c r="G14" s="331">
        <v>98.4</v>
      </c>
      <c r="H14" s="331">
        <v>94.53125</v>
      </c>
      <c r="I14" s="331">
        <v>85.443037974683605</v>
      </c>
      <c r="J14" s="331">
        <v>97.052401746724897</v>
      </c>
      <c r="K14" s="331">
        <v>99.381761978361695</v>
      </c>
      <c r="L14" s="331">
        <v>94.594594594594597</v>
      </c>
    </row>
    <row r="15" spans="1:12" s="117" customFormat="1" ht="17.25" customHeight="1" x14ac:dyDescent="0.2">
      <c r="A15" s="300" t="s">
        <v>13</v>
      </c>
      <c r="B15" s="300" t="s">
        <v>205</v>
      </c>
      <c r="C15" s="303">
        <v>2</v>
      </c>
      <c r="D15" s="342">
        <v>98.775510204081598</v>
      </c>
      <c r="E15" s="331">
        <v>90.631163708086802</v>
      </c>
      <c r="F15" s="331">
        <v>95.643564356435604</v>
      </c>
      <c r="G15" s="331">
        <v>95.081967213114794</v>
      </c>
      <c r="H15" s="331">
        <v>94.827586206896598</v>
      </c>
      <c r="I15" s="331">
        <v>67.857142857142904</v>
      </c>
      <c r="J15" s="331">
        <v>96.385542168674704</v>
      </c>
      <c r="K15" s="331">
        <v>99.115044247787594</v>
      </c>
      <c r="L15" s="331">
        <v>95.348837209302303</v>
      </c>
    </row>
    <row r="16" spans="1:12" s="117" customFormat="1" ht="17.25" customHeight="1" x14ac:dyDescent="0.2">
      <c r="A16" s="300" t="s">
        <v>14</v>
      </c>
      <c r="B16" s="300" t="s">
        <v>204</v>
      </c>
      <c r="C16" s="303">
        <v>4</v>
      </c>
      <c r="D16" s="342">
        <v>99.776785714285694</v>
      </c>
      <c r="E16" s="331">
        <v>94.399502177971399</v>
      </c>
      <c r="F16" s="331">
        <v>95.314787701317698</v>
      </c>
      <c r="G16" s="331">
        <v>98.425196850393704</v>
      </c>
      <c r="H16" s="331">
        <v>96.862745098039198</v>
      </c>
      <c r="I16" s="331">
        <v>88.586956521739097</v>
      </c>
      <c r="J16" s="331">
        <v>99.684542586750794</v>
      </c>
      <c r="K16" s="331">
        <v>99.695121951219505</v>
      </c>
      <c r="L16" s="331">
        <v>98.734177215189902</v>
      </c>
    </row>
    <row r="17" spans="1:12" s="117" customFormat="1" ht="17.25" customHeight="1" x14ac:dyDescent="0.2">
      <c r="A17" s="300" t="s">
        <v>15</v>
      </c>
      <c r="B17" s="300" t="s">
        <v>205</v>
      </c>
      <c r="C17" s="303">
        <v>2</v>
      </c>
      <c r="D17" s="342">
        <v>99.148211243611598</v>
      </c>
      <c r="E17" s="331">
        <v>94.731296101159103</v>
      </c>
      <c r="F17" s="331">
        <v>96.441281138790004</v>
      </c>
      <c r="G17" s="331">
        <v>97.3333333333333</v>
      </c>
      <c r="H17" s="331">
        <v>94.4444444444444</v>
      </c>
      <c r="I17" s="331">
        <v>94.871794871794904</v>
      </c>
      <c r="J17" s="331">
        <v>95.166858457997705</v>
      </c>
      <c r="K17" s="331">
        <v>99.082568807339499</v>
      </c>
      <c r="L17" s="331">
        <v>92.682926829268297</v>
      </c>
    </row>
    <row r="18" spans="1:12" s="117" customFormat="1" ht="17.25" customHeight="1" x14ac:dyDescent="0.2">
      <c r="A18" s="300" t="s">
        <v>16</v>
      </c>
      <c r="B18" s="300" t="s">
        <v>202</v>
      </c>
      <c r="C18" s="303">
        <v>7</v>
      </c>
      <c r="D18" s="342">
        <v>100</v>
      </c>
      <c r="E18" s="331">
        <v>88.3720930232558</v>
      </c>
      <c r="F18" s="331">
        <v>91.304347826086996</v>
      </c>
      <c r="G18" s="331">
        <v>77.7777777777778</v>
      </c>
      <c r="H18" s="331">
        <v>77.7777777777778</v>
      </c>
      <c r="I18" s="331">
        <v>100</v>
      </c>
      <c r="J18" s="331">
        <v>83.3333333333333</v>
      </c>
      <c r="K18" s="331">
        <v>100</v>
      </c>
      <c r="L18" s="331">
        <v>100</v>
      </c>
    </row>
    <row r="19" spans="1:12" s="117" customFormat="1" ht="17.25" customHeight="1" x14ac:dyDescent="0.2">
      <c r="A19" s="300" t="s">
        <v>17</v>
      </c>
      <c r="B19" s="300" t="s">
        <v>131</v>
      </c>
      <c r="C19" s="303">
        <v>6</v>
      </c>
      <c r="D19" s="342">
        <v>99.507389162561594</v>
      </c>
      <c r="E19" s="331">
        <v>81.109643328930005</v>
      </c>
      <c r="F19" s="331">
        <v>46.462264150943398</v>
      </c>
      <c r="G19" s="331">
        <v>92.307692307692307</v>
      </c>
      <c r="H19" s="331">
        <v>92.307692307692307</v>
      </c>
      <c r="I19" s="331">
        <v>86.956521739130395</v>
      </c>
      <c r="J19" s="331">
        <v>89.397590361445793</v>
      </c>
      <c r="K19" s="331">
        <v>97.560975609756099</v>
      </c>
      <c r="L19" s="331">
        <v>58.3333333333333</v>
      </c>
    </row>
    <row r="20" spans="1:12" s="117" customFormat="1" ht="17.25" customHeight="1" x14ac:dyDescent="0.2">
      <c r="A20" s="300" t="s">
        <v>18</v>
      </c>
      <c r="B20" s="300" t="s">
        <v>120</v>
      </c>
      <c r="C20" s="303">
        <v>3</v>
      </c>
      <c r="D20" s="342">
        <v>98.484848484848499</v>
      </c>
      <c r="E20" s="331">
        <v>89.015151515151501</v>
      </c>
      <c r="F20" s="331">
        <v>82.758620689655203</v>
      </c>
      <c r="G20" s="331">
        <v>87.5</v>
      </c>
      <c r="H20" s="331">
        <v>66.6666666666667</v>
      </c>
      <c r="I20" s="331">
        <v>66.6666666666667</v>
      </c>
      <c r="J20" s="331">
        <v>82.283464566929098</v>
      </c>
      <c r="K20" s="331">
        <v>94.202898550724598</v>
      </c>
      <c r="L20" s="331">
        <v>55.5555555555556</v>
      </c>
    </row>
    <row r="21" spans="1:12" s="117" customFormat="1" ht="17.25" customHeight="1" x14ac:dyDescent="0.2">
      <c r="A21" s="300" t="s">
        <v>19</v>
      </c>
      <c r="B21" s="300" t="s">
        <v>205</v>
      </c>
      <c r="C21" s="303">
        <v>2</v>
      </c>
      <c r="D21" s="342">
        <v>99.646017699115006</v>
      </c>
      <c r="E21" s="331">
        <v>93.466334164588503</v>
      </c>
      <c r="F21" s="331">
        <v>78.617710583153297</v>
      </c>
      <c r="G21" s="331">
        <v>95.614035087719301</v>
      </c>
      <c r="H21" s="331">
        <v>88.495575221238894</v>
      </c>
      <c r="I21" s="331">
        <v>85.714285714285694</v>
      </c>
      <c r="J21" s="331">
        <v>90.988372093023301</v>
      </c>
      <c r="K21" s="331">
        <v>100</v>
      </c>
      <c r="L21" s="331">
        <v>100</v>
      </c>
    </row>
    <row r="22" spans="1:12" s="117" customFormat="1" ht="17.25" customHeight="1" x14ac:dyDescent="0.2">
      <c r="A22" s="300" t="s">
        <v>20</v>
      </c>
      <c r="B22" s="300" t="s">
        <v>120</v>
      </c>
      <c r="C22" s="303">
        <v>3</v>
      </c>
      <c r="D22" s="342">
        <v>98.586572438162506</v>
      </c>
      <c r="E22" s="331">
        <v>91.457286432160799</v>
      </c>
      <c r="F22" s="331">
        <v>83.225806451612897</v>
      </c>
      <c r="G22" s="331">
        <v>91.6666666666667</v>
      </c>
      <c r="H22" s="331">
        <v>83.3333333333333</v>
      </c>
      <c r="I22" s="331">
        <v>94.4444444444444</v>
      </c>
      <c r="J22" s="331">
        <v>92.678227360308298</v>
      </c>
      <c r="K22" s="331">
        <v>100</v>
      </c>
      <c r="L22" s="331">
        <v>100</v>
      </c>
    </row>
    <row r="23" spans="1:12" s="117" customFormat="1" ht="17.25" customHeight="1" x14ac:dyDescent="0.2">
      <c r="A23" s="300" t="s">
        <v>21</v>
      </c>
      <c r="B23" s="300" t="s">
        <v>187</v>
      </c>
      <c r="C23" s="303">
        <v>1</v>
      </c>
      <c r="D23" s="342">
        <v>98.952879581151805</v>
      </c>
      <c r="E23" s="331">
        <v>87.892376681614394</v>
      </c>
      <c r="F23" s="331">
        <v>93.103448275862107</v>
      </c>
      <c r="G23" s="331">
        <v>100</v>
      </c>
      <c r="H23" s="331">
        <v>100</v>
      </c>
      <c r="I23" s="331">
        <v>85.185185185185205</v>
      </c>
      <c r="J23" s="331">
        <v>87.443946188340803</v>
      </c>
      <c r="K23" s="331">
        <v>98.039215686274503</v>
      </c>
      <c r="L23" s="331">
        <v>75</v>
      </c>
    </row>
    <row r="24" spans="1:12" s="117" customFormat="1" ht="17.25" customHeight="1" x14ac:dyDescent="0.2">
      <c r="A24" s="300" t="s">
        <v>22</v>
      </c>
      <c r="B24" s="300" t="s">
        <v>202</v>
      </c>
      <c r="C24" s="303">
        <v>7</v>
      </c>
      <c r="D24" s="342">
        <v>99.107142857142904</v>
      </c>
      <c r="E24" s="331">
        <v>88.861386138613895</v>
      </c>
      <c r="F24" s="331">
        <v>78.260869565217405</v>
      </c>
      <c r="G24" s="331">
        <v>100</v>
      </c>
      <c r="H24" s="331">
        <v>100</v>
      </c>
      <c r="I24" s="331">
        <v>80</v>
      </c>
      <c r="J24" s="331">
        <v>78.90625</v>
      </c>
      <c r="K24" s="331">
        <v>93.457943925233707</v>
      </c>
      <c r="L24" s="331">
        <v>79.411764705882405</v>
      </c>
    </row>
    <row r="25" spans="1:12" s="117" customFormat="1" ht="17.25" customHeight="1" x14ac:dyDescent="0.2">
      <c r="A25" s="300" t="s">
        <v>23</v>
      </c>
      <c r="B25" s="300" t="s">
        <v>187</v>
      </c>
      <c r="C25" s="303">
        <v>1</v>
      </c>
      <c r="D25" s="342">
        <v>98.113207547169793</v>
      </c>
      <c r="E25" s="331">
        <v>96.923076923076906</v>
      </c>
      <c r="F25" s="331">
        <v>100</v>
      </c>
      <c r="G25" s="331">
        <v>100</v>
      </c>
      <c r="H25" s="331">
        <v>100</v>
      </c>
      <c r="I25" s="331">
        <v>77.7777777777778</v>
      </c>
      <c r="J25" s="331">
        <v>100</v>
      </c>
      <c r="K25" s="331">
        <v>100</v>
      </c>
      <c r="L25" s="331">
        <v>100</v>
      </c>
    </row>
    <row r="26" spans="1:12" s="117" customFormat="1" ht="17.25" customHeight="1" x14ac:dyDescent="0.2">
      <c r="A26" s="300" t="s">
        <v>24</v>
      </c>
      <c r="B26" s="300" t="s">
        <v>205</v>
      </c>
      <c r="C26" s="303">
        <v>2</v>
      </c>
      <c r="D26" s="342">
        <v>98.802395209580794</v>
      </c>
      <c r="E26" s="331">
        <v>82.841328413284103</v>
      </c>
      <c r="F26" s="331">
        <v>83.378016085790904</v>
      </c>
      <c r="G26" s="331">
        <v>95.934959349593498</v>
      </c>
      <c r="H26" s="331">
        <v>89.344262295082004</v>
      </c>
      <c r="I26" s="331">
        <v>67.692307692307693</v>
      </c>
      <c r="J26" s="331">
        <v>77.173333333333304</v>
      </c>
      <c r="K26" s="331">
        <v>98.160535117056895</v>
      </c>
      <c r="L26" s="331">
        <v>62.068965517241402</v>
      </c>
    </row>
    <row r="27" spans="1:12" s="117" customFormat="1" ht="17.25" customHeight="1" x14ac:dyDescent="0.2">
      <c r="A27" s="300" t="s">
        <v>25</v>
      </c>
      <c r="B27" s="300" t="s">
        <v>131</v>
      </c>
      <c r="C27" s="303">
        <v>6</v>
      </c>
      <c r="D27" s="342">
        <v>97.857142857142804</v>
      </c>
      <c r="E27" s="331">
        <v>91.209747606614499</v>
      </c>
      <c r="F27" s="331">
        <v>91.117478510028604</v>
      </c>
      <c r="G27" s="331">
        <v>93.023255813953497</v>
      </c>
      <c r="H27" s="331">
        <v>88.75</v>
      </c>
      <c r="I27" s="331">
        <v>92.105263157894697</v>
      </c>
      <c r="J27" s="331">
        <v>81.680830972615695</v>
      </c>
      <c r="K27" s="331">
        <v>98.915989159891595</v>
      </c>
      <c r="L27" s="331">
        <v>87.878787878787904</v>
      </c>
    </row>
    <row r="28" spans="1:12" s="117" customFormat="1" ht="17.25" customHeight="1" x14ac:dyDescent="0.2">
      <c r="A28" s="300" t="s">
        <v>26</v>
      </c>
      <c r="B28" s="300" t="s">
        <v>131</v>
      </c>
      <c r="C28" s="303">
        <v>6</v>
      </c>
      <c r="D28" s="342">
        <v>98.466257668711606</v>
      </c>
      <c r="E28" s="331">
        <v>91.818796484110905</v>
      </c>
      <c r="F28" s="331">
        <v>66.230936819172101</v>
      </c>
      <c r="G28" s="331">
        <v>92</v>
      </c>
      <c r="H28" s="331">
        <v>79</v>
      </c>
      <c r="I28" s="331">
        <v>81.9444444444444</v>
      </c>
      <c r="J28" s="331">
        <v>83.416017009213306</v>
      </c>
      <c r="K28" s="331">
        <v>95.687885010266896</v>
      </c>
      <c r="L28" s="331">
        <v>71.6216216216216</v>
      </c>
    </row>
    <row r="29" spans="1:12" s="117" customFormat="1" ht="17.25" customHeight="1" x14ac:dyDescent="0.2">
      <c r="A29" s="300" t="s">
        <v>27</v>
      </c>
      <c r="B29" s="300" t="s">
        <v>131</v>
      </c>
      <c r="C29" s="303">
        <v>6</v>
      </c>
      <c r="D29" s="342">
        <v>99.126637554585201</v>
      </c>
      <c r="E29" s="331">
        <v>89.491727530183297</v>
      </c>
      <c r="F29" s="331">
        <v>78.434974283615006</v>
      </c>
      <c r="G29" s="331">
        <v>93.925233644859802</v>
      </c>
      <c r="H29" s="331">
        <v>82.448036951501194</v>
      </c>
      <c r="I29" s="331">
        <v>87.7510040160643</v>
      </c>
      <c r="J29" s="331">
        <v>93.721501227639394</v>
      </c>
      <c r="K29" s="331">
        <v>98.586572438162506</v>
      </c>
      <c r="L29" s="331">
        <v>89.964157706093204</v>
      </c>
    </row>
    <row r="30" spans="1:12" s="117" customFormat="1" ht="17.25" customHeight="1" x14ac:dyDescent="0.2">
      <c r="A30" s="300" t="s">
        <v>28</v>
      </c>
      <c r="B30" s="300" t="s">
        <v>202</v>
      </c>
      <c r="C30" s="303">
        <v>7</v>
      </c>
      <c r="D30" s="342">
        <v>97.101449275362299</v>
      </c>
      <c r="E30" s="331">
        <v>93.75</v>
      </c>
      <c r="F30" s="331">
        <v>68.421052631578902</v>
      </c>
      <c r="G30" s="331">
        <v>100</v>
      </c>
      <c r="H30" s="331">
        <v>100</v>
      </c>
      <c r="I30" s="331">
        <v>95.8333333333333</v>
      </c>
      <c r="J30" s="331">
        <v>79.130434782608702</v>
      </c>
      <c r="K30" s="331">
        <v>97.3333333333333</v>
      </c>
      <c r="L30" s="331">
        <v>85.714285714285694</v>
      </c>
    </row>
    <row r="31" spans="1:12" s="117" customFormat="1" ht="17.25" customHeight="1" x14ac:dyDescent="0.2">
      <c r="A31" s="300" t="s">
        <v>29</v>
      </c>
      <c r="B31" s="300" t="s">
        <v>202</v>
      </c>
      <c r="C31" s="303">
        <v>7</v>
      </c>
      <c r="D31" s="342">
        <v>98.113207547169793</v>
      </c>
      <c r="E31" s="331">
        <v>89.883268482490294</v>
      </c>
      <c r="F31" s="331">
        <v>75.714285714285694</v>
      </c>
      <c r="G31" s="331">
        <v>88.8888888888889</v>
      </c>
      <c r="H31" s="331">
        <v>77.7777777777778</v>
      </c>
      <c r="I31" s="331">
        <v>73.684210526315795</v>
      </c>
      <c r="J31" s="331">
        <v>87.168141592920406</v>
      </c>
      <c r="K31" s="331">
        <v>96</v>
      </c>
      <c r="L31" s="331">
        <v>70</v>
      </c>
    </row>
    <row r="32" spans="1:12" s="117" customFormat="1" ht="17.25" customHeight="1" x14ac:dyDescent="0.2">
      <c r="A32" s="300" t="s">
        <v>30</v>
      </c>
      <c r="B32" s="300" t="s">
        <v>120</v>
      </c>
      <c r="C32" s="303">
        <v>3</v>
      </c>
      <c r="D32" s="342">
        <v>99.226804123711304</v>
      </c>
      <c r="E32" s="331">
        <v>87.542579075425806</v>
      </c>
      <c r="F32" s="331">
        <v>50</v>
      </c>
      <c r="G32" s="331">
        <v>84.946236559139805</v>
      </c>
      <c r="H32" s="331">
        <v>57.077625570776299</v>
      </c>
      <c r="I32" s="331">
        <v>91.6666666666667</v>
      </c>
      <c r="J32" s="331">
        <v>80.213903743315498</v>
      </c>
      <c r="K32" s="331">
        <v>99.240121580547097</v>
      </c>
      <c r="L32" s="331">
        <v>90.740740740740804</v>
      </c>
    </row>
    <row r="33" spans="1:12" s="117" customFormat="1" ht="17.25" customHeight="1" x14ac:dyDescent="0.2">
      <c r="A33" s="300" t="s">
        <v>31</v>
      </c>
      <c r="B33" s="300" t="s">
        <v>120</v>
      </c>
      <c r="C33" s="303">
        <v>3</v>
      </c>
      <c r="D33" s="342">
        <v>98.8</v>
      </c>
      <c r="E33" s="331">
        <v>89.139344262295097</v>
      </c>
      <c r="F33" s="331">
        <v>70.289855072463794</v>
      </c>
      <c r="G33" s="331">
        <v>95.8333333333333</v>
      </c>
      <c r="H33" s="331">
        <v>93.75</v>
      </c>
      <c r="I33" s="331">
        <v>63.157894736842103</v>
      </c>
      <c r="J33" s="331">
        <v>86.149584487534597</v>
      </c>
      <c r="K33" s="331">
        <v>99.1666666666667</v>
      </c>
      <c r="L33" s="331">
        <v>95</v>
      </c>
    </row>
    <row r="34" spans="1:12" s="117" customFormat="1" ht="17.25" customHeight="1" x14ac:dyDescent="0.2">
      <c r="A34" s="300" t="s">
        <v>32</v>
      </c>
      <c r="B34" s="300" t="s">
        <v>131</v>
      </c>
      <c r="C34" s="303">
        <v>6</v>
      </c>
      <c r="D34" s="342">
        <v>99.472295514511899</v>
      </c>
      <c r="E34" s="331">
        <v>88.082901554404202</v>
      </c>
      <c r="F34" s="331">
        <v>61.4678899082569</v>
      </c>
      <c r="G34" s="331">
        <v>78.205128205128204</v>
      </c>
      <c r="H34" s="331">
        <v>60.714285714285701</v>
      </c>
      <c r="I34" s="331">
        <v>94.117647058823493</v>
      </c>
      <c r="J34" s="331">
        <v>88.754134509371596</v>
      </c>
      <c r="K34" s="331">
        <v>96.928327645051198</v>
      </c>
      <c r="L34" s="331">
        <v>78.571428571428598</v>
      </c>
    </row>
    <row r="35" spans="1:12" s="117" customFormat="1" ht="17.25" customHeight="1" x14ac:dyDescent="0.2">
      <c r="A35" s="300" t="s">
        <v>33</v>
      </c>
      <c r="B35" s="300" t="s">
        <v>120</v>
      </c>
      <c r="C35" s="303">
        <v>3</v>
      </c>
      <c r="D35" s="342">
        <v>98.529411764705898</v>
      </c>
      <c r="E35" s="331">
        <v>88.952929875120105</v>
      </c>
      <c r="F35" s="331">
        <v>90.481171548117203</v>
      </c>
      <c r="G35" s="331">
        <v>97.619047619047606</v>
      </c>
      <c r="H35" s="331">
        <v>94.230769230769198</v>
      </c>
      <c r="I35" s="331">
        <v>85.074626865671704</v>
      </c>
      <c r="J35" s="331">
        <v>86.968085106383</v>
      </c>
      <c r="K35" s="331">
        <v>99.755799755799799</v>
      </c>
      <c r="L35" s="331">
        <v>97.435897435897402</v>
      </c>
    </row>
    <row r="36" spans="1:12" s="117" customFormat="1" ht="17.25" customHeight="1" x14ac:dyDescent="0.2">
      <c r="A36" s="300" t="s">
        <v>263</v>
      </c>
      <c r="B36" s="300" t="s">
        <v>176</v>
      </c>
      <c r="C36" s="303">
        <v>5</v>
      </c>
      <c r="D36" s="342">
        <v>100</v>
      </c>
      <c r="E36" s="331">
        <v>89.759797724399505</v>
      </c>
      <c r="F36" s="331">
        <v>14.3283582089552</v>
      </c>
      <c r="G36" s="331">
        <v>78.947368421052602</v>
      </c>
      <c r="H36" s="331">
        <v>78.947368421052602</v>
      </c>
      <c r="I36" s="331">
        <v>100</v>
      </c>
      <c r="J36" s="331">
        <v>78.664495114006499</v>
      </c>
      <c r="K36" s="331">
        <v>97.744360902255593</v>
      </c>
      <c r="L36" s="331">
        <v>85.714285714285694</v>
      </c>
    </row>
    <row r="37" spans="1:12" s="117" customFormat="1" ht="17.25" customHeight="1" x14ac:dyDescent="0.2">
      <c r="A37" s="300" t="s">
        <v>264</v>
      </c>
      <c r="B37" s="300" t="s">
        <v>176</v>
      </c>
      <c r="C37" s="303">
        <v>5</v>
      </c>
      <c r="D37" s="342">
        <v>94.736842105263193</v>
      </c>
      <c r="E37" s="331">
        <v>87.4015748031496</v>
      </c>
      <c r="F37" s="331">
        <v>16.467780429594299</v>
      </c>
      <c r="G37" s="331">
        <v>70.588235294117695</v>
      </c>
      <c r="H37" s="331">
        <v>67.647058823529406</v>
      </c>
      <c r="I37" s="331">
        <v>92.857142857142904</v>
      </c>
      <c r="J37" s="331">
        <v>85.365853658536594</v>
      </c>
      <c r="K37" s="331">
        <v>97.841726618704996</v>
      </c>
      <c r="L37" s="331">
        <v>82.352941176470594</v>
      </c>
    </row>
    <row r="38" spans="1:12" s="117" customFormat="1" ht="17.25" customHeight="1" x14ac:dyDescent="0.2">
      <c r="A38" s="300" t="s">
        <v>34</v>
      </c>
      <c r="B38" s="300" t="s">
        <v>120</v>
      </c>
      <c r="C38" s="303">
        <v>3</v>
      </c>
      <c r="D38" s="342">
        <v>97.1606648199446</v>
      </c>
      <c r="E38" s="331">
        <v>86.708650977792502</v>
      </c>
      <c r="F38" s="331">
        <v>79.119850187265897</v>
      </c>
      <c r="G38" s="331">
        <v>97.520661157024804</v>
      </c>
      <c r="H38" s="331">
        <v>94.605809128630696</v>
      </c>
      <c r="I38" s="331">
        <v>80.319148936170194</v>
      </c>
      <c r="J38" s="331">
        <v>97.679509632224196</v>
      </c>
      <c r="K38" s="331">
        <v>99.806949806949802</v>
      </c>
      <c r="L38" s="331">
        <v>97.902097902097907</v>
      </c>
    </row>
    <row r="39" spans="1:12" s="117" customFormat="1" ht="17.25" customHeight="1" x14ac:dyDescent="0.2">
      <c r="A39" s="300" t="s">
        <v>35</v>
      </c>
      <c r="B39" s="300" t="s">
        <v>176</v>
      </c>
      <c r="C39" s="303">
        <v>5</v>
      </c>
      <c r="D39" s="342">
        <v>99.130434782608702</v>
      </c>
      <c r="E39" s="331">
        <v>91.891891891891902</v>
      </c>
      <c r="F39" s="331">
        <v>82.828282828282795</v>
      </c>
      <c r="G39" s="331">
        <v>97.727272727272705</v>
      </c>
      <c r="H39" s="331">
        <v>93.3333333333333</v>
      </c>
      <c r="I39" s="331">
        <v>85.964912280701796</v>
      </c>
      <c r="J39" s="331">
        <v>81.078331637843306</v>
      </c>
      <c r="K39" s="331">
        <v>98.863636363636402</v>
      </c>
      <c r="L39" s="331">
        <v>88</v>
      </c>
    </row>
    <row r="40" spans="1:12" s="117" customFormat="1" ht="17.25" customHeight="1" x14ac:dyDescent="0.2">
      <c r="A40" s="300" t="s">
        <v>36</v>
      </c>
      <c r="B40" s="300" t="s">
        <v>205</v>
      </c>
      <c r="C40" s="303">
        <v>2</v>
      </c>
      <c r="D40" s="342">
        <v>99.517684887459794</v>
      </c>
      <c r="E40" s="331">
        <v>89.519782543038403</v>
      </c>
      <c r="F40" s="331">
        <v>73.321708805579803</v>
      </c>
      <c r="G40" s="331">
        <v>91.911764705882405</v>
      </c>
      <c r="H40" s="331">
        <v>84.4444444444444</v>
      </c>
      <c r="I40" s="331">
        <v>85.517241379310406</v>
      </c>
      <c r="J40" s="331">
        <v>80.320978219335103</v>
      </c>
      <c r="K40" s="331">
        <v>98.637316561844898</v>
      </c>
      <c r="L40" s="331">
        <v>88.392857142857096</v>
      </c>
    </row>
    <row r="41" spans="1:12" s="117" customFormat="1" ht="17.25" customHeight="1" x14ac:dyDescent="0.2">
      <c r="A41" s="300" t="s">
        <v>37</v>
      </c>
      <c r="B41" s="300" t="s">
        <v>202</v>
      </c>
      <c r="C41" s="303">
        <v>7</v>
      </c>
      <c r="D41" s="342">
        <v>98.412698412698404</v>
      </c>
      <c r="E41" s="331">
        <v>91.452991452991498</v>
      </c>
      <c r="F41" s="331">
        <v>58.3333333333333</v>
      </c>
      <c r="G41" s="331">
        <v>100</v>
      </c>
      <c r="H41" s="331">
        <v>100</v>
      </c>
      <c r="I41" s="331">
        <v>83.3333333333333</v>
      </c>
      <c r="J41" s="331">
        <v>73.404255319148902</v>
      </c>
      <c r="K41" s="331">
        <v>97.560975609756099</v>
      </c>
      <c r="L41" s="331">
        <v>80</v>
      </c>
    </row>
    <row r="42" spans="1:12" s="117" customFormat="1" ht="17.25" customHeight="1" x14ac:dyDescent="0.2">
      <c r="A42" s="300" t="s">
        <v>38</v>
      </c>
      <c r="B42" s="300" t="s">
        <v>187</v>
      </c>
      <c r="C42" s="303">
        <v>1</v>
      </c>
      <c r="D42" s="342">
        <v>97.368421052631604</v>
      </c>
      <c r="E42" s="331">
        <v>89.156626506024097</v>
      </c>
      <c r="F42" s="331">
        <v>66.6666666666667</v>
      </c>
      <c r="G42" s="331" t="s">
        <v>288</v>
      </c>
      <c r="H42" s="331" t="s">
        <v>288</v>
      </c>
      <c r="I42" s="331">
        <v>60</v>
      </c>
      <c r="J42" s="331">
        <v>81.481481481481495</v>
      </c>
      <c r="K42" s="331">
        <v>96.875</v>
      </c>
      <c r="L42" s="331">
        <v>66.6666666666667</v>
      </c>
    </row>
    <row r="43" spans="1:12" s="117" customFormat="1" ht="17.25" customHeight="1" x14ac:dyDescent="0.2">
      <c r="A43" s="300" t="s">
        <v>39</v>
      </c>
      <c r="B43" s="300" t="s">
        <v>176</v>
      </c>
      <c r="C43" s="303">
        <v>5</v>
      </c>
      <c r="D43" s="342">
        <v>99.357601713062095</v>
      </c>
      <c r="E43" s="331">
        <v>89.978902953586498</v>
      </c>
      <c r="F43" s="331">
        <v>96.5277777777778</v>
      </c>
      <c r="G43" s="331">
        <v>100</v>
      </c>
      <c r="H43" s="331">
        <v>100</v>
      </c>
      <c r="I43" s="331">
        <v>97.297297297297305</v>
      </c>
      <c r="J43" s="331">
        <v>90.8127208480565</v>
      </c>
      <c r="K43" s="331">
        <v>98.421052631578902</v>
      </c>
      <c r="L43" s="331">
        <v>90</v>
      </c>
    </row>
    <row r="44" spans="1:12" s="117" customFormat="1" ht="17.25" customHeight="1" x14ac:dyDescent="0.2">
      <c r="A44" s="300" t="s">
        <v>40</v>
      </c>
      <c r="B44" s="300" t="s">
        <v>176</v>
      </c>
      <c r="C44" s="303">
        <v>5</v>
      </c>
      <c r="D44" s="342">
        <v>99.537037037036995</v>
      </c>
      <c r="E44" s="331">
        <v>89.005235602094203</v>
      </c>
      <c r="F44" s="331">
        <v>93.548387096774206</v>
      </c>
      <c r="G44" s="331">
        <v>100</v>
      </c>
      <c r="H44" s="331">
        <v>96.078431372549005</v>
      </c>
      <c r="I44" s="331">
        <v>90.909090909090907</v>
      </c>
      <c r="J44" s="331">
        <v>91.3333333333333</v>
      </c>
      <c r="K44" s="331">
        <v>98.6013986013986</v>
      </c>
      <c r="L44" s="331">
        <v>91.6666666666667</v>
      </c>
    </row>
    <row r="45" spans="1:12" s="117" customFormat="1" ht="17.25" customHeight="1" x14ac:dyDescent="0.2">
      <c r="A45" s="300" t="s">
        <v>265</v>
      </c>
      <c r="B45" s="300" t="s">
        <v>120</v>
      </c>
      <c r="C45" s="303">
        <v>3</v>
      </c>
      <c r="D45" s="342">
        <v>98.814531548757202</v>
      </c>
      <c r="E45" s="331">
        <v>88.651436993367696</v>
      </c>
      <c r="F45" s="331">
        <v>86.061381074168807</v>
      </c>
      <c r="G45" s="331">
        <v>97.191011235955102</v>
      </c>
      <c r="H45" s="331">
        <v>81.440443213296405</v>
      </c>
      <c r="I45" s="331">
        <v>91.186440677966104</v>
      </c>
      <c r="J45" s="331">
        <v>92.904426975589601</v>
      </c>
      <c r="K45" s="331">
        <v>99.519230769230802</v>
      </c>
      <c r="L45" s="331">
        <v>95.205479452054803</v>
      </c>
    </row>
    <row r="46" spans="1:12" s="117" customFormat="1" ht="17.25" customHeight="1" x14ac:dyDescent="0.2">
      <c r="A46" s="300" t="s">
        <v>266</v>
      </c>
      <c r="B46" s="300" t="s">
        <v>120</v>
      </c>
      <c r="C46" s="303">
        <v>3</v>
      </c>
      <c r="D46" s="342">
        <v>98.696682464454994</v>
      </c>
      <c r="E46" s="331">
        <v>89.0120036934441</v>
      </c>
      <c r="F46" s="331">
        <v>82.618025751073006</v>
      </c>
      <c r="G46" s="331">
        <v>98</v>
      </c>
      <c r="H46" s="331">
        <v>91.608391608391599</v>
      </c>
      <c r="I46" s="331">
        <v>80.851063829787194</v>
      </c>
      <c r="J46" s="331">
        <v>94.092827004219401</v>
      </c>
      <c r="K46" s="331">
        <v>98.296422487223197</v>
      </c>
      <c r="L46" s="331">
        <v>80.392156862745097</v>
      </c>
    </row>
    <row r="47" spans="1:12" s="117" customFormat="1" ht="17.25" customHeight="1" x14ac:dyDescent="0.2">
      <c r="A47" s="300" t="s">
        <v>41</v>
      </c>
      <c r="B47" s="300" t="s">
        <v>176</v>
      </c>
      <c r="C47" s="303">
        <v>5</v>
      </c>
      <c r="D47" s="342">
        <v>98.6666666666667</v>
      </c>
      <c r="E47" s="331">
        <v>92.812777284827007</v>
      </c>
      <c r="F47" s="331">
        <v>81.138790035587206</v>
      </c>
      <c r="G47" s="331">
        <v>96.491228070175396</v>
      </c>
      <c r="H47" s="331">
        <v>93.859649122806999</v>
      </c>
      <c r="I47" s="331">
        <v>97.826086956521706</v>
      </c>
      <c r="J47" s="331">
        <v>94.847020933977504</v>
      </c>
      <c r="K47" s="331">
        <v>100</v>
      </c>
      <c r="L47" s="331">
        <v>100</v>
      </c>
    </row>
    <row r="48" spans="1:12" s="117" customFormat="1" ht="17.25" customHeight="1" x14ac:dyDescent="0.2">
      <c r="A48" s="300" t="s">
        <v>42</v>
      </c>
      <c r="B48" s="300" t="s">
        <v>204</v>
      </c>
      <c r="C48" s="303">
        <v>4</v>
      </c>
      <c r="D48" s="342">
        <v>99.84</v>
      </c>
      <c r="E48" s="331">
        <v>90.620272314674693</v>
      </c>
      <c r="F48" s="331">
        <v>75.257731958762903</v>
      </c>
      <c r="G48" s="331">
        <v>91.6666666666667</v>
      </c>
      <c r="H48" s="331">
        <v>79.591836734693899</v>
      </c>
      <c r="I48" s="331">
        <v>92.391304347826093</v>
      </c>
      <c r="J48" s="331">
        <v>79.699248120300794</v>
      </c>
      <c r="K48" s="331">
        <v>97.814207650273204</v>
      </c>
      <c r="L48" s="331">
        <v>64.705882352941202</v>
      </c>
    </row>
    <row r="49" spans="1:12" s="117" customFormat="1" ht="17.25" customHeight="1" x14ac:dyDescent="0.2">
      <c r="A49" s="300" t="s">
        <v>43</v>
      </c>
      <c r="B49" s="300" t="s">
        <v>187</v>
      </c>
      <c r="C49" s="303">
        <v>1</v>
      </c>
      <c r="D49" s="342">
        <v>98.963730569948197</v>
      </c>
      <c r="E49" s="331">
        <v>89.610389610389603</v>
      </c>
      <c r="F49" s="331">
        <v>95.569620253164601</v>
      </c>
      <c r="G49" s="331">
        <v>100</v>
      </c>
      <c r="H49" s="331">
        <v>100</v>
      </c>
      <c r="I49" s="331">
        <v>76.470588235294102</v>
      </c>
      <c r="J49" s="331">
        <v>95.635673624288401</v>
      </c>
      <c r="K49" s="331">
        <v>97.515527950310599</v>
      </c>
      <c r="L49" s="331">
        <v>73.3333333333333</v>
      </c>
    </row>
    <row r="50" spans="1:12" s="117" customFormat="1" ht="17.25" customHeight="1" x14ac:dyDescent="0.2">
      <c r="A50" s="300" t="s">
        <v>44</v>
      </c>
      <c r="B50" s="300" t="s">
        <v>187</v>
      </c>
      <c r="C50" s="303">
        <v>1</v>
      </c>
      <c r="D50" s="342">
        <v>99.804305283757301</v>
      </c>
      <c r="E50" s="331">
        <v>92.239185750636096</v>
      </c>
      <c r="F50" s="331">
        <v>99.576271186440707</v>
      </c>
      <c r="G50" s="331">
        <v>100</v>
      </c>
      <c r="H50" s="331">
        <v>94.117647058823493</v>
      </c>
      <c r="I50" s="331">
        <v>97.058823529411796</v>
      </c>
      <c r="J50" s="331">
        <v>98.591549295774698</v>
      </c>
      <c r="K50" s="331">
        <v>100</v>
      </c>
      <c r="L50" s="331">
        <v>100</v>
      </c>
    </row>
    <row r="51" spans="1:12" s="117" customFormat="1" ht="17.25" customHeight="1" x14ac:dyDescent="0.2">
      <c r="A51" s="300" t="s">
        <v>45</v>
      </c>
      <c r="B51" s="300" t="s">
        <v>202</v>
      </c>
      <c r="C51" s="303">
        <v>7</v>
      </c>
      <c r="D51" s="342">
        <v>97.790055248618799</v>
      </c>
      <c r="E51" s="331">
        <v>89.946380697050898</v>
      </c>
      <c r="F51" s="331">
        <v>65.625</v>
      </c>
      <c r="G51" s="331">
        <v>100</v>
      </c>
      <c r="H51" s="331">
        <v>100</v>
      </c>
      <c r="I51" s="331">
        <v>76</v>
      </c>
      <c r="J51" s="331">
        <v>84.355828220858896</v>
      </c>
      <c r="K51" s="331">
        <v>93.121693121693099</v>
      </c>
      <c r="L51" s="331">
        <v>53.571428571428598</v>
      </c>
    </row>
    <row r="52" spans="1:12" s="117" customFormat="1" ht="17.25" customHeight="1" x14ac:dyDescent="0.2">
      <c r="A52" s="300" t="s">
        <v>46</v>
      </c>
      <c r="B52" s="300" t="s">
        <v>204</v>
      </c>
      <c r="C52" s="303">
        <v>4</v>
      </c>
      <c r="D52" s="342">
        <v>98.550724637681199</v>
      </c>
      <c r="E52" s="331">
        <v>88.092933204259396</v>
      </c>
      <c r="F52" s="331">
        <v>53.308823529411796</v>
      </c>
      <c r="G52" s="331">
        <v>93.181818181818201</v>
      </c>
      <c r="H52" s="331">
        <v>80</v>
      </c>
      <c r="I52" s="331">
        <v>77.7777777777778</v>
      </c>
      <c r="J52" s="331">
        <v>88.4</v>
      </c>
      <c r="K52" s="331">
        <v>98.728813559322006</v>
      </c>
      <c r="L52" s="331">
        <v>88.461538461538495</v>
      </c>
    </row>
    <row r="53" spans="1:12" s="117" customFormat="1" ht="17.25" customHeight="1" x14ac:dyDescent="0.2">
      <c r="A53" s="300" t="s">
        <v>47</v>
      </c>
      <c r="B53" s="300" t="s">
        <v>202</v>
      </c>
      <c r="C53" s="303">
        <v>7</v>
      </c>
      <c r="D53" s="342">
        <v>92</v>
      </c>
      <c r="E53" s="331">
        <v>83.3333333333333</v>
      </c>
      <c r="F53" s="331">
        <v>100</v>
      </c>
      <c r="G53" s="331">
        <v>100</v>
      </c>
      <c r="H53" s="331">
        <v>100</v>
      </c>
      <c r="I53" s="331">
        <v>100</v>
      </c>
      <c r="J53" s="331">
        <v>77.0833333333333</v>
      </c>
      <c r="K53" s="331">
        <v>100</v>
      </c>
      <c r="L53" s="331">
        <v>100</v>
      </c>
    </row>
    <row r="54" spans="1:12" s="117" customFormat="1" ht="17.25" customHeight="1" x14ac:dyDescent="0.2">
      <c r="A54" s="300" t="s">
        <v>48</v>
      </c>
      <c r="B54" s="300" t="s">
        <v>205</v>
      </c>
      <c r="C54" s="303">
        <v>2</v>
      </c>
      <c r="D54" s="342">
        <v>99.565689467969605</v>
      </c>
      <c r="E54" s="331">
        <v>89.216130493883099</v>
      </c>
      <c r="F54" s="331">
        <v>80.769230769230802</v>
      </c>
      <c r="G54" s="331">
        <v>92.982456140350905</v>
      </c>
      <c r="H54" s="331">
        <v>79.838709677419402</v>
      </c>
      <c r="I54" s="331">
        <v>88.181818181818201</v>
      </c>
      <c r="J54" s="331">
        <v>91.765578635014805</v>
      </c>
      <c r="K54" s="331">
        <v>99.335548172757498</v>
      </c>
      <c r="L54" s="331">
        <v>78.947368421052602</v>
      </c>
    </row>
    <row r="55" spans="1:12" s="117" customFormat="1" ht="17.25" customHeight="1" x14ac:dyDescent="0.2">
      <c r="A55" s="300" t="s">
        <v>49</v>
      </c>
      <c r="B55" s="300" t="s">
        <v>187</v>
      </c>
      <c r="C55" s="303">
        <v>1</v>
      </c>
      <c r="D55" s="342">
        <v>100</v>
      </c>
      <c r="E55" s="331">
        <v>81.818181818181799</v>
      </c>
      <c r="F55" s="331">
        <v>58.823529411764703</v>
      </c>
      <c r="G55" s="331">
        <v>94.736842105263193</v>
      </c>
      <c r="H55" s="331">
        <v>92.307692307692307</v>
      </c>
      <c r="I55" s="331">
        <v>67.741935483871003</v>
      </c>
      <c r="J55" s="331">
        <v>88.965517241379303</v>
      </c>
      <c r="K55" s="331">
        <v>95.918367346938794</v>
      </c>
      <c r="L55" s="331">
        <v>82.608695652173907</v>
      </c>
    </row>
    <row r="56" spans="1:12" s="117" customFormat="1" ht="17.25" customHeight="1" x14ac:dyDescent="0.2">
      <c r="A56" s="300" t="s">
        <v>50</v>
      </c>
      <c r="B56" s="300" t="s">
        <v>176</v>
      </c>
      <c r="C56" s="303">
        <v>5</v>
      </c>
      <c r="D56" s="342">
        <v>99.2</v>
      </c>
      <c r="E56" s="331">
        <v>94.937965260545894</v>
      </c>
      <c r="F56" s="331">
        <v>89.230769230769198</v>
      </c>
      <c r="G56" s="331">
        <v>98.598130841121502</v>
      </c>
      <c r="H56" s="331">
        <v>91.6666666666667</v>
      </c>
      <c r="I56" s="331">
        <v>87.288135593220403</v>
      </c>
      <c r="J56" s="331">
        <v>93.977103036336501</v>
      </c>
      <c r="K56" s="331">
        <v>99.572039942938702</v>
      </c>
      <c r="L56" s="331">
        <v>97.115384615384599</v>
      </c>
    </row>
    <row r="57" spans="1:12" s="117" customFormat="1" ht="17.25" customHeight="1" x14ac:dyDescent="0.2">
      <c r="A57" s="300" t="s">
        <v>51</v>
      </c>
      <c r="B57" s="300" t="s">
        <v>131</v>
      </c>
      <c r="C57" s="303">
        <v>6</v>
      </c>
      <c r="D57" s="342">
        <v>100</v>
      </c>
      <c r="E57" s="331">
        <v>90.243902439024396</v>
      </c>
      <c r="F57" s="331">
        <v>23.076923076923102</v>
      </c>
      <c r="G57" s="331">
        <v>100</v>
      </c>
      <c r="H57" s="331">
        <v>100</v>
      </c>
      <c r="I57" s="331">
        <v>94.736842105263193</v>
      </c>
      <c r="J57" s="331">
        <v>86.363636363636402</v>
      </c>
      <c r="K57" s="331">
        <v>100</v>
      </c>
      <c r="L57" s="331">
        <v>100</v>
      </c>
    </row>
    <row r="58" spans="1:12" s="117" customFormat="1" ht="17.25" customHeight="1" x14ac:dyDescent="0.2">
      <c r="A58" s="300" t="s">
        <v>52</v>
      </c>
      <c r="B58" s="300" t="s">
        <v>204</v>
      </c>
      <c r="C58" s="303">
        <v>4</v>
      </c>
      <c r="D58" s="342">
        <v>97.653958944281499</v>
      </c>
      <c r="E58" s="331">
        <v>86.995967741935502</v>
      </c>
      <c r="F58" s="331">
        <v>72.2408026755853</v>
      </c>
      <c r="G58" s="331">
        <v>96.969696969696997</v>
      </c>
      <c r="H58" s="331">
        <v>91.044776119402997</v>
      </c>
      <c r="I58" s="331">
        <v>83.870967741935502</v>
      </c>
      <c r="J58" s="331">
        <v>78.108808290155395</v>
      </c>
      <c r="K58" s="331">
        <v>98.909090909090907</v>
      </c>
      <c r="L58" s="331">
        <v>85.714285714285694</v>
      </c>
    </row>
    <row r="59" spans="1:12" s="117" customFormat="1" ht="17.25" customHeight="1" x14ac:dyDescent="0.2">
      <c r="A59" s="300" t="s">
        <v>53</v>
      </c>
      <c r="B59" s="300" t="s">
        <v>131</v>
      </c>
      <c r="C59" s="303">
        <v>6</v>
      </c>
      <c r="D59" s="342">
        <v>99.553571428571402</v>
      </c>
      <c r="E59" s="331">
        <v>92.012012012011994</v>
      </c>
      <c r="F59" s="331">
        <v>89.295774647887299</v>
      </c>
      <c r="G59" s="331">
        <v>90.839694656488504</v>
      </c>
      <c r="H59" s="331">
        <v>90.151515151515198</v>
      </c>
      <c r="I59" s="331">
        <v>94.520547945205493</v>
      </c>
      <c r="J59" s="331">
        <v>95.892090741876103</v>
      </c>
      <c r="K59" s="331">
        <v>99.766899766899797</v>
      </c>
      <c r="L59" s="331">
        <v>97.142857142857096</v>
      </c>
    </row>
    <row r="60" spans="1:12" s="117" customFormat="1" ht="17.25" customHeight="1" x14ac:dyDescent="0.2">
      <c r="A60" s="300" t="s">
        <v>54</v>
      </c>
      <c r="B60" s="300" t="s">
        <v>205</v>
      </c>
      <c r="C60" s="303">
        <v>2</v>
      </c>
      <c r="D60" s="342">
        <v>99.785407725321903</v>
      </c>
      <c r="E60" s="331">
        <v>87.861271676300603</v>
      </c>
      <c r="F60" s="331">
        <v>52.597402597402599</v>
      </c>
      <c r="G60" s="331">
        <v>91.6666666666667</v>
      </c>
      <c r="H60" s="331">
        <v>87.5</v>
      </c>
      <c r="I60" s="331">
        <v>91.6666666666667</v>
      </c>
      <c r="J60" s="331">
        <v>93.690248565965604</v>
      </c>
      <c r="K60" s="331">
        <v>100</v>
      </c>
      <c r="L60" s="331">
        <v>100</v>
      </c>
    </row>
    <row r="61" spans="1:12" s="117" customFormat="1" ht="17.25" customHeight="1" x14ac:dyDescent="0.2">
      <c r="A61" s="300" t="s">
        <v>55</v>
      </c>
      <c r="B61" s="300" t="s">
        <v>187</v>
      </c>
      <c r="C61" s="303">
        <v>1</v>
      </c>
      <c r="D61" s="342">
        <v>99.2</v>
      </c>
      <c r="E61" s="331">
        <v>88.050314465408803</v>
      </c>
      <c r="F61" s="331">
        <v>85.365853658536594</v>
      </c>
      <c r="G61" s="331">
        <v>96</v>
      </c>
      <c r="H61" s="331">
        <v>73.076923076923094</v>
      </c>
      <c r="I61" s="331">
        <v>80.645161290322605</v>
      </c>
      <c r="J61" s="331">
        <v>83.2775919732441</v>
      </c>
      <c r="K61" s="331">
        <v>99.290780141843996</v>
      </c>
      <c r="L61" s="331">
        <v>90.909090909090907</v>
      </c>
    </row>
    <row r="62" spans="1:12" s="117" customFormat="1" ht="17.25" customHeight="1" x14ac:dyDescent="0.2">
      <c r="A62" s="300" t="s">
        <v>56</v>
      </c>
      <c r="B62" s="300" t="s">
        <v>187</v>
      </c>
      <c r="C62" s="303">
        <v>1</v>
      </c>
      <c r="D62" s="342">
        <v>99.047619047619094</v>
      </c>
      <c r="E62" s="331">
        <v>89.080459770114899</v>
      </c>
      <c r="F62" s="331">
        <v>91.836734693877602</v>
      </c>
      <c r="G62" s="331">
        <v>100</v>
      </c>
      <c r="H62" s="331">
        <v>100</v>
      </c>
      <c r="I62" s="331">
        <v>85.714285714285694</v>
      </c>
      <c r="J62" s="331">
        <v>98.507462686567195</v>
      </c>
      <c r="K62" s="331">
        <v>100</v>
      </c>
      <c r="L62" s="331">
        <v>100</v>
      </c>
    </row>
    <row r="63" spans="1:12" s="117" customFormat="1" ht="17.25" customHeight="1" x14ac:dyDescent="0.2">
      <c r="A63" s="300" t="s">
        <v>57</v>
      </c>
      <c r="B63" s="300" t="s">
        <v>202</v>
      </c>
      <c r="C63" s="303">
        <v>7</v>
      </c>
      <c r="D63" s="342">
        <v>99.601593625497998</v>
      </c>
      <c r="E63" s="331">
        <v>92.307692307692307</v>
      </c>
      <c r="F63" s="331">
        <v>84.946236559139805</v>
      </c>
      <c r="G63" s="331">
        <v>93.3333333333333</v>
      </c>
      <c r="H63" s="331">
        <v>86.6666666666667</v>
      </c>
      <c r="I63" s="331">
        <v>76.470588235294102</v>
      </c>
      <c r="J63" s="331">
        <v>87.895716945996298</v>
      </c>
      <c r="K63" s="331">
        <v>99.346405228758201</v>
      </c>
      <c r="L63" s="331">
        <v>91.6666666666667</v>
      </c>
    </row>
    <row r="64" spans="1:12" s="117" customFormat="1" ht="17.25" customHeight="1" x14ac:dyDescent="0.2">
      <c r="A64" s="300" t="s">
        <v>58</v>
      </c>
      <c r="B64" s="300" t="s">
        <v>205</v>
      </c>
      <c r="C64" s="303">
        <v>2</v>
      </c>
      <c r="D64" s="342">
        <v>99.079754601226995</v>
      </c>
      <c r="E64" s="331">
        <v>86.173633440514493</v>
      </c>
      <c r="F64" s="331">
        <v>91.534391534391503</v>
      </c>
      <c r="G64" s="331">
        <v>83.3333333333333</v>
      </c>
      <c r="H64" s="331">
        <v>83.3333333333333</v>
      </c>
      <c r="I64" s="331">
        <v>83.3333333333333</v>
      </c>
      <c r="J64" s="331">
        <v>80</v>
      </c>
      <c r="K64" s="331">
        <v>98.4375</v>
      </c>
      <c r="L64" s="331">
        <v>83.3333333333333</v>
      </c>
    </row>
    <row r="65" spans="1:12" s="117" customFormat="1" ht="17.25" customHeight="1" x14ac:dyDescent="0.2">
      <c r="A65" s="300" t="s">
        <v>59</v>
      </c>
      <c r="B65" s="300" t="s">
        <v>204</v>
      </c>
      <c r="C65" s="303">
        <v>4</v>
      </c>
      <c r="D65" s="342">
        <v>98.785063426835805</v>
      </c>
      <c r="E65" s="331">
        <v>86.322400558269393</v>
      </c>
      <c r="F65" s="331">
        <v>38.799225306649397</v>
      </c>
      <c r="G65" s="331">
        <v>84.697508896797203</v>
      </c>
      <c r="H65" s="331">
        <v>55.5312157721796</v>
      </c>
      <c r="I65" s="331">
        <v>71.037181996086105</v>
      </c>
      <c r="J65" s="331">
        <v>82.744702320887995</v>
      </c>
      <c r="K65" s="331">
        <v>99.927979834353593</v>
      </c>
      <c r="L65" s="331">
        <v>99.489795918367307</v>
      </c>
    </row>
    <row r="66" spans="1:12" s="117" customFormat="1" ht="17.25" customHeight="1" x14ac:dyDescent="0.2">
      <c r="A66" s="300" t="s">
        <v>60</v>
      </c>
      <c r="B66" s="300" t="s">
        <v>187</v>
      </c>
      <c r="C66" s="303">
        <v>1</v>
      </c>
      <c r="D66" s="342">
        <v>100</v>
      </c>
      <c r="E66" s="331">
        <v>98.648648648648603</v>
      </c>
      <c r="F66" s="331">
        <v>94</v>
      </c>
      <c r="G66" s="331">
        <v>91.6666666666667</v>
      </c>
      <c r="H66" s="331">
        <v>83.3333333333333</v>
      </c>
      <c r="I66" s="331">
        <v>100</v>
      </c>
      <c r="J66" s="331">
        <v>84.403669724770694</v>
      </c>
      <c r="K66" s="331">
        <v>97.619047619047606</v>
      </c>
      <c r="L66" s="331">
        <v>87.5</v>
      </c>
    </row>
    <row r="67" spans="1:12" s="117" customFormat="1" ht="17.25" customHeight="1" x14ac:dyDescent="0.2">
      <c r="A67" s="300" t="s">
        <v>61</v>
      </c>
      <c r="B67" s="300" t="s">
        <v>204</v>
      </c>
      <c r="C67" s="303">
        <v>4</v>
      </c>
      <c r="D67" s="342">
        <v>100</v>
      </c>
      <c r="E67" s="331">
        <v>95.982142857142904</v>
      </c>
      <c r="F67" s="331">
        <v>87.628865979381402</v>
      </c>
      <c r="G67" s="331">
        <v>100</v>
      </c>
      <c r="H67" s="331">
        <v>88.235294117647101</v>
      </c>
      <c r="I67" s="331">
        <v>84.615384615384599</v>
      </c>
      <c r="J67" s="331">
        <v>93.4375</v>
      </c>
      <c r="K67" s="331">
        <v>100</v>
      </c>
      <c r="L67" s="331">
        <v>100</v>
      </c>
    </row>
    <row r="68" spans="1:12" s="117" customFormat="1" ht="17.25" customHeight="1" x14ac:dyDescent="0.2">
      <c r="A68" s="300" t="s">
        <v>62</v>
      </c>
      <c r="B68" s="300" t="s">
        <v>204</v>
      </c>
      <c r="C68" s="303">
        <v>4</v>
      </c>
      <c r="D68" s="342">
        <v>99.775784753363197</v>
      </c>
      <c r="E68" s="331">
        <v>94.292508917954805</v>
      </c>
      <c r="F68" s="331">
        <v>98.672566371681398</v>
      </c>
      <c r="G68" s="331">
        <v>100</v>
      </c>
      <c r="H68" s="331">
        <v>97.727272727272705</v>
      </c>
      <c r="I68" s="331">
        <v>91.891891891891902</v>
      </c>
      <c r="J68" s="331">
        <v>97.792494481236204</v>
      </c>
      <c r="K68" s="331">
        <v>100</v>
      </c>
      <c r="L68" s="331">
        <v>100</v>
      </c>
    </row>
    <row r="69" spans="1:12" s="117" customFormat="1" ht="17.25" customHeight="1" x14ac:dyDescent="0.2">
      <c r="A69" s="300" t="s">
        <v>63</v>
      </c>
      <c r="B69" s="300" t="s">
        <v>176</v>
      </c>
      <c r="C69" s="303">
        <v>5</v>
      </c>
      <c r="D69" s="342">
        <v>98.510242085661105</v>
      </c>
      <c r="E69" s="331">
        <v>89.944972486243103</v>
      </c>
      <c r="F69" s="331">
        <v>83.6244541484716</v>
      </c>
      <c r="G69" s="331">
        <v>94.074074074074105</v>
      </c>
      <c r="H69" s="331">
        <v>90.510948905109501</v>
      </c>
      <c r="I69" s="331">
        <v>89.855072463768096</v>
      </c>
      <c r="J69" s="331">
        <v>79.5138888888889</v>
      </c>
      <c r="K69" s="331">
        <v>99.552572706935095</v>
      </c>
      <c r="L69" s="331">
        <v>95.238095238095198</v>
      </c>
    </row>
    <row r="70" spans="1:12" s="117" customFormat="1" ht="17.25" customHeight="1" x14ac:dyDescent="0.2">
      <c r="A70" s="300" t="s">
        <v>64</v>
      </c>
      <c r="B70" s="300" t="s">
        <v>131</v>
      </c>
      <c r="C70" s="303">
        <v>6</v>
      </c>
      <c r="D70" s="342">
        <v>99.127272727272697</v>
      </c>
      <c r="E70" s="331">
        <v>87.4788494077834</v>
      </c>
      <c r="F70" s="331">
        <v>83.392857142857196</v>
      </c>
      <c r="G70" s="331">
        <v>66.6666666666667</v>
      </c>
      <c r="H70" s="331">
        <v>66.6666666666667</v>
      </c>
      <c r="I70" s="331">
        <v>87.323943661971796</v>
      </c>
      <c r="J70" s="331">
        <v>94.349972572682404</v>
      </c>
      <c r="K70" s="331">
        <v>99.794661190965101</v>
      </c>
      <c r="L70" s="331">
        <v>98.648648648648603</v>
      </c>
    </row>
    <row r="71" spans="1:12" s="117" customFormat="1" ht="17.25" customHeight="1" x14ac:dyDescent="0.2">
      <c r="A71" s="300" t="s">
        <v>65</v>
      </c>
      <c r="B71" s="300" t="s">
        <v>176</v>
      </c>
      <c r="C71" s="303">
        <v>5</v>
      </c>
      <c r="D71" s="342">
        <v>97.959183673469397</v>
      </c>
      <c r="E71" s="331">
        <v>82.379518072289201</v>
      </c>
      <c r="F71" s="331">
        <v>89.473684210526301</v>
      </c>
      <c r="G71" s="331">
        <v>100</v>
      </c>
      <c r="H71" s="331">
        <v>100</v>
      </c>
      <c r="I71" s="331">
        <v>78.571428571428598</v>
      </c>
      <c r="J71" s="331">
        <v>86.956521739130395</v>
      </c>
      <c r="K71" s="331">
        <v>99.152542372881399</v>
      </c>
      <c r="L71" s="331">
        <v>90</v>
      </c>
    </row>
    <row r="72" spans="1:12" s="117" customFormat="1" ht="17.25" customHeight="1" x14ac:dyDescent="0.2">
      <c r="A72" s="300" t="s">
        <v>66</v>
      </c>
      <c r="B72" s="300"/>
      <c r="C72" s="303"/>
      <c r="D72" s="342">
        <v>99.983917658411102</v>
      </c>
      <c r="E72" s="331">
        <v>100</v>
      </c>
      <c r="F72" s="331">
        <v>0</v>
      </c>
      <c r="G72" s="331"/>
      <c r="H72" s="331"/>
      <c r="I72" s="331">
        <v>0</v>
      </c>
      <c r="J72" s="331"/>
      <c r="K72" s="331"/>
      <c r="L72" s="331"/>
    </row>
    <row r="73" spans="1:12" s="117" customFormat="1" ht="17.25" customHeight="1" x14ac:dyDescent="0.2">
      <c r="A73" s="300" t="s">
        <v>67</v>
      </c>
      <c r="B73" s="300" t="s">
        <v>131</v>
      </c>
      <c r="C73" s="303">
        <v>6</v>
      </c>
      <c r="D73" s="342">
        <v>99.119295436349105</v>
      </c>
      <c r="E73" s="331">
        <v>89.360902255639104</v>
      </c>
      <c r="F73" s="331">
        <v>63.823933975240699</v>
      </c>
      <c r="G73" s="331">
        <v>81.896551724137893</v>
      </c>
      <c r="H73" s="331">
        <v>61.832061068702302</v>
      </c>
      <c r="I73" s="331">
        <v>90.582959641255599</v>
      </c>
      <c r="J73" s="331">
        <v>78.685480876346105</v>
      </c>
      <c r="K73" s="331">
        <v>99.508599508599502</v>
      </c>
      <c r="L73" s="331">
        <v>93.3333333333333</v>
      </c>
    </row>
    <row r="74" spans="1:12" s="117" customFormat="1" ht="17.25" customHeight="1" x14ac:dyDescent="0.2">
      <c r="A74" s="300" t="s">
        <v>68</v>
      </c>
      <c r="B74" s="300" t="s">
        <v>120</v>
      </c>
      <c r="C74" s="303">
        <v>3</v>
      </c>
      <c r="D74" s="342">
        <v>99.112426035502907</v>
      </c>
      <c r="E74" s="331">
        <v>91.153846153846104</v>
      </c>
      <c r="F74" s="331">
        <v>89</v>
      </c>
      <c r="G74" s="331">
        <v>88.709677419354804</v>
      </c>
      <c r="H74" s="331">
        <v>78.125</v>
      </c>
      <c r="I74" s="331">
        <v>92.5</v>
      </c>
      <c r="J74" s="331">
        <v>89.336492890995302</v>
      </c>
      <c r="K74" s="331">
        <v>98.453608247422693</v>
      </c>
      <c r="L74" s="331">
        <v>90.322580645161295</v>
      </c>
    </row>
    <row r="75" spans="1:12" s="117" customFormat="1" ht="17.25" customHeight="1" x14ac:dyDescent="0.2">
      <c r="A75" s="300" t="s">
        <v>69</v>
      </c>
      <c r="B75" s="300" t="s">
        <v>131</v>
      </c>
      <c r="C75" s="303">
        <v>6</v>
      </c>
      <c r="D75" s="342">
        <v>98.461538461538495</v>
      </c>
      <c r="E75" s="331">
        <v>91.219512195121993</v>
      </c>
      <c r="F75" s="331">
        <v>60.606060606060602</v>
      </c>
      <c r="G75" s="331">
        <v>100</v>
      </c>
      <c r="H75" s="331">
        <v>83.3333333333333</v>
      </c>
      <c r="I75" s="331">
        <v>53.846153846153904</v>
      </c>
      <c r="J75" s="331">
        <v>93.902439024390205</v>
      </c>
      <c r="K75" s="331">
        <v>98.076923076923094</v>
      </c>
      <c r="L75" s="331">
        <v>93.3333333333333</v>
      </c>
    </row>
    <row r="76" spans="1:12" s="117" customFormat="1" ht="17.25" customHeight="1" x14ac:dyDescent="0.2">
      <c r="A76" s="300" t="s">
        <v>70</v>
      </c>
      <c r="B76" s="300" t="s">
        <v>202</v>
      </c>
      <c r="C76" s="303">
        <v>7</v>
      </c>
      <c r="D76" s="342">
        <v>99.104477611940297</v>
      </c>
      <c r="E76" s="331">
        <v>90.013869625520101</v>
      </c>
      <c r="F76" s="331">
        <v>58.139534883720899</v>
      </c>
      <c r="G76" s="331">
        <v>100</v>
      </c>
      <c r="H76" s="331">
        <v>100</v>
      </c>
      <c r="I76" s="331">
        <v>83.3333333333333</v>
      </c>
      <c r="J76" s="331">
        <v>82.608695652173907</v>
      </c>
      <c r="K76" s="331">
        <v>100</v>
      </c>
      <c r="L76" s="331">
        <v>100</v>
      </c>
    </row>
    <row r="77" spans="1:12" s="117" customFormat="1" ht="17.25" customHeight="1" x14ac:dyDescent="0.2">
      <c r="A77" s="300" t="s">
        <v>71</v>
      </c>
      <c r="B77" s="300" t="s">
        <v>131</v>
      </c>
      <c r="C77" s="303">
        <v>6</v>
      </c>
      <c r="D77" s="342">
        <v>99.685534591194994</v>
      </c>
      <c r="E77" s="331">
        <v>88.466947960618896</v>
      </c>
      <c r="F77" s="331">
        <v>98.850574712643706</v>
      </c>
      <c r="G77" s="331">
        <v>90.740740740740804</v>
      </c>
      <c r="H77" s="331">
        <v>82.692307692307693</v>
      </c>
      <c r="I77" s="331">
        <v>93.181818181818201</v>
      </c>
      <c r="J77" s="331">
        <v>96.683250414593701</v>
      </c>
      <c r="K77" s="331">
        <v>98.936170212766001</v>
      </c>
      <c r="L77" s="331">
        <v>90.476190476190496</v>
      </c>
    </row>
    <row r="78" spans="1:12" s="117" customFormat="1" ht="17.25" customHeight="1" x14ac:dyDescent="0.2">
      <c r="A78" s="300" t="s">
        <v>72</v>
      </c>
      <c r="B78" s="300" t="s">
        <v>202</v>
      </c>
      <c r="C78" s="303">
        <v>7</v>
      </c>
      <c r="D78" s="342">
        <v>96.703296703296701</v>
      </c>
      <c r="E78" s="331">
        <v>88.823529411764696</v>
      </c>
      <c r="F78" s="331">
        <v>76.056338028168994</v>
      </c>
      <c r="G78" s="331">
        <v>100</v>
      </c>
      <c r="H78" s="331">
        <v>84.615384615384599</v>
      </c>
      <c r="I78" s="331">
        <v>77.7777777777778</v>
      </c>
      <c r="J78" s="331">
        <v>84.962406015037601</v>
      </c>
      <c r="K78" s="331">
        <v>98.181818181818201</v>
      </c>
      <c r="L78" s="331">
        <v>83.3333333333333</v>
      </c>
    </row>
    <row r="79" spans="1:12" s="117" customFormat="1" ht="17.25" customHeight="1" x14ac:dyDescent="0.2">
      <c r="A79" s="300" t="s">
        <v>73</v>
      </c>
      <c r="B79" s="300" t="s">
        <v>120</v>
      </c>
      <c r="C79" s="303">
        <v>3</v>
      </c>
      <c r="D79" s="342">
        <v>99.572649572649595</v>
      </c>
      <c r="E79" s="331">
        <v>92.357512953367902</v>
      </c>
      <c r="F79" s="331">
        <v>90.983606557377001</v>
      </c>
      <c r="G79" s="331">
        <v>100</v>
      </c>
      <c r="H79" s="331">
        <v>95.652173913043498</v>
      </c>
      <c r="I79" s="331">
        <v>76.190476190476204</v>
      </c>
      <c r="J79" s="331">
        <v>85.025380710659903</v>
      </c>
      <c r="K79" s="331">
        <v>99.425287356321803</v>
      </c>
      <c r="L79" s="331">
        <v>95.652173913043498</v>
      </c>
    </row>
    <row r="80" spans="1:12" s="117" customFormat="1" ht="17.25" customHeight="1" x14ac:dyDescent="0.2">
      <c r="A80" s="300" t="s">
        <v>74</v>
      </c>
      <c r="B80" s="300" t="s">
        <v>176</v>
      </c>
      <c r="C80" s="303">
        <v>5</v>
      </c>
      <c r="D80" s="342">
        <v>96.765847347994793</v>
      </c>
      <c r="E80" s="331">
        <v>89.889229318878193</v>
      </c>
      <c r="F80" s="331">
        <v>79.0652385589094</v>
      </c>
      <c r="G80" s="331">
        <v>94.774346793349196</v>
      </c>
      <c r="H80" s="331">
        <v>80.454545454545496</v>
      </c>
      <c r="I80" s="331">
        <v>96.875</v>
      </c>
      <c r="J80" s="331">
        <v>93.752808988764102</v>
      </c>
      <c r="K80" s="331">
        <v>99.908003679852797</v>
      </c>
      <c r="L80" s="331">
        <v>99.122807017543906</v>
      </c>
    </row>
    <row r="81" spans="1:12" s="117" customFormat="1" ht="17.25" customHeight="1" x14ac:dyDescent="0.2">
      <c r="A81" s="300" t="s">
        <v>75</v>
      </c>
      <c r="B81" s="300" t="s">
        <v>187</v>
      </c>
      <c r="C81" s="303">
        <v>1</v>
      </c>
      <c r="D81" s="342">
        <v>100</v>
      </c>
      <c r="E81" s="331">
        <v>89.719626168224295</v>
      </c>
      <c r="F81" s="331">
        <v>58.620689655172399</v>
      </c>
      <c r="G81" s="331">
        <v>100</v>
      </c>
      <c r="H81" s="331">
        <v>100</v>
      </c>
      <c r="I81" s="331">
        <v>80</v>
      </c>
      <c r="J81" s="331">
        <v>98.529411764705898</v>
      </c>
      <c r="K81" s="331">
        <v>100</v>
      </c>
      <c r="L81" s="331">
        <v>100</v>
      </c>
    </row>
    <row r="82" spans="1:12" s="117" customFormat="1" ht="17.25" customHeight="1" x14ac:dyDescent="0.2">
      <c r="A82" s="300" t="s">
        <v>76</v>
      </c>
      <c r="B82" s="300" t="s">
        <v>120</v>
      </c>
      <c r="C82" s="303">
        <v>3</v>
      </c>
      <c r="D82" s="342">
        <v>99.158780231335399</v>
      </c>
      <c r="E82" s="331">
        <v>88.526373028820004</v>
      </c>
      <c r="F82" s="331">
        <v>73.6111111111111</v>
      </c>
      <c r="G82" s="331">
        <v>93.75</v>
      </c>
      <c r="H82" s="331">
        <v>79.1666666666667</v>
      </c>
      <c r="I82" s="331">
        <v>81.034482758620697</v>
      </c>
      <c r="J82" s="331">
        <v>78.364779874213795</v>
      </c>
      <c r="K82" s="331">
        <v>97.940074906367002</v>
      </c>
      <c r="L82" s="331">
        <v>81.355932203389798</v>
      </c>
    </row>
    <row r="83" spans="1:12" s="117" customFormat="1" ht="17.25" customHeight="1" x14ac:dyDescent="0.2">
      <c r="A83" s="300" t="s">
        <v>77</v>
      </c>
      <c r="B83" s="300" t="s">
        <v>204</v>
      </c>
      <c r="C83" s="303">
        <v>4</v>
      </c>
      <c r="D83" s="342">
        <v>100</v>
      </c>
      <c r="E83" s="331">
        <v>90.646921278254098</v>
      </c>
      <c r="F83" s="331">
        <v>93.8511326860841</v>
      </c>
      <c r="G83" s="331">
        <v>90.322580645161295</v>
      </c>
      <c r="H83" s="331">
        <v>73.75</v>
      </c>
      <c r="I83" s="331">
        <v>96.969696969696997</v>
      </c>
      <c r="J83" s="331">
        <v>93.625977149729394</v>
      </c>
      <c r="K83" s="331">
        <v>99.457994579945805</v>
      </c>
      <c r="L83" s="331">
        <v>95.652173913043498</v>
      </c>
    </row>
    <row r="84" spans="1:12" s="117" customFormat="1" ht="17.25" customHeight="1" x14ac:dyDescent="0.2">
      <c r="A84" s="300" t="s">
        <v>78</v>
      </c>
      <c r="B84" s="300" t="s">
        <v>204</v>
      </c>
      <c r="C84" s="303">
        <v>4</v>
      </c>
      <c r="D84" s="342">
        <v>98.950524737631198</v>
      </c>
      <c r="E84" s="331">
        <v>87.713997985901301</v>
      </c>
      <c r="F84" s="331">
        <v>84.063047285464094</v>
      </c>
      <c r="G84" s="331">
        <v>96.995708154506403</v>
      </c>
      <c r="H84" s="331">
        <v>94.323144104803504</v>
      </c>
      <c r="I84" s="331">
        <v>85.9375</v>
      </c>
      <c r="J84" s="331">
        <v>75.891238670694904</v>
      </c>
      <c r="K84" s="331">
        <v>98.381070983810702</v>
      </c>
      <c r="L84" s="331">
        <v>77.586206896551701</v>
      </c>
    </row>
    <row r="85" spans="1:12" s="117" customFormat="1" ht="17.25" customHeight="1" x14ac:dyDescent="0.2">
      <c r="A85" s="300" t="s">
        <v>79</v>
      </c>
      <c r="B85" s="300" t="s">
        <v>120</v>
      </c>
      <c r="C85" s="303">
        <v>3</v>
      </c>
      <c r="D85" s="342">
        <v>98.625954198473295</v>
      </c>
      <c r="E85" s="331">
        <v>90.769230769230802</v>
      </c>
      <c r="F85" s="331">
        <v>80.789473684210506</v>
      </c>
      <c r="G85" s="331">
        <v>96.875</v>
      </c>
      <c r="H85" s="331">
        <v>90.839694656488504</v>
      </c>
      <c r="I85" s="331">
        <v>90.740740740740804</v>
      </c>
      <c r="J85" s="331">
        <v>93.533834586466199</v>
      </c>
      <c r="K85" s="331">
        <v>97.674418604651194</v>
      </c>
      <c r="L85" s="331">
        <v>85.454545454545496</v>
      </c>
    </row>
    <row r="86" spans="1:12" s="117" customFormat="1" ht="17.25" customHeight="1" x14ac:dyDescent="0.2">
      <c r="A86" s="300" t="s">
        <v>80</v>
      </c>
      <c r="B86" s="300" t="s">
        <v>204</v>
      </c>
      <c r="C86" s="303">
        <v>4</v>
      </c>
      <c r="D86" s="342">
        <v>99.3406593406593</v>
      </c>
      <c r="E86" s="331">
        <v>99.889928453494804</v>
      </c>
      <c r="F86" s="331">
        <v>93.231810490693704</v>
      </c>
      <c r="G86" s="331">
        <v>90.839694656488504</v>
      </c>
      <c r="H86" s="331">
        <v>88.188976377952798</v>
      </c>
      <c r="I86" s="331">
        <v>91.463414634146403</v>
      </c>
      <c r="J86" s="331">
        <v>92.660550458715605</v>
      </c>
      <c r="K86" s="331">
        <v>99.825783972125393</v>
      </c>
      <c r="L86" s="331">
        <v>98.630136986301395</v>
      </c>
    </row>
    <row r="87" spans="1:12" s="117" customFormat="1" ht="17.25" customHeight="1" x14ac:dyDescent="0.2">
      <c r="A87" s="300" t="s">
        <v>81</v>
      </c>
      <c r="B87" s="300" t="s">
        <v>205</v>
      </c>
      <c r="C87" s="303">
        <v>2</v>
      </c>
      <c r="D87" s="342">
        <v>99.339498018494098</v>
      </c>
      <c r="E87" s="331">
        <v>84.415584415584405</v>
      </c>
      <c r="F87" s="331">
        <v>51.312649164677801</v>
      </c>
      <c r="G87" s="331">
        <v>85.148514851485203</v>
      </c>
      <c r="H87" s="331">
        <v>70.873786407767</v>
      </c>
      <c r="I87" s="331">
        <v>79.1666666666667</v>
      </c>
      <c r="J87" s="331">
        <v>68.640350877193001</v>
      </c>
      <c r="K87" s="331">
        <v>94.189602446483207</v>
      </c>
      <c r="L87" s="331">
        <v>54.761904761904802</v>
      </c>
    </row>
    <row r="88" spans="1:12" s="117" customFormat="1" ht="17.25" customHeight="1" x14ac:dyDescent="0.2">
      <c r="A88" s="300" t="s">
        <v>82</v>
      </c>
      <c r="B88" s="300" t="s">
        <v>131</v>
      </c>
      <c r="C88" s="303">
        <v>6</v>
      </c>
      <c r="D88" s="342">
        <v>98.301886792452805</v>
      </c>
      <c r="E88" s="331">
        <v>90.253411306042906</v>
      </c>
      <c r="F88" s="331">
        <v>82.183908045977006</v>
      </c>
      <c r="G88" s="331">
        <v>94.520547945205493</v>
      </c>
      <c r="H88" s="331">
        <v>86.6666666666667</v>
      </c>
      <c r="I88" s="331">
        <v>63.8888888888889</v>
      </c>
      <c r="J88" s="331">
        <v>92.282958199356898</v>
      </c>
      <c r="K88" s="331">
        <v>98.798798798798799</v>
      </c>
      <c r="L88" s="331">
        <v>90</v>
      </c>
    </row>
    <row r="89" spans="1:12" s="117" customFormat="1" ht="17.25" customHeight="1" x14ac:dyDescent="0.2">
      <c r="A89" s="300" t="s">
        <v>83</v>
      </c>
      <c r="B89" s="300" t="s">
        <v>204</v>
      </c>
      <c r="C89" s="303">
        <v>4</v>
      </c>
      <c r="D89" s="342">
        <v>99.103139013452903</v>
      </c>
      <c r="E89" s="331">
        <v>90.390544707091493</v>
      </c>
      <c r="F89" s="331">
        <v>88.826815642458101</v>
      </c>
      <c r="G89" s="331">
        <v>97.297297297297305</v>
      </c>
      <c r="H89" s="331">
        <v>88</v>
      </c>
      <c r="I89" s="331">
        <v>84.313725490196106</v>
      </c>
      <c r="J89" s="331">
        <v>85.811965811965806</v>
      </c>
      <c r="K89" s="331">
        <v>99.553571428571402</v>
      </c>
      <c r="L89" s="331">
        <v>93.939393939393895</v>
      </c>
    </row>
    <row r="90" spans="1:12" s="117" customFormat="1" ht="17.25" customHeight="1" x14ac:dyDescent="0.2">
      <c r="A90" s="300" t="s">
        <v>84</v>
      </c>
      <c r="B90" s="300" t="s">
        <v>204</v>
      </c>
      <c r="C90" s="303">
        <v>4</v>
      </c>
      <c r="D90" s="342">
        <v>98.622589531680404</v>
      </c>
      <c r="E90" s="331">
        <v>85.414091470951803</v>
      </c>
      <c r="F90" s="331">
        <v>87.052341597796101</v>
      </c>
      <c r="G90" s="331">
        <v>98.4375</v>
      </c>
      <c r="H90" s="331">
        <v>96.825396825396794</v>
      </c>
      <c r="I90" s="331">
        <v>76.470588235294102</v>
      </c>
      <c r="J90" s="331">
        <v>90.5555555555556</v>
      </c>
      <c r="K90" s="331">
        <v>99.545454545454504</v>
      </c>
      <c r="L90" s="331">
        <v>96.774193548387103</v>
      </c>
    </row>
    <row r="91" spans="1:12" s="117" customFormat="1" ht="17.25" customHeight="1" x14ac:dyDescent="0.2">
      <c r="A91" s="300" t="s">
        <v>85</v>
      </c>
      <c r="B91" s="300" t="s">
        <v>120</v>
      </c>
      <c r="C91" s="303">
        <v>3</v>
      </c>
      <c r="D91" s="342">
        <v>100</v>
      </c>
      <c r="E91" s="331">
        <v>91.304347826086996</v>
      </c>
      <c r="F91" s="331">
        <v>83.870967741935502</v>
      </c>
      <c r="G91" s="331">
        <v>100</v>
      </c>
      <c r="H91" s="331">
        <v>83.3333333333333</v>
      </c>
      <c r="I91" s="331">
        <v>90.476190476190496</v>
      </c>
      <c r="J91" s="331">
        <v>90.045248868778302</v>
      </c>
      <c r="K91" s="331">
        <v>98.507462686567195</v>
      </c>
      <c r="L91" s="331">
        <v>87.5</v>
      </c>
    </row>
    <row r="92" spans="1:12" s="117" customFormat="1" ht="17.25" customHeight="1" x14ac:dyDescent="0.2">
      <c r="A92" s="300" t="s">
        <v>86</v>
      </c>
      <c r="B92" s="300" t="s">
        <v>120</v>
      </c>
      <c r="C92" s="303">
        <v>3</v>
      </c>
      <c r="D92" s="342">
        <v>98.960498960498995</v>
      </c>
      <c r="E92" s="331">
        <v>91.540404040404098</v>
      </c>
      <c r="F92" s="331">
        <v>57.875457875457897</v>
      </c>
      <c r="G92" s="331">
        <v>84.615384615384599</v>
      </c>
      <c r="H92" s="331">
        <v>84.615384615384599</v>
      </c>
      <c r="I92" s="331">
        <v>77.7777777777778</v>
      </c>
      <c r="J92" s="331">
        <v>85.910652920962207</v>
      </c>
      <c r="K92" s="331">
        <v>100</v>
      </c>
      <c r="L92" s="331">
        <v>100</v>
      </c>
    </row>
    <row r="93" spans="1:12" s="117" customFormat="1" ht="17.25" customHeight="1" x14ac:dyDescent="0.2">
      <c r="A93" s="300" t="s">
        <v>87</v>
      </c>
      <c r="B93" s="300" t="s">
        <v>187</v>
      </c>
      <c r="C93" s="303">
        <v>1</v>
      </c>
      <c r="D93" s="342">
        <v>100</v>
      </c>
      <c r="E93" s="331">
        <v>89.142857142857096</v>
      </c>
      <c r="F93" s="331">
        <v>56.410256410256402</v>
      </c>
      <c r="G93" s="331">
        <v>100</v>
      </c>
      <c r="H93" s="331">
        <v>85.714285714285694</v>
      </c>
      <c r="I93" s="331">
        <v>82.608695652173907</v>
      </c>
      <c r="J93" s="331">
        <v>92.857142857142904</v>
      </c>
      <c r="K93" s="331">
        <v>100</v>
      </c>
      <c r="L93" s="331">
        <v>100</v>
      </c>
    </row>
    <row r="94" spans="1:12" s="117" customFormat="1" ht="17.25" customHeight="1" x14ac:dyDescent="0.2">
      <c r="A94" s="300" t="s">
        <v>88</v>
      </c>
      <c r="B94" s="300" t="s">
        <v>187</v>
      </c>
      <c r="C94" s="303">
        <v>1</v>
      </c>
      <c r="D94" s="342">
        <v>99.159663865546193</v>
      </c>
      <c r="E94" s="331">
        <v>90.829694323144096</v>
      </c>
      <c r="F94" s="331">
        <v>95.270270270270302</v>
      </c>
      <c r="G94" s="331">
        <v>100</v>
      </c>
      <c r="H94" s="331">
        <v>91.6666666666667</v>
      </c>
      <c r="I94" s="331">
        <v>83.3333333333333</v>
      </c>
      <c r="J94" s="331">
        <v>96.571428571428598</v>
      </c>
      <c r="K94" s="331">
        <v>100</v>
      </c>
      <c r="L94" s="331">
        <v>100</v>
      </c>
    </row>
    <row r="95" spans="1:12" s="117" customFormat="1" ht="17.25" customHeight="1" x14ac:dyDescent="0.2">
      <c r="A95" s="300" t="s">
        <v>89</v>
      </c>
      <c r="B95" s="300" t="s">
        <v>202</v>
      </c>
      <c r="C95" s="303">
        <v>7</v>
      </c>
      <c r="D95" s="342">
        <v>100</v>
      </c>
      <c r="E95" s="331">
        <v>95.652173913043498</v>
      </c>
      <c r="F95" s="331">
        <v>75</v>
      </c>
      <c r="G95" s="331">
        <v>100</v>
      </c>
      <c r="H95" s="331">
        <v>100</v>
      </c>
      <c r="I95" s="331">
        <v>100</v>
      </c>
      <c r="J95" s="331">
        <v>97.014925373134304</v>
      </c>
      <c r="K95" s="331">
        <v>100</v>
      </c>
      <c r="L95" s="331"/>
    </row>
    <row r="96" spans="1:12" s="117" customFormat="1" ht="17.25" customHeight="1" x14ac:dyDescent="0.2">
      <c r="A96" s="300" t="s">
        <v>90</v>
      </c>
      <c r="B96" s="300" t="s">
        <v>204</v>
      </c>
      <c r="C96" s="303">
        <v>4</v>
      </c>
      <c r="D96" s="342">
        <v>99.363636363636402</v>
      </c>
      <c r="E96" s="331">
        <v>87.143655673560602</v>
      </c>
      <c r="F96" s="331">
        <v>94.091903719912494</v>
      </c>
      <c r="G96" s="331">
        <v>99.3333333333333</v>
      </c>
      <c r="H96" s="331">
        <v>97.3333333333333</v>
      </c>
      <c r="I96" s="331">
        <v>75.6944444444444</v>
      </c>
      <c r="J96" s="331">
        <v>86.287952987267403</v>
      </c>
      <c r="K96" s="331">
        <v>97.040169133192407</v>
      </c>
      <c r="L96" s="331">
        <v>86.9158878504673</v>
      </c>
    </row>
    <row r="97" spans="1:12" s="117" customFormat="1" ht="17.25" customHeight="1" x14ac:dyDescent="0.2">
      <c r="A97" s="300" t="s">
        <v>91</v>
      </c>
      <c r="B97" s="300" t="s">
        <v>176</v>
      </c>
      <c r="C97" s="303">
        <v>5</v>
      </c>
      <c r="D97" s="342">
        <v>99.476439790575895</v>
      </c>
      <c r="E97" s="331">
        <v>92.346616065781205</v>
      </c>
      <c r="F97" s="331">
        <v>91.891891891891902</v>
      </c>
      <c r="G97" s="331">
        <v>100</v>
      </c>
      <c r="H97" s="331">
        <v>100</v>
      </c>
      <c r="I97" s="331">
        <v>81.818181818181799</v>
      </c>
      <c r="J97" s="331">
        <v>95.096463022508004</v>
      </c>
      <c r="K97" s="331">
        <v>100</v>
      </c>
      <c r="L97" s="331">
        <v>100</v>
      </c>
    </row>
    <row r="98" spans="1:12" s="117" customFormat="1" ht="17.25" customHeight="1" x14ac:dyDescent="0.2">
      <c r="A98" s="300" t="s">
        <v>92</v>
      </c>
      <c r="B98" s="300" t="s">
        <v>176</v>
      </c>
      <c r="C98" s="303">
        <v>5</v>
      </c>
      <c r="D98" s="342">
        <v>98.923246824958596</v>
      </c>
      <c r="E98" s="331">
        <v>89.279940305932101</v>
      </c>
      <c r="F98" s="331">
        <v>67.701653729328399</v>
      </c>
      <c r="G98" s="331">
        <v>94.827586206896598</v>
      </c>
      <c r="H98" s="331">
        <v>78.977272727272705</v>
      </c>
      <c r="I98" s="331">
        <v>79.466119096509203</v>
      </c>
      <c r="J98" s="331">
        <v>84.424424424424402</v>
      </c>
      <c r="K98" s="331">
        <v>97.342871742463004</v>
      </c>
      <c r="L98" s="331">
        <v>72.774869109947602</v>
      </c>
    </row>
    <row r="99" spans="1:12" s="117" customFormat="1" ht="17.25" customHeight="1" x14ac:dyDescent="0.2">
      <c r="A99" s="300" t="s">
        <v>93</v>
      </c>
      <c r="B99" s="300" t="s">
        <v>176</v>
      </c>
      <c r="C99" s="303">
        <v>5</v>
      </c>
      <c r="D99" s="342">
        <v>96.875</v>
      </c>
      <c r="E99" s="331">
        <v>91.970802919708007</v>
      </c>
      <c r="F99" s="331">
        <v>67.647058823529406</v>
      </c>
      <c r="G99" s="331">
        <v>86.956521739130395</v>
      </c>
      <c r="H99" s="331">
        <v>86.956521739130395</v>
      </c>
      <c r="I99" s="331">
        <v>87.5</v>
      </c>
      <c r="J99" s="331">
        <v>90.990990990990994</v>
      </c>
      <c r="K99" s="331">
        <v>100</v>
      </c>
      <c r="L99" s="331">
        <v>100</v>
      </c>
    </row>
    <row r="100" spans="1:12" s="117" customFormat="1" ht="17.25" customHeight="1" x14ac:dyDescent="0.2">
      <c r="A100" s="300" t="s">
        <v>94</v>
      </c>
      <c r="B100" s="300" t="s">
        <v>202</v>
      </c>
      <c r="C100" s="303">
        <v>7</v>
      </c>
      <c r="D100" s="342">
        <v>99.1869918699187</v>
      </c>
      <c r="E100" s="331">
        <v>88.978494623655905</v>
      </c>
      <c r="F100" s="331">
        <v>76.086956521739097</v>
      </c>
      <c r="G100" s="331">
        <v>100</v>
      </c>
      <c r="H100" s="331">
        <v>81.818181818181799</v>
      </c>
      <c r="I100" s="331">
        <v>70</v>
      </c>
      <c r="J100" s="331">
        <v>84.523809523809504</v>
      </c>
      <c r="K100" s="331">
        <v>97.435897435897402</v>
      </c>
      <c r="L100" s="331">
        <v>83.3333333333333</v>
      </c>
    </row>
    <row r="101" spans="1:12" s="117" customFormat="1" ht="17.25" customHeight="1" x14ac:dyDescent="0.2">
      <c r="A101" s="300" t="s">
        <v>95</v>
      </c>
      <c r="B101" s="300" t="s">
        <v>205</v>
      </c>
      <c r="C101" s="303">
        <v>2</v>
      </c>
      <c r="D101" s="342">
        <v>98.9690721649485</v>
      </c>
      <c r="E101" s="331">
        <v>92.810457516339895</v>
      </c>
      <c r="F101" s="331">
        <v>94.4444444444444</v>
      </c>
      <c r="G101" s="331">
        <v>94.736842105263193</v>
      </c>
      <c r="H101" s="331">
        <v>89.473684210526301</v>
      </c>
      <c r="I101" s="331">
        <v>93.3333333333333</v>
      </c>
      <c r="J101" s="331">
        <v>99.009900990098998</v>
      </c>
      <c r="K101" s="331">
        <v>100</v>
      </c>
      <c r="L101" s="331">
        <v>100</v>
      </c>
    </row>
    <row r="102" spans="1:12" s="117" customFormat="1" ht="17.25" customHeight="1" x14ac:dyDescent="0.2">
      <c r="A102" s="300" t="s">
        <v>96</v>
      </c>
      <c r="B102" s="300" t="s">
        <v>176</v>
      </c>
      <c r="C102" s="303">
        <v>5</v>
      </c>
      <c r="D102" s="342">
        <v>98.160919540229898</v>
      </c>
      <c r="E102" s="331">
        <v>88.916485563489601</v>
      </c>
      <c r="F102" s="331">
        <v>70.250896057347703</v>
      </c>
      <c r="G102" s="331">
        <v>94.736842105263193</v>
      </c>
      <c r="H102" s="331">
        <v>93.283582089552198</v>
      </c>
      <c r="I102" s="331">
        <v>88.349514563106794</v>
      </c>
      <c r="J102" s="331">
        <v>92.822085889570502</v>
      </c>
      <c r="K102" s="331">
        <v>98.869143780290798</v>
      </c>
      <c r="L102" s="331">
        <v>91.139240506329102</v>
      </c>
    </row>
    <row r="103" spans="1:12" s="117" customFormat="1" ht="16.899999999999999" customHeight="1" x14ac:dyDescent="0.2">
      <c r="A103" s="300" t="s">
        <v>97</v>
      </c>
      <c r="B103" s="300" t="s">
        <v>205</v>
      </c>
      <c r="C103" s="303">
        <v>2</v>
      </c>
      <c r="D103" s="342">
        <v>99.044585987261101</v>
      </c>
      <c r="E103" s="331">
        <v>95.233050847457605</v>
      </c>
      <c r="F103" s="331">
        <v>72.556390977443598</v>
      </c>
      <c r="G103" s="331">
        <v>88.679245283018901</v>
      </c>
      <c r="H103" s="331">
        <v>81.132075471698101</v>
      </c>
      <c r="I103" s="331">
        <v>73.3333333333333</v>
      </c>
      <c r="J103" s="331">
        <v>99.361702127659598</v>
      </c>
      <c r="K103" s="331">
        <v>100</v>
      </c>
      <c r="L103" s="331">
        <v>100</v>
      </c>
    </row>
    <row r="104" spans="1:12" ht="17.25" customHeight="1" x14ac:dyDescent="0.3">
      <c r="A104" s="300" t="s">
        <v>98</v>
      </c>
      <c r="B104" s="300" t="s">
        <v>176</v>
      </c>
      <c r="C104" s="303">
        <v>5</v>
      </c>
      <c r="D104" s="342">
        <v>98.113207547169793</v>
      </c>
      <c r="E104" s="331">
        <v>90.501446480231394</v>
      </c>
      <c r="F104" s="331">
        <v>90.754716981132106</v>
      </c>
      <c r="G104" s="331">
        <v>98.75</v>
      </c>
      <c r="H104" s="331">
        <v>95.569620253164601</v>
      </c>
      <c r="I104" s="331">
        <v>87.5</v>
      </c>
      <c r="J104" s="331">
        <v>97.521865889212805</v>
      </c>
      <c r="K104" s="331">
        <v>99.412915851272004</v>
      </c>
      <c r="L104" s="331">
        <v>91.891891891891902</v>
      </c>
    </row>
    <row r="105" spans="1:12" ht="17.25" customHeight="1" x14ac:dyDescent="0.3">
      <c r="A105" s="300" t="s">
        <v>99</v>
      </c>
      <c r="B105" s="300" t="s">
        <v>120</v>
      </c>
      <c r="C105" s="303">
        <v>3</v>
      </c>
      <c r="D105" s="342">
        <v>97.163120567375898</v>
      </c>
      <c r="E105" s="331">
        <v>91.015625</v>
      </c>
      <c r="F105" s="331">
        <v>71.264367816092005</v>
      </c>
      <c r="G105" s="331">
        <v>96.153846153846203</v>
      </c>
      <c r="H105" s="331">
        <v>96.153846153846203</v>
      </c>
      <c r="I105" s="331">
        <v>66.6666666666667</v>
      </c>
      <c r="J105" s="331">
        <v>88.571428571428598</v>
      </c>
      <c r="K105" s="331">
        <v>98.550724637681199</v>
      </c>
      <c r="L105" s="331">
        <v>84.615384615384599</v>
      </c>
    </row>
    <row r="106" spans="1:12" ht="17.25" customHeight="1" thickBot="1" x14ac:dyDescent="0.35">
      <c r="A106" s="301" t="s">
        <v>100</v>
      </c>
      <c r="B106" s="301" t="s">
        <v>187</v>
      </c>
      <c r="C106" s="304">
        <v>1</v>
      </c>
      <c r="D106" s="342">
        <v>100</v>
      </c>
      <c r="E106" s="331">
        <v>84.848484848484901</v>
      </c>
      <c r="F106" s="331">
        <v>52.941176470588204</v>
      </c>
      <c r="G106" s="331">
        <v>84.615384615384599</v>
      </c>
      <c r="H106" s="331">
        <v>76.923076923076906</v>
      </c>
      <c r="I106" s="331">
        <v>83.3333333333333</v>
      </c>
      <c r="J106" s="331">
        <v>89.719626168224295</v>
      </c>
      <c r="K106" s="331">
        <v>100</v>
      </c>
      <c r="L106" s="331">
        <v>100</v>
      </c>
    </row>
    <row r="107" spans="1:12" ht="17.25" thickBot="1" x14ac:dyDescent="0.35">
      <c r="A107" s="305"/>
      <c r="B107" s="305"/>
      <c r="C107" s="305"/>
      <c r="D107" s="332">
        <v>100</v>
      </c>
      <c r="E107" s="333">
        <v>84.848484848484901</v>
      </c>
      <c r="F107" s="333">
        <v>52.941176470588204</v>
      </c>
      <c r="G107" s="333">
        <v>84.615384615384599</v>
      </c>
      <c r="H107" s="333">
        <v>76.923076923076906</v>
      </c>
      <c r="I107" s="333">
        <v>83.3333333333333</v>
      </c>
      <c r="J107" s="333">
        <v>89.719626168224295</v>
      </c>
      <c r="K107" s="333">
        <v>100</v>
      </c>
      <c r="L107" s="333">
        <v>100</v>
      </c>
    </row>
    <row r="108" spans="1:12" ht="17.25" customHeight="1" x14ac:dyDescent="0.3">
      <c r="A108" s="310" t="s">
        <v>174</v>
      </c>
      <c r="B108" s="309" t="s">
        <v>176</v>
      </c>
      <c r="C108" s="307">
        <v>5</v>
      </c>
      <c r="D108" s="343">
        <v>97.62</v>
      </c>
      <c r="E108" s="334">
        <v>88.51</v>
      </c>
      <c r="F108" s="335">
        <v>15.52</v>
      </c>
      <c r="G108" s="335">
        <v>73.58</v>
      </c>
      <c r="H108" s="334">
        <v>71.7</v>
      </c>
      <c r="I108" s="334">
        <v>95.83</v>
      </c>
      <c r="J108" s="334">
        <v>81.650000000000006</v>
      </c>
      <c r="K108" s="335">
        <v>97.79</v>
      </c>
      <c r="L108" s="334">
        <v>84.21</v>
      </c>
    </row>
    <row r="109" spans="1:12" ht="17.25" customHeight="1" thickBot="1" x14ac:dyDescent="0.35">
      <c r="A109" s="311" t="s">
        <v>175</v>
      </c>
      <c r="B109" s="301" t="s">
        <v>120</v>
      </c>
      <c r="C109" s="308">
        <v>3</v>
      </c>
      <c r="D109" s="344">
        <v>98.79</v>
      </c>
      <c r="E109" s="335">
        <v>88.75</v>
      </c>
      <c r="F109" s="335">
        <v>85.49</v>
      </c>
      <c r="G109" s="335">
        <v>97.43</v>
      </c>
      <c r="H109" s="335">
        <v>84.33</v>
      </c>
      <c r="I109" s="335">
        <v>88.69</v>
      </c>
      <c r="J109" s="335">
        <v>93.14</v>
      </c>
      <c r="K109" s="335">
        <v>99.17</v>
      </c>
      <c r="L109" s="335">
        <v>91.37</v>
      </c>
    </row>
    <row r="110" spans="1:12" ht="17.25" customHeight="1" x14ac:dyDescent="0.3">
      <c r="A110" s="119"/>
      <c r="B110" s="119"/>
      <c r="C110" s="306"/>
      <c r="D110" s="122"/>
      <c r="E110" s="122"/>
      <c r="F110" s="122"/>
      <c r="G110" s="122"/>
      <c r="H110" s="122"/>
      <c r="I110" s="122"/>
      <c r="J110" s="122"/>
      <c r="K110" s="122"/>
      <c r="L110" s="123"/>
    </row>
    <row r="111" spans="1:12" x14ac:dyDescent="0.3">
      <c r="A111" s="377" t="s">
        <v>284</v>
      </c>
      <c r="B111" s="377"/>
    </row>
    <row r="113" spans="2:10" x14ac:dyDescent="0.3">
      <c r="B113" s="345"/>
      <c r="C113" s="345"/>
      <c r="D113" s="345"/>
      <c r="E113" s="345"/>
      <c r="F113" s="345"/>
      <c r="G113" s="345"/>
      <c r="H113" s="345"/>
      <c r="I113" s="345"/>
      <c r="J113" s="345"/>
    </row>
  </sheetData>
  <autoFilter ref="A2:B3" xr:uid="{00000000-0001-0000-0900-000000000000}"/>
  <mergeCells count="3">
    <mergeCell ref="A2:A3"/>
    <mergeCell ref="B2:B3"/>
    <mergeCell ref="A111:B111"/>
  </mergeCells>
  <phoneticPr fontId="4" type="noConversion"/>
  <pageMargins left="0.2" right="0.78431372549019596" top="0.4" bottom="0.98039215686274495" header="0.50980392156862797" footer="0.50980392156862797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"/>
  <dimension ref="A1:Y122"/>
  <sheetViews>
    <sheetView zoomScaleNormal="100" workbookViewId="0">
      <selection activeCell="K47" sqref="K47"/>
    </sheetView>
  </sheetViews>
  <sheetFormatPr defaultColWidth="14.42578125" defaultRowHeight="16.5" x14ac:dyDescent="0.3"/>
  <cols>
    <col min="1" max="1" width="19.140625" style="151" bestFit="1" customWidth="1"/>
    <col min="2" max="2" width="14.42578125" style="151"/>
    <col min="3" max="3" width="14.5703125" style="151" bestFit="1" customWidth="1"/>
    <col min="4" max="5" width="18.7109375" style="169" bestFit="1" customWidth="1"/>
    <col min="6" max="6" width="12.42578125" style="170" customWidth="1"/>
    <col min="7" max="8" width="14.5703125" style="152" bestFit="1" customWidth="1"/>
    <col min="9" max="10" width="14.5703125" style="170" bestFit="1" customWidth="1"/>
    <col min="11" max="12" width="14.5703125" style="152" bestFit="1" customWidth="1"/>
    <col min="13" max="14" width="14.5703125" style="170" bestFit="1" customWidth="1"/>
    <col min="15" max="16" width="18.7109375" style="171" bestFit="1" customWidth="1"/>
    <col min="17" max="17" width="10.140625" style="170" bestFit="1" customWidth="1"/>
    <col min="18" max="18" width="9.7109375" style="170" bestFit="1" customWidth="1"/>
    <col min="19" max="19" width="15.140625" style="152" bestFit="1" customWidth="1"/>
    <col min="20" max="20" width="14.5703125" style="152" bestFit="1" customWidth="1"/>
    <col min="21" max="22" width="9.7109375" style="170" bestFit="1" customWidth="1"/>
    <col min="23" max="24" width="11.28515625" style="152" bestFit="1" customWidth="1"/>
    <col min="25" max="25" width="9.7109375" style="170" bestFit="1" customWidth="1"/>
    <col min="26" max="16384" width="14.42578125" style="151"/>
  </cols>
  <sheetData>
    <row r="1" spans="1:25" ht="74.25" customHeight="1" x14ac:dyDescent="0.3">
      <c r="A1" s="378" t="s">
        <v>287</v>
      </c>
      <c r="B1" s="378"/>
      <c r="C1" s="378"/>
      <c r="D1" s="387" t="s">
        <v>185</v>
      </c>
      <c r="E1" s="388"/>
      <c r="F1" s="389"/>
      <c r="G1" s="381" t="s">
        <v>126</v>
      </c>
      <c r="H1" s="382"/>
      <c r="I1" s="382"/>
      <c r="J1" s="383"/>
      <c r="K1" s="390" t="s">
        <v>127</v>
      </c>
      <c r="L1" s="391"/>
      <c r="M1" s="391"/>
      <c r="N1" s="392"/>
      <c r="O1" s="393" t="s">
        <v>128</v>
      </c>
      <c r="P1" s="394"/>
      <c r="Q1" s="394"/>
      <c r="R1" s="395"/>
      <c r="S1" s="380" t="s">
        <v>129</v>
      </c>
      <c r="T1" s="380"/>
      <c r="U1" s="380"/>
      <c r="V1" s="380"/>
      <c r="W1" s="381" t="s">
        <v>130</v>
      </c>
      <c r="X1" s="382"/>
      <c r="Y1" s="383"/>
    </row>
    <row r="2" spans="1:25" s="152" customFormat="1" x14ac:dyDescent="0.3">
      <c r="A2" s="177" t="s">
        <v>133</v>
      </c>
      <c r="B2" s="177" t="s">
        <v>274</v>
      </c>
      <c r="C2" s="177" t="s">
        <v>267</v>
      </c>
      <c r="D2" s="206" t="s">
        <v>102</v>
      </c>
      <c r="E2" s="201" t="s">
        <v>103</v>
      </c>
      <c r="F2" s="207" t="s">
        <v>104</v>
      </c>
      <c r="G2" s="226" t="s">
        <v>105</v>
      </c>
      <c r="H2" s="177" t="s">
        <v>106</v>
      </c>
      <c r="I2" s="178" t="s">
        <v>107</v>
      </c>
      <c r="J2" s="227" t="s">
        <v>103</v>
      </c>
      <c r="K2" s="226" t="s">
        <v>108</v>
      </c>
      <c r="L2" s="177" t="s">
        <v>109</v>
      </c>
      <c r="M2" s="178" t="s">
        <v>110</v>
      </c>
      <c r="N2" s="227" t="s">
        <v>103</v>
      </c>
      <c r="O2" s="245" t="s">
        <v>111</v>
      </c>
      <c r="P2" s="246" t="s">
        <v>112</v>
      </c>
      <c r="Q2" s="178" t="s">
        <v>113</v>
      </c>
      <c r="R2" s="227" t="s">
        <v>103</v>
      </c>
      <c r="S2" s="177" t="s">
        <v>114</v>
      </c>
      <c r="T2" s="177" t="s">
        <v>115</v>
      </c>
      <c r="U2" s="178" t="s">
        <v>116</v>
      </c>
      <c r="V2" s="178" t="s">
        <v>103</v>
      </c>
      <c r="W2" s="261" t="s">
        <v>117</v>
      </c>
      <c r="X2" s="262" t="s">
        <v>118</v>
      </c>
      <c r="Y2" s="227" t="s">
        <v>119</v>
      </c>
    </row>
    <row r="3" spans="1:25" x14ac:dyDescent="0.3">
      <c r="A3" s="264" t="s">
        <v>2</v>
      </c>
      <c r="B3" s="322">
        <v>3700100400</v>
      </c>
      <c r="C3" s="265">
        <v>3</v>
      </c>
      <c r="D3" s="208">
        <v>2657946.9</v>
      </c>
      <c r="E3" s="174">
        <v>10507571.300000001</v>
      </c>
      <c r="F3" s="209">
        <v>0.25295539988389099</v>
      </c>
      <c r="G3" s="228">
        <v>3748</v>
      </c>
      <c r="H3" s="192">
        <v>3258</v>
      </c>
      <c r="I3" s="193">
        <v>0.86926360725720397</v>
      </c>
      <c r="J3" s="229">
        <v>0.94672800604991203</v>
      </c>
      <c r="K3" s="241">
        <v>4954</v>
      </c>
      <c r="L3" s="176">
        <v>4328</v>
      </c>
      <c r="M3" s="175">
        <v>0.87363746467501002</v>
      </c>
      <c r="N3" s="209">
        <v>0.87333465897792795</v>
      </c>
      <c r="O3" s="247">
        <v>3069967.09</v>
      </c>
      <c r="P3" s="198">
        <v>2062232.43</v>
      </c>
      <c r="Q3" s="193">
        <v>0.67174414889248901</v>
      </c>
      <c r="R3" s="229">
        <v>0.65601555228644104</v>
      </c>
      <c r="S3" s="224">
        <v>3536</v>
      </c>
      <c r="T3" s="176">
        <v>1697</v>
      </c>
      <c r="U3" s="175">
        <v>0.47992081447963802</v>
      </c>
      <c r="V3" s="254">
        <v>0.66755245618365799</v>
      </c>
      <c r="W3" s="228">
        <v>2863</v>
      </c>
      <c r="X3" s="192">
        <v>2213</v>
      </c>
      <c r="Y3" s="229">
        <v>0.77296542088718101</v>
      </c>
    </row>
    <row r="4" spans="1:25" x14ac:dyDescent="0.3">
      <c r="A4" s="264" t="s">
        <v>3</v>
      </c>
      <c r="B4" s="322">
        <v>3700300800</v>
      </c>
      <c r="C4" s="265">
        <v>2</v>
      </c>
      <c r="D4" s="210">
        <v>383624.11</v>
      </c>
      <c r="E4" s="153">
        <v>1551276.86</v>
      </c>
      <c r="F4" s="211">
        <v>0.24729570838824999</v>
      </c>
      <c r="G4" s="230">
        <v>645</v>
      </c>
      <c r="H4" s="194">
        <v>615</v>
      </c>
      <c r="I4" s="195">
        <v>0.95348837209302295</v>
      </c>
      <c r="J4" s="231">
        <v>1</v>
      </c>
      <c r="K4" s="235">
        <v>869</v>
      </c>
      <c r="L4" s="155">
        <v>784</v>
      </c>
      <c r="M4" s="154">
        <v>0.90218642117376302</v>
      </c>
      <c r="N4" s="211">
        <v>0.9</v>
      </c>
      <c r="O4" s="248">
        <v>446776.38</v>
      </c>
      <c r="P4" s="199">
        <v>302635.52000000002</v>
      </c>
      <c r="Q4" s="195">
        <v>0.677375827253894</v>
      </c>
      <c r="R4" s="231">
        <v>0.67340625898298201</v>
      </c>
      <c r="S4" s="204">
        <v>588</v>
      </c>
      <c r="T4" s="155">
        <v>274</v>
      </c>
      <c r="U4" s="154">
        <v>0.46598639455782298</v>
      </c>
      <c r="V4" s="255">
        <v>0.64997878359264505</v>
      </c>
      <c r="W4" s="230">
        <v>459</v>
      </c>
      <c r="X4" s="194">
        <v>380</v>
      </c>
      <c r="Y4" s="231">
        <v>0.82788671023965099</v>
      </c>
    </row>
    <row r="5" spans="1:25" x14ac:dyDescent="0.3">
      <c r="A5" s="264" t="s">
        <v>4</v>
      </c>
      <c r="B5" s="322">
        <v>3700500800</v>
      </c>
      <c r="C5" s="265">
        <v>2</v>
      </c>
      <c r="D5" s="210">
        <v>124603.88</v>
      </c>
      <c r="E5" s="153">
        <v>481497.15</v>
      </c>
      <c r="F5" s="211">
        <v>0.25878425240938602</v>
      </c>
      <c r="G5" s="230">
        <v>197</v>
      </c>
      <c r="H5" s="194">
        <v>188</v>
      </c>
      <c r="I5" s="195">
        <v>0.95431472081218305</v>
      </c>
      <c r="J5" s="231">
        <v>1</v>
      </c>
      <c r="K5" s="235">
        <v>296</v>
      </c>
      <c r="L5" s="155">
        <v>267</v>
      </c>
      <c r="M5" s="154">
        <v>0.90202702702702697</v>
      </c>
      <c r="N5" s="211">
        <v>0.9</v>
      </c>
      <c r="O5" s="248">
        <v>147701.01999999999</v>
      </c>
      <c r="P5" s="199">
        <v>91834.46</v>
      </c>
      <c r="Q5" s="195">
        <v>0.62175914560373402</v>
      </c>
      <c r="R5" s="231">
        <v>0.60930090362465505</v>
      </c>
      <c r="S5" s="204">
        <v>224</v>
      </c>
      <c r="T5" s="155">
        <v>98</v>
      </c>
      <c r="U5" s="154">
        <v>0.4375</v>
      </c>
      <c r="V5" s="255">
        <v>0.639538152610442</v>
      </c>
      <c r="W5" s="230">
        <v>132</v>
      </c>
      <c r="X5" s="194">
        <v>108</v>
      </c>
      <c r="Y5" s="231">
        <v>0.81818181818181801</v>
      </c>
    </row>
    <row r="6" spans="1:25" x14ac:dyDescent="0.3">
      <c r="A6" s="264" t="s">
        <v>5</v>
      </c>
      <c r="B6" s="322">
        <v>3700700400</v>
      </c>
      <c r="C6" s="265">
        <v>4</v>
      </c>
      <c r="D6" s="210">
        <v>673400.5</v>
      </c>
      <c r="E6" s="153">
        <v>2794575.37</v>
      </c>
      <c r="F6" s="211">
        <v>0.24096702033125</v>
      </c>
      <c r="G6" s="230">
        <v>1383</v>
      </c>
      <c r="H6" s="194">
        <v>1298</v>
      </c>
      <c r="I6" s="195">
        <v>0.938539407086045</v>
      </c>
      <c r="J6" s="231">
        <v>0.92530944625407197</v>
      </c>
      <c r="K6" s="235">
        <v>1772</v>
      </c>
      <c r="L6" s="155">
        <v>1677</v>
      </c>
      <c r="M6" s="154">
        <v>0.94638826185101599</v>
      </c>
      <c r="N6" s="211">
        <v>0.9</v>
      </c>
      <c r="O6" s="248">
        <v>853822.57</v>
      </c>
      <c r="P6" s="199">
        <v>517744.86</v>
      </c>
      <c r="Q6" s="195">
        <v>0.60638460283381801</v>
      </c>
      <c r="R6" s="231">
        <v>0.60847558190708895</v>
      </c>
      <c r="S6" s="204">
        <v>1222</v>
      </c>
      <c r="T6" s="155">
        <v>525</v>
      </c>
      <c r="U6" s="154">
        <v>0.42962356792144002</v>
      </c>
      <c r="V6" s="255">
        <v>0.62671686746987998</v>
      </c>
      <c r="W6" s="230">
        <v>1103</v>
      </c>
      <c r="X6" s="194">
        <v>944</v>
      </c>
      <c r="Y6" s="231">
        <v>0.85584768812330003</v>
      </c>
    </row>
    <row r="7" spans="1:25" x14ac:dyDescent="0.3">
      <c r="A7" s="264" t="s">
        <v>6</v>
      </c>
      <c r="B7" s="322">
        <v>3700900800</v>
      </c>
      <c r="C7" s="265">
        <v>2</v>
      </c>
      <c r="D7" s="210">
        <v>338487.95</v>
      </c>
      <c r="E7" s="153">
        <v>1287145.1100000001</v>
      </c>
      <c r="F7" s="211">
        <v>0.26297574948639602</v>
      </c>
      <c r="G7" s="230">
        <v>426</v>
      </c>
      <c r="H7" s="194">
        <v>397</v>
      </c>
      <c r="I7" s="195">
        <v>0.931924882629108</v>
      </c>
      <c r="J7" s="231">
        <v>1</v>
      </c>
      <c r="K7" s="235">
        <v>718</v>
      </c>
      <c r="L7" s="155">
        <v>668</v>
      </c>
      <c r="M7" s="154">
        <v>0.93036211699164395</v>
      </c>
      <c r="N7" s="211">
        <v>0.9</v>
      </c>
      <c r="O7" s="248">
        <v>369696.88</v>
      </c>
      <c r="P7" s="199">
        <v>274527.25</v>
      </c>
      <c r="Q7" s="195">
        <v>0.74257388918186196</v>
      </c>
      <c r="R7" s="231">
        <v>0.7</v>
      </c>
      <c r="S7" s="204">
        <v>489</v>
      </c>
      <c r="T7" s="155">
        <v>256</v>
      </c>
      <c r="U7" s="154">
        <v>0.52351738241308798</v>
      </c>
      <c r="V7" s="255">
        <v>0.7</v>
      </c>
      <c r="W7" s="230">
        <v>460</v>
      </c>
      <c r="X7" s="194">
        <v>382</v>
      </c>
      <c r="Y7" s="231">
        <v>0.83043478260869596</v>
      </c>
    </row>
    <row r="8" spans="1:25" x14ac:dyDescent="0.3">
      <c r="A8" s="264" t="s">
        <v>7</v>
      </c>
      <c r="B8" s="322">
        <v>3701100200</v>
      </c>
      <c r="C8" s="265">
        <v>2</v>
      </c>
      <c r="D8" s="210">
        <v>139445.56</v>
      </c>
      <c r="E8" s="153">
        <v>526735.5</v>
      </c>
      <c r="F8" s="211">
        <v>0.26473545071482701</v>
      </c>
      <c r="G8" s="230">
        <v>164</v>
      </c>
      <c r="H8" s="194">
        <v>156</v>
      </c>
      <c r="I8" s="195">
        <v>0.95121951219512202</v>
      </c>
      <c r="J8" s="231">
        <v>1</v>
      </c>
      <c r="K8" s="235">
        <v>251</v>
      </c>
      <c r="L8" s="155">
        <v>211</v>
      </c>
      <c r="M8" s="154">
        <v>0.840637450199203</v>
      </c>
      <c r="N8" s="211">
        <v>0.84484375</v>
      </c>
      <c r="O8" s="248">
        <v>163345.73000000001</v>
      </c>
      <c r="P8" s="199">
        <v>117936.66</v>
      </c>
      <c r="Q8" s="195">
        <v>0.72200638486234103</v>
      </c>
      <c r="R8" s="231">
        <v>0.7</v>
      </c>
      <c r="S8" s="204">
        <v>155</v>
      </c>
      <c r="T8" s="155">
        <v>75</v>
      </c>
      <c r="U8" s="154">
        <v>0.483870967741936</v>
      </c>
      <c r="V8" s="255">
        <v>0.61215053763440896</v>
      </c>
      <c r="W8" s="230">
        <v>156</v>
      </c>
      <c r="X8" s="194">
        <v>68</v>
      </c>
      <c r="Y8" s="231">
        <v>0.43589743589743601</v>
      </c>
    </row>
    <row r="9" spans="1:25" x14ac:dyDescent="0.3">
      <c r="A9" s="264" t="s">
        <v>8</v>
      </c>
      <c r="B9" s="322">
        <v>3701300700</v>
      </c>
      <c r="C9" s="265">
        <v>7</v>
      </c>
      <c r="D9" s="210">
        <v>833706.15</v>
      </c>
      <c r="E9" s="153">
        <v>3713593.93</v>
      </c>
      <c r="F9" s="211">
        <v>0.224501161331875</v>
      </c>
      <c r="G9" s="230">
        <v>1353</v>
      </c>
      <c r="H9" s="194">
        <v>1240</v>
      </c>
      <c r="I9" s="195">
        <v>0.91648189209164799</v>
      </c>
      <c r="J9" s="231">
        <v>0.98737541528239203</v>
      </c>
      <c r="K9" s="235">
        <v>1715</v>
      </c>
      <c r="L9" s="155">
        <v>1641</v>
      </c>
      <c r="M9" s="154">
        <v>0.95685131195335305</v>
      </c>
      <c r="N9" s="211">
        <v>0.9</v>
      </c>
      <c r="O9" s="248">
        <v>914096.4</v>
      </c>
      <c r="P9" s="199">
        <v>619965.37</v>
      </c>
      <c r="Q9" s="195">
        <v>0.67822755893142095</v>
      </c>
      <c r="R9" s="231">
        <v>0.68552700141197798</v>
      </c>
      <c r="S9" s="204">
        <v>1315</v>
      </c>
      <c r="T9" s="155">
        <v>631</v>
      </c>
      <c r="U9" s="154">
        <v>0.47984790874524702</v>
      </c>
      <c r="V9" s="255">
        <v>0.69175195665261902</v>
      </c>
      <c r="W9" s="230">
        <v>993</v>
      </c>
      <c r="X9" s="194">
        <v>839</v>
      </c>
      <c r="Y9" s="231">
        <v>0.84491440080563995</v>
      </c>
    </row>
    <row r="10" spans="1:25" x14ac:dyDescent="0.3">
      <c r="A10" s="264" t="s">
        <v>9</v>
      </c>
      <c r="B10" s="322">
        <v>3701500100</v>
      </c>
      <c r="C10" s="265">
        <v>7</v>
      </c>
      <c r="D10" s="210">
        <v>450363.67</v>
      </c>
      <c r="E10" s="153">
        <v>1865172.62</v>
      </c>
      <c r="F10" s="211">
        <v>0.24145951166707599</v>
      </c>
      <c r="G10" s="230">
        <v>784</v>
      </c>
      <c r="H10" s="194">
        <v>721</v>
      </c>
      <c r="I10" s="195">
        <v>0.91964285714285698</v>
      </c>
      <c r="J10" s="231">
        <v>0.95976635514018704</v>
      </c>
      <c r="K10" s="235">
        <v>989</v>
      </c>
      <c r="L10" s="155">
        <v>952</v>
      </c>
      <c r="M10" s="154">
        <v>0.96258847320525798</v>
      </c>
      <c r="N10" s="211">
        <v>0.9</v>
      </c>
      <c r="O10" s="248">
        <v>497903.13</v>
      </c>
      <c r="P10" s="199">
        <v>343133.97</v>
      </c>
      <c r="Q10" s="195">
        <v>0.68915808984771798</v>
      </c>
      <c r="R10" s="231">
        <v>0.669802071510053</v>
      </c>
      <c r="S10" s="204">
        <v>706</v>
      </c>
      <c r="T10" s="155">
        <v>353</v>
      </c>
      <c r="U10" s="154">
        <v>0.5</v>
      </c>
      <c r="V10" s="255">
        <v>0.68827930174563601</v>
      </c>
      <c r="W10" s="230">
        <v>599</v>
      </c>
      <c r="X10" s="194">
        <v>506</v>
      </c>
      <c r="Y10" s="231">
        <v>0.84474123539232104</v>
      </c>
    </row>
    <row r="11" spans="1:25" x14ac:dyDescent="0.3">
      <c r="A11" s="264" t="s">
        <v>10</v>
      </c>
      <c r="B11" s="322">
        <v>3701700700</v>
      </c>
      <c r="C11" s="265">
        <v>6</v>
      </c>
      <c r="D11" s="210">
        <v>859552.45</v>
      </c>
      <c r="E11" s="153">
        <v>3799649.49</v>
      </c>
      <c r="F11" s="211">
        <v>0.22621887946827399</v>
      </c>
      <c r="G11" s="230">
        <v>1349</v>
      </c>
      <c r="H11" s="194">
        <v>1204</v>
      </c>
      <c r="I11" s="195">
        <v>0.89251297257227602</v>
      </c>
      <c r="J11" s="231">
        <v>0.95506258692628698</v>
      </c>
      <c r="K11" s="235">
        <v>1793</v>
      </c>
      <c r="L11" s="155">
        <v>1608</v>
      </c>
      <c r="M11" s="154">
        <v>0.89682097044060205</v>
      </c>
      <c r="N11" s="211">
        <v>0.9</v>
      </c>
      <c r="O11" s="248">
        <v>1142725.74</v>
      </c>
      <c r="P11" s="199">
        <v>722626.87</v>
      </c>
      <c r="Q11" s="195">
        <v>0.63237121971191501</v>
      </c>
      <c r="R11" s="231">
        <v>0.65703343178656703</v>
      </c>
      <c r="S11" s="204">
        <v>1381</v>
      </c>
      <c r="T11" s="155">
        <v>554</v>
      </c>
      <c r="U11" s="154">
        <v>0.40115858073859501</v>
      </c>
      <c r="V11" s="255">
        <v>0.62538461538461498</v>
      </c>
      <c r="W11" s="230">
        <v>1092</v>
      </c>
      <c r="X11" s="194">
        <v>952</v>
      </c>
      <c r="Y11" s="231">
        <v>0.87179487179487203</v>
      </c>
    </row>
    <row r="12" spans="1:25" ht="15" customHeight="1" x14ac:dyDescent="0.3">
      <c r="A12" s="264" t="s">
        <v>11</v>
      </c>
      <c r="B12" s="322">
        <v>3701900700</v>
      </c>
      <c r="C12" s="265">
        <v>6</v>
      </c>
      <c r="D12" s="210">
        <v>1681413.14</v>
      </c>
      <c r="E12" s="153">
        <v>6316195.8200000003</v>
      </c>
      <c r="F12" s="211">
        <v>0.26620661992078598</v>
      </c>
      <c r="G12" s="230">
        <v>2369</v>
      </c>
      <c r="H12" s="194">
        <v>2277</v>
      </c>
      <c r="I12" s="195">
        <v>0.961165048543689</v>
      </c>
      <c r="J12" s="231">
        <v>1</v>
      </c>
      <c r="K12" s="235">
        <v>2929</v>
      </c>
      <c r="L12" s="155">
        <v>2661</v>
      </c>
      <c r="M12" s="154">
        <v>0.90850119494708104</v>
      </c>
      <c r="N12" s="211">
        <v>0.9</v>
      </c>
      <c r="O12" s="248">
        <v>1878805.71</v>
      </c>
      <c r="P12" s="199">
        <v>1377795.46</v>
      </c>
      <c r="Q12" s="195">
        <v>0.73333578489071105</v>
      </c>
      <c r="R12" s="231">
        <v>0.7</v>
      </c>
      <c r="S12" s="204">
        <v>1726</v>
      </c>
      <c r="T12" s="155">
        <v>855</v>
      </c>
      <c r="U12" s="154">
        <v>0.49536500579374299</v>
      </c>
      <c r="V12" s="255">
        <v>0.7</v>
      </c>
      <c r="W12" s="230">
        <v>2161</v>
      </c>
      <c r="X12" s="194">
        <v>1799</v>
      </c>
      <c r="Y12" s="231">
        <v>0.83248496066635802</v>
      </c>
    </row>
    <row r="13" spans="1:25" x14ac:dyDescent="0.3">
      <c r="A13" s="264" t="s">
        <v>12</v>
      </c>
      <c r="B13" s="322">
        <v>3702100500</v>
      </c>
      <c r="C13" s="265">
        <v>1</v>
      </c>
      <c r="D13" s="210">
        <v>2424445.42</v>
      </c>
      <c r="E13" s="153">
        <v>10357492.92</v>
      </c>
      <c r="F13" s="211">
        <v>0.234076473788215</v>
      </c>
      <c r="G13" s="230">
        <v>3264</v>
      </c>
      <c r="H13" s="194">
        <v>3127</v>
      </c>
      <c r="I13" s="195">
        <v>0.95802696078431404</v>
      </c>
      <c r="J13" s="231">
        <v>1</v>
      </c>
      <c r="K13" s="235">
        <v>4652</v>
      </c>
      <c r="L13" s="155">
        <v>4467</v>
      </c>
      <c r="M13" s="154">
        <v>0.96023215821152197</v>
      </c>
      <c r="N13" s="211">
        <v>0.9</v>
      </c>
      <c r="O13" s="248">
        <v>2642076.59</v>
      </c>
      <c r="P13" s="199">
        <v>1868654.92</v>
      </c>
      <c r="Q13" s="195">
        <v>0.70726750582200204</v>
      </c>
      <c r="R13" s="231">
        <v>0.7</v>
      </c>
      <c r="S13" s="204">
        <v>3342</v>
      </c>
      <c r="T13" s="155">
        <v>1704</v>
      </c>
      <c r="U13" s="154">
        <v>0.50987432675044897</v>
      </c>
      <c r="V13" s="255">
        <v>0.69582909460834197</v>
      </c>
      <c r="W13" s="230">
        <v>2600</v>
      </c>
      <c r="X13" s="194">
        <v>1896</v>
      </c>
      <c r="Y13" s="231">
        <v>0.72923076923076902</v>
      </c>
    </row>
    <row r="14" spans="1:25" x14ac:dyDescent="0.3">
      <c r="A14" s="264" t="s">
        <v>13</v>
      </c>
      <c r="B14" s="322">
        <v>3702300500</v>
      </c>
      <c r="C14" s="265">
        <v>2</v>
      </c>
      <c r="D14" s="210">
        <v>998421.98</v>
      </c>
      <c r="E14" s="153">
        <v>3862616.75</v>
      </c>
      <c r="F14" s="211">
        <v>0.258483314452566</v>
      </c>
      <c r="G14" s="230">
        <v>1280</v>
      </c>
      <c r="H14" s="194">
        <v>1244</v>
      </c>
      <c r="I14" s="195">
        <v>0.97187500000000004</v>
      </c>
      <c r="J14" s="231">
        <v>1</v>
      </c>
      <c r="K14" s="235">
        <v>2201</v>
      </c>
      <c r="L14" s="155">
        <v>1848</v>
      </c>
      <c r="M14" s="154">
        <v>0.83961835529304896</v>
      </c>
      <c r="N14" s="211">
        <v>0.86090118938700799</v>
      </c>
      <c r="O14" s="248">
        <v>1151951.1399999999</v>
      </c>
      <c r="P14" s="199">
        <v>790789.77</v>
      </c>
      <c r="Q14" s="195">
        <v>0.68647856887402403</v>
      </c>
      <c r="R14" s="231">
        <v>0.66483412078228599</v>
      </c>
      <c r="S14" s="204">
        <v>1629</v>
      </c>
      <c r="T14" s="155">
        <v>750</v>
      </c>
      <c r="U14" s="154">
        <v>0.46040515653775299</v>
      </c>
      <c r="V14" s="255">
        <v>0.67009433962264198</v>
      </c>
      <c r="W14" s="230">
        <v>1046</v>
      </c>
      <c r="X14" s="194">
        <v>779</v>
      </c>
      <c r="Y14" s="231">
        <v>0.74474187380497103</v>
      </c>
    </row>
    <row r="15" spans="1:25" x14ac:dyDescent="0.3">
      <c r="A15" s="264" t="s">
        <v>14</v>
      </c>
      <c r="B15" s="322">
        <v>3702500800</v>
      </c>
      <c r="C15" s="265">
        <v>4</v>
      </c>
      <c r="D15" s="210">
        <v>3328671.05</v>
      </c>
      <c r="E15" s="153">
        <v>12165121.810000001</v>
      </c>
      <c r="F15" s="211">
        <v>0.27362414466444201</v>
      </c>
      <c r="G15" s="230">
        <v>3439</v>
      </c>
      <c r="H15" s="194">
        <v>3349</v>
      </c>
      <c r="I15" s="195">
        <v>0.97382960162837995</v>
      </c>
      <c r="J15" s="231">
        <v>1</v>
      </c>
      <c r="K15" s="235">
        <v>4151</v>
      </c>
      <c r="L15" s="155">
        <v>3659</v>
      </c>
      <c r="M15" s="154">
        <v>0.88147434353167897</v>
      </c>
      <c r="N15" s="211">
        <v>0.9</v>
      </c>
      <c r="O15" s="248">
        <v>3673650.74</v>
      </c>
      <c r="P15" s="199">
        <v>2728672.49</v>
      </c>
      <c r="Q15" s="195">
        <v>0.74276861986068898</v>
      </c>
      <c r="R15" s="231">
        <v>0.7</v>
      </c>
      <c r="S15" s="204">
        <v>2836</v>
      </c>
      <c r="T15" s="155">
        <v>1636</v>
      </c>
      <c r="U15" s="154">
        <v>0.57686882933709505</v>
      </c>
      <c r="V15" s="255">
        <v>0.7</v>
      </c>
      <c r="W15" s="230">
        <v>2400</v>
      </c>
      <c r="X15" s="194">
        <v>1924</v>
      </c>
      <c r="Y15" s="231">
        <v>0.80166666666666697</v>
      </c>
    </row>
    <row r="16" spans="1:25" x14ac:dyDescent="0.3">
      <c r="A16" s="264" t="s">
        <v>15</v>
      </c>
      <c r="B16" s="322">
        <v>3702700500</v>
      </c>
      <c r="C16" s="265">
        <v>2</v>
      </c>
      <c r="D16" s="210">
        <v>1336416.58</v>
      </c>
      <c r="E16" s="153">
        <v>5123954.09</v>
      </c>
      <c r="F16" s="211">
        <v>0.26081743835452698</v>
      </c>
      <c r="G16" s="230">
        <v>1543</v>
      </c>
      <c r="H16" s="194">
        <v>1420</v>
      </c>
      <c r="I16" s="195">
        <v>0.920285158781594</v>
      </c>
      <c r="J16" s="231">
        <v>1</v>
      </c>
      <c r="K16" s="235">
        <v>2265</v>
      </c>
      <c r="L16" s="155">
        <v>2098</v>
      </c>
      <c r="M16" s="154">
        <v>0.92626931567328896</v>
      </c>
      <c r="N16" s="211">
        <v>0.9</v>
      </c>
      <c r="O16" s="248">
        <v>1453422.32</v>
      </c>
      <c r="P16" s="199">
        <v>1058190.73</v>
      </c>
      <c r="Q16" s="195">
        <v>0.72806830845971904</v>
      </c>
      <c r="R16" s="231">
        <v>0.7</v>
      </c>
      <c r="S16" s="204">
        <v>1711</v>
      </c>
      <c r="T16" s="155">
        <v>839</v>
      </c>
      <c r="U16" s="154">
        <v>0.49035651665692598</v>
      </c>
      <c r="V16" s="255">
        <v>0.7</v>
      </c>
      <c r="W16" s="230">
        <v>1123</v>
      </c>
      <c r="X16" s="194">
        <v>931</v>
      </c>
      <c r="Y16" s="231">
        <v>0.82902938557435402</v>
      </c>
    </row>
    <row r="17" spans="1:25" x14ac:dyDescent="0.3">
      <c r="A17" s="264" t="s">
        <v>16</v>
      </c>
      <c r="B17" s="322">
        <v>3702900100</v>
      </c>
      <c r="C17" s="265">
        <v>7</v>
      </c>
      <c r="D17" s="210">
        <v>207815.74</v>
      </c>
      <c r="E17" s="153">
        <v>854635.85</v>
      </c>
      <c r="F17" s="211">
        <v>0.243162909676677</v>
      </c>
      <c r="G17" s="230">
        <v>158</v>
      </c>
      <c r="H17" s="194">
        <v>152</v>
      </c>
      <c r="I17" s="195">
        <v>0.962025316455696</v>
      </c>
      <c r="J17" s="231">
        <v>1</v>
      </c>
      <c r="K17" s="235">
        <v>222</v>
      </c>
      <c r="L17" s="155">
        <v>198</v>
      </c>
      <c r="M17" s="154">
        <v>0.891891891891892</v>
      </c>
      <c r="N17" s="211">
        <v>0.87399563318777296</v>
      </c>
      <c r="O17" s="248">
        <v>214877.95</v>
      </c>
      <c r="P17" s="199">
        <v>161857.94</v>
      </c>
      <c r="Q17" s="195">
        <v>0.75325523163265495</v>
      </c>
      <c r="R17" s="231">
        <v>0.7</v>
      </c>
      <c r="S17" s="204">
        <v>164</v>
      </c>
      <c r="T17" s="155">
        <v>94</v>
      </c>
      <c r="U17" s="154">
        <v>0.57317073170731703</v>
      </c>
      <c r="V17" s="255">
        <v>0.7</v>
      </c>
      <c r="W17" s="230">
        <v>132</v>
      </c>
      <c r="X17" s="194">
        <v>73</v>
      </c>
      <c r="Y17" s="231">
        <v>0.55303030303030298</v>
      </c>
    </row>
    <row r="18" spans="1:25" x14ac:dyDescent="0.3">
      <c r="A18" s="264" t="s">
        <v>17</v>
      </c>
      <c r="B18" s="322">
        <v>3703100100</v>
      </c>
      <c r="C18" s="265">
        <v>6</v>
      </c>
      <c r="D18" s="210">
        <v>614176.28</v>
      </c>
      <c r="E18" s="153">
        <v>2847088.25</v>
      </c>
      <c r="F18" s="211">
        <v>0.21572084391834401</v>
      </c>
      <c r="G18" s="230">
        <v>1020</v>
      </c>
      <c r="H18" s="194">
        <v>922</v>
      </c>
      <c r="I18" s="195">
        <v>0.90392156862745099</v>
      </c>
      <c r="J18" s="231">
        <v>0.95390885188431196</v>
      </c>
      <c r="K18" s="235">
        <v>1633</v>
      </c>
      <c r="L18" s="155">
        <v>1273</v>
      </c>
      <c r="M18" s="154">
        <v>0.77954684629516202</v>
      </c>
      <c r="N18" s="211">
        <v>0.79032589016294497</v>
      </c>
      <c r="O18" s="248">
        <v>841775.81</v>
      </c>
      <c r="P18" s="199">
        <v>495852</v>
      </c>
      <c r="Q18" s="195">
        <v>0.58905470329445597</v>
      </c>
      <c r="R18" s="231">
        <v>0.61289642718328496</v>
      </c>
      <c r="S18" s="204">
        <v>1034</v>
      </c>
      <c r="T18" s="155">
        <v>325</v>
      </c>
      <c r="U18" s="154">
        <v>0.31431334622823998</v>
      </c>
      <c r="V18" s="255">
        <v>0.54571428571428604</v>
      </c>
      <c r="W18" s="230">
        <v>806</v>
      </c>
      <c r="X18" s="194">
        <v>585</v>
      </c>
      <c r="Y18" s="231">
        <v>0.72580645161290303</v>
      </c>
    </row>
    <row r="19" spans="1:25" x14ac:dyDescent="0.3">
      <c r="A19" s="264" t="s">
        <v>18</v>
      </c>
      <c r="B19" s="322">
        <v>3703300400</v>
      </c>
      <c r="C19" s="265">
        <v>3</v>
      </c>
      <c r="D19" s="210">
        <v>314473.53999999998</v>
      </c>
      <c r="E19" s="153">
        <v>1254283.3999999999</v>
      </c>
      <c r="F19" s="211">
        <v>0.25071968583814502</v>
      </c>
      <c r="G19" s="230">
        <v>575</v>
      </c>
      <c r="H19" s="194">
        <v>532</v>
      </c>
      <c r="I19" s="195">
        <v>0.92521739130434799</v>
      </c>
      <c r="J19" s="231">
        <v>1</v>
      </c>
      <c r="K19" s="235">
        <v>776</v>
      </c>
      <c r="L19" s="155">
        <v>685</v>
      </c>
      <c r="M19" s="154">
        <v>0.88273195876288701</v>
      </c>
      <c r="N19" s="211">
        <v>0.9</v>
      </c>
      <c r="O19" s="248">
        <v>328871.7</v>
      </c>
      <c r="P19" s="199">
        <v>235682.41</v>
      </c>
      <c r="Q19" s="195">
        <v>0.71663937638902997</v>
      </c>
      <c r="R19" s="231">
        <v>0.7</v>
      </c>
      <c r="S19" s="204">
        <v>480</v>
      </c>
      <c r="T19" s="155">
        <v>233</v>
      </c>
      <c r="U19" s="154">
        <v>0.485416666666667</v>
      </c>
      <c r="V19" s="255">
        <v>0.66430018416206305</v>
      </c>
      <c r="W19" s="230">
        <v>417</v>
      </c>
      <c r="X19" s="194">
        <v>335</v>
      </c>
      <c r="Y19" s="231">
        <v>0.80335731414868095</v>
      </c>
    </row>
    <row r="20" spans="1:25" x14ac:dyDescent="0.3">
      <c r="A20" s="264" t="s">
        <v>19</v>
      </c>
      <c r="B20" s="322">
        <v>3703500800</v>
      </c>
      <c r="C20" s="265">
        <v>2</v>
      </c>
      <c r="D20" s="210">
        <v>2467170.6</v>
      </c>
      <c r="E20" s="153">
        <v>10290481.380000001</v>
      </c>
      <c r="F20" s="211">
        <v>0.23975269075313199</v>
      </c>
      <c r="G20" s="230">
        <v>3001</v>
      </c>
      <c r="H20" s="194">
        <v>2805</v>
      </c>
      <c r="I20" s="195">
        <v>0.93468843718760397</v>
      </c>
      <c r="J20" s="231">
        <v>1</v>
      </c>
      <c r="K20" s="235">
        <v>4161</v>
      </c>
      <c r="L20" s="155">
        <v>3793</v>
      </c>
      <c r="M20" s="154">
        <v>0.91155972122086004</v>
      </c>
      <c r="N20" s="211">
        <v>0.9</v>
      </c>
      <c r="O20" s="248">
        <v>2735316.01</v>
      </c>
      <c r="P20" s="199">
        <v>1945097.33</v>
      </c>
      <c r="Q20" s="195">
        <v>0.71110516038693505</v>
      </c>
      <c r="R20" s="231">
        <v>0.69642185901280895</v>
      </c>
      <c r="S20" s="204">
        <v>3295</v>
      </c>
      <c r="T20" s="155">
        <v>1654</v>
      </c>
      <c r="U20" s="154">
        <v>0.50197268588770905</v>
      </c>
      <c r="V20" s="255">
        <v>0.7</v>
      </c>
      <c r="W20" s="230">
        <v>2217</v>
      </c>
      <c r="X20" s="194">
        <v>1749</v>
      </c>
      <c r="Y20" s="231">
        <v>0.78890392422192201</v>
      </c>
    </row>
    <row r="21" spans="1:25" x14ac:dyDescent="0.3">
      <c r="A21" s="264" t="s">
        <v>20</v>
      </c>
      <c r="B21" s="322">
        <v>3703700600</v>
      </c>
      <c r="C21" s="265">
        <v>3</v>
      </c>
      <c r="D21" s="210">
        <v>648773</v>
      </c>
      <c r="E21" s="153">
        <v>2479601.2799999998</v>
      </c>
      <c r="F21" s="211">
        <v>0.26164408174527198</v>
      </c>
      <c r="G21" s="230">
        <v>885</v>
      </c>
      <c r="H21" s="194">
        <v>816</v>
      </c>
      <c r="I21" s="195">
        <v>0.92203389830508498</v>
      </c>
      <c r="J21" s="231">
        <v>1</v>
      </c>
      <c r="K21" s="235">
        <v>1118</v>
      </c>
      <c r="L21" s="155">
        <v>1004</v>
      </c>
      <c r="M21" s="154">
        <v>0.89803220035778197</v>
      </c>
      <c r="N21" s="211">
        <v>0.9</v>
      </c>
      <c r="O21" s="248">
        <v>729766.02</v>
      </c>
      <c r="P21" s="199">
        <v>505923.59</v>
      </c>
      <c r="Q21" s="195">
        <v>0.693268220408508</v>
      </c>
      <c r="R21" s="231">
        <v>0.68653775992677901</v>
      </c>
      <c r="S21" s="204">
        <v>753</v>
      </c>
      <c r="T21" s="155">
        <v>384</v>
      </c>
      <c r="U21" s="154">
        <v>0.50996015936255001</v>
      </c>
      <c r="V21" s="255">
        <v>0.67040358744394601</v>
      </c>
      <c r="W21" s="230">
        <v>720</v>
      </c>
      <c r="X21" s="194">
        <v>534</v>
      </c>
      <c r="Y21" s="231">
        <v>0.74166666666666703</v>
      </c>
    </row>
    <row r="22" spans="1:25" x14ac:dyDescent="0.3">
      <c r="A22" s="264" t="s">
        <v>21</v>
      </c>
      <c r="B22" s="322">
        <v>3703900200</v>
      </c>
      <c r="C22" s="265">
        <v>1</v>
      </c>
      <c r="D22" s="210">
        <v>264970.95</v>
      </c>
      <c r="E22" s="153">
        <v>995202.37</v>
      </c>
      <c r="F22" s="211">
        <v>0.26624831088374501</v>
      </c>
      <c r="G22" s="230">
        <v>328</v>
      </c>
      <c r="H22" s="194">
        <v>312</v>
      </c>
      <c r="I22" s="195">
        <v>0.95121951219512202</v>
      </c>
      <c r="J22" s="231">
        <v>1</v>
      </c>
      <c r="K22" s="235">
        <v>554</v>
      </c>
      <c r="L22" s="155">
        <v>504</v>
      </c>
      <c r="M22" s="154">
        <v>0.90974729241877295</v>
      </c>
      <c r="N22" s="211">
        <v>0.9</v>
      </c>
      <c r="O22" s="248">
        <v>308981.46000000002</v>
      </c>
      <c r="P22" s="199">
        <v>208888.48</v>
      </c>
      <c r="Q22" s="195">
        <v>0.67605506168557805</v>
      </c>
      <c r="R22" s="231">
        <v>0.67143343351130402</v>
      </c>
      <c r="S22" s="204">
        <v>395</v>
      </c>
      <c r="T22" s="155">
        <v>175</v>
      </c>
      <c r="U22" s="154">
        <v>0.443037974683544</v>
      </c>
      <c r="V22" s="255">
        <v>0.66077342047930299</v>
      </c>
      <c r="W22" s="230">
        <v>311</v>
      </c>
      <c r="X22" s="194">
        <v>222</v>
      </c>
      <c r="Y22" s="231">
        <v>0.71382636655948595</v>
      </c>
    </row>
    <row r="23" spans="1:25" x14ac:dyDescent="0.3">
      <c r="A23" s="264" t="s">
        <v>22</v>
      </c>
      <c r="B23" s="322">
        <v>3704100900</v>
      </c>
      <c r="C23" s="265">
        <v>7</v>
      </c>
      <c r="D23" s="210">
        <v>318044.63</v>
      </c>
      <c r="E23" s="153">
        <v>1277682.8899999999</v>
      </c>
      <c r="F23" s="211">
        <v>0.24892297806382899</v>
      </c>
      <c r="G23" s="230">
        <v>517</v>
      </c>
      <c r="H23" s="194">
        <v>480</v>
      </c>
      <c r="I23" s="195">
        <v>0.92843326885880095</v>
      </c>
      <c r="J23" s="231">
        <v>0.97673144876325102</v>
      </c>
      <c r="K23" s="235">
        <v>683</v>
      </c>
      <c r="L23" s="155">
        <v>656</v>
      </c>
      <c r="M23" s="154">
        <v>0.96046852122986803</v>
      </c>
      <c r="N23" s="211">
        <v>0.9</v>
      </c>
      <c r="O23" s="248">
        <v>334904.18</v>
      </c>
      <c r="P23" s="199">
        <v>225882.09</v>
      </c>
      <c r="Q23" s="195">
        <v>0.67446781345040197</v>
      </c>
      <c r="R23" s="231">
        <v>0.66484745669780199</v>
      </c>
      <c r="S23" s="204">
        <v>517</v>
      </c>
      <c r="T23" s="155">
        <v>259</v>
      </c>
      <c r="U23" s="154">
        <v>0.50096711798839499</v>
      </c>
      <c r="V23" s="255">
        <v>0.64075042158516005</v>
      </c>
      <c r="W23" s="230">
        <v>415</v>
      </c>
      <c r="X23" s="194">
        <v>324</v>
      </c>
      <c r="Y23" s="231">
        <v>0.78072289156626495</v>
      </c>
    </row>
    <row r="24" spans="1:25" x14ac:dyDescent="0.3">
      <c r="A24" s="264" t="s">
        <v>23</v>
      </c>
      <c r="B24" s="322">
        <v>3704300200</v>
      </c>
      <c r="C24" s="265">
        <v>1</v>
      </c>
      <c r="D24" s="210">
        <v>100084.65</v>
      </c>
      <c r="E24" s="153">
        <v>462113.45</v>
      </c>
      <c r="F24" s="211">
        <v>0.216580257510358</v>
      </c>
      <c r="G24" s="230">
        <v>114</v>
      </c>
      <c r="H24" s="194">
        <v>105</v>
      </c>
      <c r="I24" s="195">
        <v>0.92105263157894701</v>
      </c>
      <c r="J24" s="231">
        <v>0.97514925373134298</v>
      </c>
      <c r="K24" s="235">
        <v>175</v>
      </c>
      <c r="L24" s="155">
        <v>157</v>
      </c>
      <c r="M24" s="154">
        <v>0.89714285714285702</v>
      </c>
      <c r="N24" s="211">
        <v>0.9</v>
      </c>
      <c r="O24" s="248">
        <v>118029.74</v>
      </c>
      <c r="P24" s="199">
        <v>83389.990000000005</v>
      </c>
      <c r="Q24" s="195">
        <v>0.70651676433414201</v>
      </c>
      <c r="R24" s="231">
        <v>0.7</v>
      </c>
      <c r="S24" s="204">
        <v>130</v>
      </c>
      <c r="T24" s="155">
        <v>74</v>
      </c>
      <c r="U24" s="154">
        <v>0.56923076923076898</v>
      </c>
      <c r="V24" s="255">
        <v>0.7</v>
      </c>
      <c r="W24" s="230">
        <v>109</v>
      </c>
      <c r="X24" s="194">
        <v>77</v>
      </c>
      <c r="Y24" s="231">
        <v>0.70642201834862395</v>
      </c>
    </row>
    <row r="25" spans="1:25" x14ac:dyDescent="0.3">
      <c r="A25" s="264" t="s">
        <v>24</v>
      </c>
      <c r="B25" s="322">
        <v>3704500500</v>
      </c>
      <c r="C25" s="265">
        <v>2</v>
      </c>
      <c r="D25" s="210">
        <v>1881914.66</v>
      </c>
      <c r="E25" s="153">
        <v>8016700.2999999998</v>
      </c>
      <c r="F25" s="211">
        <v>0.234749284565372</v>
      </c>
      <c r="G25" s="230">
        <v>3931</v>
      </c>
      <c r="H25" s="194">
        <v>3598</v>
      </c>
      <c r="I25" s="195">
        <v>0.91528873060289995</v>
      </c>
      <c r="J25" s="231">
        <v>1</v>
      </c>
      <c r="K25" s="235">
        <v>5102</v>
      </c>
      <c r="L25" s="155">
        <v>4482</v>
      </c>
      <c r="M25" s="154">
        <v>0.87847902783222298</v>
      </c>
      <c r="N25" s="211">
        <v>0.886774317570165</v>
      </c>
      <c r="O25" s="248">
        <v>2436697.5</v>
      </c>
      <c r="P25" s="199">
        <v>1487818.33</v>
      </c>
      <c r="Q25" s="195">
        <v>0.61058803154679597</v>
      </c>
      <c r="R25" s="231">
        <v>0.61402260244459705</v>
      </c>
      <c r="S25" s="204">
        <v>3421</v>
      </c>
      <c r="T25" s="155">
        <v>1294</v>
      </c>
      <c r="U25" s="154">
        <v>0.37825197310727898</v>
      </c>
      <c r="V25" s="255">
        <v>0.61095389507154196</v>
      </c>
      <c r="W25" s="230">
        <v>2392</v>
      </c>
      <c r="X25" s="194">
        <v>1933</v>
      </c>
      <c r="Y25" s="231">
        <v>0.80811036789297697</v>
      </c>
    </row>
    <row r="26" spans="1:25" x14ac:dyDescent="0.3">
      <c r="A26" s="264" t="s">
        <v>25</v>
      </c>
      <c r="B26" s="322">
        <v>3704700700</v>
      </c>
      <c r="C26" s="265">
        <v>6</v>
      </c>
      <c r="D26" s="210">
        <v>1136231.94</v>
      </c>
      <c r="E26" s="153">
        <v>4593314.3099999996</v>
      </c>
      <c r="F26" s="211">
        <v>0.24736646859247899</v>
      </c>
      <c r="G26" s="230">
        <v>2167</v>
      </c>
      <c r="H26" s="194">
        <v>1982</v>
      </c>
      <c r="I26" s="195">
        <v>0.91462851868943296</v>
      </c>
      <c r="J26" s="231">
        <v>0.98392888498683095</v>
      </c>
      <c r="K26" s="235">
        <v>2863</v>
      </c>
      <c r="L26" s="155">
        <v>2575</v>
      </c>
      <c r="M26" s="154">
        <v>0.89940621725462799</v>
      </c>
      <c r="N26" s="211">
        <v>0.9</v>
      </c>
      <c r="O26" s="248">
        <v>1395736.06</v>
      </c>
      <c r="P26" s="199">
        <v>906985.71</v>
      </c>
      <c r="Q26" s="195">
        <v>0.64982609247768497</v>
      </c>
      <c r="R26" s="231">
        <v>0.66125110375245399</v>
      </c>
      <c r="S26" s="204">
        <v>2029</v>
      </c>
      <c r="T26" s="155">
        <v>802</v>
      </c>
      <c r="U26" s="154">
        <v>0.395268605224248</v>
      </c>
      <c r="V26" s="255">
        <v>0.62488250652741495</v>
      </c>
      <c r="W26" s="230">
        <v>1692</v>
      </c>
      <c r="X26" s="194">
        <v>1450</v>
      </c>
      <c r="Y26" s="231">
        <v>0.85697399527186802</v>
      </c>
    </row>
    <row r="27" spans="1:25" x14ac:dyDescent="0.3">
      <c r="A27" s="264" t="s">
        <v>26</v>
      </c>
      <c r="B27" s="322">
        <v>3704900100</v>
      </c>
      <c r="C27" s="265">
        <v>6</v>
      </c>
      <c r="D27" s="210">
        <v>1898181.35</v>
      </c>
      <c r="E27" s="153">
        <v>7417545.7599999998</v>
      </c>
      <c r="F27" s="211">
        <v>0.25590423186010802</v>
      </c>
      <c r="G27" s="230">
        <v>2379</v>
      </c>
      <c r="H27" s="194">
        <v>2185</v>
      </c>
      <c r="I27" s="195">
        <v>0.91845313156788599</v>
      </c>
      <c r="J27" s="231">
        <v>0.98243190661478597</v>
      </c>
      <c r="K27" s="235">
        <v>3303</v>
      </c>
      <c r="L27" s="155">
        <v>3001</v>
      </c>
      <c r="M27" s="154">
        <v>0.90856796851347299</v>
      </c>
      <c r="N27" s="211">
        <v>0.9</v>
      </c>
      <c r="O27" s="248">
        <v>2045223.73</v>
      </c>
      <c r="P27" s="199">
        <v>1468158.79</v>
      </c>
      <c r="Q27" s="195">
        <v>0.71784752370343397</v>
      </c>
      <c r="R27" s="231">
        <v>0.7</v>
      </c>
      <c r="S27" s="204">
        <v>2236</v>
      </c>
      <c r="T27" s="155">
        <v>1045</v>
      </c>
      <c r="U27" s="154">
        <v>0.467352415026834</v>
      </c>
      <c r="V27" s="255">
        <v>0.67097532314923602</v>
      </c>
      <c r="W27" s="230">
        <v>1946</v>
      </c>
      <c r="X27" s="194">
        <v>1470</v>
      </c>
      <c r="Y27" s="231">
        <v>0.75539568345323704</v>
      </c>
    </row>
    <row r="28" spans="1:25" x14ac:dyDescent="0.3">
      <c r="A28" s="264" t="s">
        <v>27</v>
      </c>
      <c r="B28" s="322">
        <v>3705100300</v>
      </c>
      <c r="C28" s="265">
        <v>6</v>
      </c>
      <c r="D28" s="210">
        <v>8589800.1300000008</v>
      </c>
      <c r="E28" s="153">
        <v>36464202.109999999</v>
      </c>
      <c r="F28" s="211">
        <v>0.23556802652879999</v>
      </c>
      <c r="G28" s="230">
        <v>11760</v>
      </c>
      <c r="H28" s="194">
        <v>10366</v>
      </c>
      <c r="I28" s="195">
        <v>0.88146258503401398</v>
      </c>
      <c r="J28" s="231">
        <v>0.96972942549820695</v>
      </c>
      <c r="K28" s="235">
        <v>16124</v>
      </c>
      <c r="L28" s="155">
        <v>12941</v>
      </c>
      <c r="M28" s="154">
        <v>0.80259240883155603</v>
      </c>
      <c r="N28" s="211">
        <v>0.82407035175879395</v>
      </c>
      <c r="O28" s="248">
        <v>10170856.609999999</v>
      </c>
      <c r="P28" s="199">
        <v>6750210.5999999996</v>
      </c>
      <c r="Q28" s="195">
        <v>0.66368162081482696</v>
      </c>
      <c r="R28" s="231">
        <v>0.67192568787995699</v>
      </c>
      <c r="S28" s="204">
        <v>10660</v>
      </c>
      <c r="T28" s="155">
        <v>4844</v>
      </c>
      <c r="U28" s="154">
        <v>0.45440900562851799</v>
      </c>
      <c r="V28" s="255">
        <v>0.66215948777648403</v>
      </c>
      <c r="W28" s="230">
        <v>8499</v>
      </c>
      <c r="X28" s="194">
        <v>6410</v>
      </c>
      <c r="Y28" s="231">
        <v>0.75420637722085004</v>
      </c>
    </row>
    <row r="29" spans="1:25" x14ac:dyDescent="0.3">
      <c r="A29" s="264" t="s">
        <v>28</v>
      </c>
      <c r="B29" s="322">
        <v>3705300100</v>
      </c>
      <c r="C29" s="265">
        <v>7</v>
      </c>
      <c r="D29" s="210">
        <v>471250.44</v>
      </c>
      <c r="E29" s="153">
        <v>2037861.16</v>
      </c>
      <c r="F29" s="211">
        <v>0.23124756938789701</v>
      </c>
      <c r="G29" s="230">
        <v>399</v>
      </c>
      <c r="H29" s="194">
        <v>369</v>
      </c>
      <c r="I29" s="195">
        <v>0.92481203007518797</v>
      </c>
      <c r="J29" s="231">
        <v>1</v>
      </c>
      <c r="K29" s="235">
        <v>619</v>
      </c>
      <c r="L29" s="155">
        <v>566</v>
      </c>
      <c r="M29" s="154">
        <v>0.91437802907915999</v>
      </c>
      <c r="N29" s="211">
        <v>0.9</v>
      </c>
      <c r="O29" s="248">
        <v>512544.15</v>
      </c>
      <c r="P29" s="199">
        <v>369324.66</v>
      </c>
      <c r="Q29" s="195">
        <v>0.72057140833623801</v>
      </c>
      <c r="R29" s="231">
        <v>0.7</v>
      </c>
      <c r="S29" s="204">
        <v>494</v>
      </c>
      <c r="T29" s="155">
        <v>264</v>
      </c>
      <c r="U29" s="154">
        <v>0.53441295546558698</v>
      </c>
      <c r="V29" s="255">
        <v>0.7</v>
      </c>
      <c r="W29" s="230">
        <v>304</v>
      </c>
      <c r="X29" s="194">
        <v>189</v>
      </c>
      <c r="Y29" s="231">
        <v>0.62171052631579005</v>
      </c>
    </row>
    <row r="30" spans="1:25" x14ac:dyDescent="0.3">
      <c r="A30" s="264" t="s">
        <v>29</v>
      </c>
      <c r="B30" s="322">
        <v>3705500100</v>
      </c>
      <c r="C30" s="265">
        <v>7</v>
      </c>
      <c r="D30" s="210">
        <v>418601.09</v>
      </c>
      <c r="E30" s="153">
        <v>1855289.42</v>
      </c>
      <c r="F30" s="211">
        <v>0.225625762475377</v>
      </c>
      <c r="G30" s="230">
        <v>359</v>
      </c>
      <c r="H30" s="194">
        <v>337</v>
      </c>
      <c r="I30" s="195">
        <v>0.93871866295264605</v>
      </c>
      <c r="J30" s="231">
        <v>1</v>
      </c>
      <c r="K30" s="235">
        <v>581</v>
      </c>
      <c r="L30" s="155">
        <v>540</v>
      </c>
      <c r="M30" s="154">
        <v>0.92943201376936302</v>
      </c>
      <c r="N30" s="211">
        <v>0.9</v>
      </c>
      <c r="O30" s="248">
        <v>443317.38</v>
      </c>
      <c r="P30" s="199">
        <v>325777.96000000002</v>
      </c>
      <c r="Q30" s="195">
        <v>0.734863947810934</v>
      </c>
      <c r="R30" s="231">
        <v>0.7</v>
      </c>
      <c r="S30" s="204">
        <v>426</v>
      </c>
      <c r="T30" s="155">
        <v>216</v>
      </c>
      <c r="U30" s="154">
        <v>0.50704225352112697</v>
      </c>
      <c r="V30" s="255">
        <v>0.7</v>
      </c>
      <c r="W30" s="230">
        <v>321</v>
      </c>
      <c r="X30" s="194">
        <v>219</v>
      </c>
      <c r="Y30" s="231">
        <v>0.68224299065420602</v>
      </c>
    </row>
    <row r="31" spans="1:25" x14ac:dyDescent="0.3">
      <c r="A31" s="264" t="s">
        <v>30</v>
      </c>
      <c r="B31" s="322">
        <v>3705700400</v>
      </c>
      <c r="C31" s="265">
        <v>3</v>
      </c>
      <c r="D31" s="210">
        <v>3038551.87</v>
      </c>
      <c r="E31" s="153">
        <v>11071109.130000001</v>
      </c>
      <c r="F31" s="211">
        <v>0.27445776519050502</v>
      </c>
      <c r="G31" s="230">
        <v>3066</v>
      </c>
      <c r="H31" s="194">
        <v>2788</v>
      </c>
      <c r="I31" s="195">
        <v>0.90932811480756703</v>
      </c>
      <c r="J31" s="231">
        <v>1</v>
      </c>
      <c r="K31" s="235">
        <v>4283</v>
      </c>
      <c r="L31" s="155">
        <v>3704</v>
      </c>
      <c r="M31" s="154">
        <v>0.86481438244221298</v>
      </c>
      <c r="N31" s="211">
        <v>0.87418604651162801</v>
      </c>
      <c r="O31" s="248">
        <v>3144880.73</v>
      </c>
      <c r="P31" s="199">
        <v>2156644.2400000002</v>
      </c>
      <c r="Q31" s="195">
        <v>0.68576344388106603</v>
      </c>
      <c r="R31" s="231">
        <v>0.68032714963688501</v>
      </c>
      <c r="S31" s="204">
        <v>3188</v>
      </c>
      <c r="T31" s="155">
        <v>1453</v>
      </c>
      <c r="U31" s="154">
        <v>0.45577164366373901</v>
      </c>
      <c r="V31" s="255">
        <v>0.65994685200327097</v>
      </c>
      <c r="W31" s="230">
        <v>2149</v>
      </c>
      <c r="X31" s="194">
        <v>1785</v>
      </c>
      <c r="Y31" s="231">
        <v>0.83061889250814303</v>
      </c>
    </row>
    <row r="32" spans="1:25" x14ac:dyDescent="0.3">
      <c r="A32" s="264" t="s">
        <v>31</v>
      </c>
      <c r="B32" s="322">
        <v>3705900400</v>
      </c>
      <c r="C32" s="265">
        <v>3</v>
      </c>
      <c r="D32" s="210">
        <v>618766.77</v>
      </c>
      <c r="E32" s="153">
        <v>2133664.42</v>
      </c>
      <c r="F32" s="211">
        <v>0.29000191604638598</v>
      </c>
      <c r="G32" s="230">
        <v>711</v>
      </c>
      <c r="H32" s="194">
        <v>667</v>
      </c>
      <c r="I32" s="195">
        <v>0.93811533052039398</v>
      </c>
      <c r="J32" s="231">
        <v>1</v>
      </c>
      <c r="K32" s="235">
        <v>884</v>
      </c>
      <c r="L32" s="155">
        <v>797</v>
      </c>
      <c r="M32" s="154">
        <v>0.90158371040723995</v>
      </c>
      <c r="N32" s="211">
        <v>0.9</v>
      </c>
      <c r="O32" s="248">
        <v>673236.49</v>
      </c>
      <c r="P32" s="199">
        <v>506813.09</v>
      </c>
      <c r="Q32" s="195">
        <v>0.75280098082621805</v>
      </c>
      <c r="R32" s="231">
        <v>0.7</v>
      </c>
      <c r="S32" s="204">
        <v>614</v>
      </c>
      <c r="T32" s="155">
        <v>355</v>
      </c>
      <c r="U32" s="154">
        <v>0.57817589576547201</v>
      </c>
      <c r="V32" s="255">
        <v>0.7</v>
      </c>
      <c r="W32" s="230">
        <v>598</v>
      </c>
      <c r="X32" s="194">
        <v>473</v>
      </c>
      <c r="Y32" s="231">
        <v>0.79096989966555198</v>
      </c>
    </row>
    <row r="33" spans="1:25" x14ac:dyDescent="0.3">
      <c r="A33" s="264" t="s">
        <v>32</v>
      </c>
      <c r="B33" s="322">
        <v>3706100900</v>
      </c>
      <c r="C33" s="265">
        <v>6</v>
      </c>
      <c r="D33" s="210">
        <v>1106026.1499999999</v>
      </c>
      <c r="E33" s="153">
        <v>5032879.57</v>
      </c>
      <c r="F33" s="211">
        <v>0.21976010643942301</v>
      </c>
      <c r="G33" s="230">
        <v>1531</v>
      </c>
      <c r="H33" s="194">
        <v>1396</v>
      </c>
      <c r="I33" s="195">
        <v>0.91182233834095405</v>
      </c>
      <c r="J33" s="231">
        <v>0.95884287454324002</v>
      </c>
      <c r="K33" s="235">
        <v>1987</v>
      </c>
      <c r="L33" s="155">
        <v>1772</v>
      </c>
      <c r="M33" s="154">
        <v>0.89179667840966304</v>
      </c>
      <c r="N33" s="211">
        <v>0.9</v>
      </c>
      <c r="O33" s="248">
        <v>1360739.96</v>
      </c>
      <c r="P33" s="199">
        <v>880238.12</v>
      </c>
      <c r="Q33" s="195">
        <v>0.64688195090559397</v>
      </c>
      <c r="R33" s="231">
        <v>0.65984263692405298</v>
      </c>
      <c r="S33" s="204">
        <v>1527</v>
      </c>
      <c r="T33" s="155">
        <v>672</v>
      </c>
      <c r="U33" s="154">
        <v>0.44007858546168999</v>
      </c>
      <c r="V33" s="255">
        <v>0.66842857142857204</v>
      </c>
      <c r="W33" s="230">
        <v>1184</v>
      </c>
      <c r="X33" s="194">
        <v>984</v>
      </c>
      <c r="Y33" s="231">
        <v>0.83108108108108103</v>
      </c>
    </row>
    <row r="34" spans="1:25" x14ac:dyDescent="0.3">
      <c r="A34" s="264" t="s">
        <v>33</v>
      </c>
      <c r="B34" s="322">
        <v>3706300600</v>
      </c>
      <c r="C34" s="265">
        <v>3</v>
      </c>
      <c r="D34" s="210">
        <v>3496922.27</v>
      </c>
      <c r="E34" s="153">
        <v>14659646.710000001</v>
      </c>
      <c r="F34" s="211">
        <v>0.23854069195368799</v>
      </c>
      <c r="G34" s="230">
        <v>5413</v>
      </c>
      <c r="H34" s="194">
        <v>4893</v>
      </c>
      <c r="I34" s="195">
        <v>0.90393497136523204</v>
      </c>
      <c r="J34" s="231">
        <v>0.980920432734252</v>
      </c>
      <c r="K34" s="235">
        <v>6541</v>
      </c>
      <c r="L34" s="155">
        <v>5848</v>
      </c>
      <c r="M34" s="154">
        <v>0.89405289711053404</v>
      </c>
      <c r="N34" s="211">
        <v>0.9</v>
      </c>
      <c r="O34" s="248">
        <v>3955800.47</v>
      </c>
      <c r="P34" s="199">
        <v>2735779.1</v>
      </c>
      <c r="Q34" s="195">
        <v>0.69158672707271296</v>
      </c>
      <c r="R34" s="231">
        <v>0.68778014186731296</v>
      </c>
      <c r="S34" s="204">
        <v>4474</v>
      </c>
      <c r="T34" s="155">
        <v>2298</v>
      </c>
      <c r="U34" s="154">
        <v>0.513634331694233</v>
      </c>
      <c r="V34" s="255">
        <v>0.7</v>
      </c>
      <c r="W34" s="230">
        <v>3815</v>
      </c>
      <c r="X34" s="194">
        <v>2835</v>
      </c>
      <c r="Y34" s="231">
        <v>0.74311926605504597</v>
      </c>
    </row>
    <row r="35" spans="1:25" x14ac:dyDescent="0.3">
      <c r="A35" s="266" t="s">
        <v>263</v>
      </c>
      <c r="B35" s="323">
        <v>3706500900</v>
      </c>
      <c r="C35" s="265">
        <v>5</v>
      </c>
      <c r="D35" s="210">
        <v>552735.80000000005</v>
      </c>
      <c r="E35" s="153">
        <v>2314378.4</v>
      </c>
      <c r="F35" s="211">
        <v>0.238826891920526</v>
      </c>
      <c r="G35" s="230">
        <v>1433</v>
      </c>
      <c r="H35" s="194">
        <v>953</v>
      </c>
      <c r="I35" s="195">
        <v>0.66503838101884205</v>
      </c>
      <c r="J35" s="231">
        <v>0.87056542810985504</v>
      </c>
      <c r="K35" s="235">
        <v>1857</v>
      </c>
      <c r="L35" s="155">
        <v>1198</v>
      </c>
      <c r="M35" s="154">
        <v>0.645126548196015</v>
      </c>
      <c r="N35" s="211">
        <v>0.67047518479408696</v>
      </c>
      <c r="O35" s="248">
        <v>593067.47</v>
      </c>
      <c r="P35" s="199">
        <v>398136.57</v>
      </c>
      <c r="Q35" s="195">
        <v>0.67131749782196004</v>
      </c>
      <c r="R35" s="231">
        <v>0.66110141311433701</v>
      </c>
      <c r="S35" s="204">
        <v>1054</v>
      </c>
      <c r="T35" s="155">
        <v>441</v>
      </c>
      <c r="U35" s="154">
        <v>0.41840607210626202</v>
      </c>
      <c r="V35" s="255">
        <v>0.62466325660699096</v>
      </c>
      <c r="W35" s="230">
        <v>651</v>
      </c>
      <c r="X35" s="194">
        <v>527</v>
      </c>
      <c r="Y35" s="231">
        <v>0.80952380952380998</v>
      </c>
    </row>
    <row r="36" spans="1:25" x14ac:dyDescent="0.3">
      <c r="A36" s="266" t="s">
        <v>264</v>
      </c>
      <c r="B36" s="323">
        <v>3726500900</v>
      </c>
      <c r="C36" s="265">
        <v>5</v>
      </c>
      <c r="D36" s="210">
        <v>532767.59</v>
      </c>
      <c r="E36" s="153">
        <v>2275600.85</v>
      </c>
      <c r="F36" s="211">
        <v>0.23412172218163799</v>
      </c>
      <c r="G36" s="230">
        <v>1516</v>
      </c>
      <c r="H36" s="194">
        <v>1079</v>
      </c>
      <c r="I36" s="195">
        <v>0.711741424802111</v>
      </c>
      <c r="J36" s="231">
        <v>0.81461942257217801</v>
      </c>
      <c r="K36" s="235">
        <v>2024</v>
      </c>
      <c r="L36" s="155">
        <v>1325</v>
      </c>
      <c r="M36" s="154">
        <v>0.65464426877470405</v>
      </c>
      <c r="N36" s="211">
        <v>0.67894838398456303</v>
      </c>
      <c r="O36" s="248">
        <v>611691.03</v>
      </c>
      <c r="P36" s="199">
        <v>371533.23</v>
      </c>
      <c r="Q36" s="195">
        <v>0.60738708233141803</v>
      </c>
      <c r="R36" s="231">
        <v>0.59565159232994003</v>
      </c>
      <c r="S36" s="204">
        <v>1151</v>
      </c>
      <c r="T36" s="155">
        <v>470</v>
      </c>
      <c r="U36" s="154">
        <v>0.40834057341442198</v>
      </c>
      <c r="V36" s="255">
        <v>0.615868358445678</v>
      </c>
      <c r="W36" s="230">
        <v>651</v>
      </c>
      <c r="X36" s="194">
        <v>504</v>
      </c>
      <c r="Y36" s="231">
        <v>0.77419354838709697</v>
      </c>
    </row>
    <row r="37" spans="1:25" x14ac:dyDescent="0.3">
      <c r="A37" s="264" t="s">
        <v>34</v>
      </c>
      <c r="B37" s="322">
        <v>3706700400</v>
      </c>
      <c r="C37" s="265">
        <v>3</v>
      </c>
      <c r="D37" s="210">
        <v>5520537.3899999997</v>
      </c>
      <c r="E37" s="153">
        <v>22585852.539999999</v>
      </c>
      <c r="F37" s="211">
        <v>0.24442457419851699</v>
      </c>
      <c r="G37" s="230">
        <v>8783</v>
      </c>
      <c r="H37" s="194">
        <v>8077</v>
      </c>
      <c r="I37" s="195">
        <v>0.91961744278720303</v>
      </c>
      <c r="J37" s="231">
        <v>0.980958563237044</v>
      </c>
      <c r="K37" s="235">
        <v>10644</v>
      </c>
      <c r="L37" s="155">
        <v>9672</v>
      </c>
      <c r="M37" s="154">
        <v>0.90868094701240099</v>
      </c>
      <c r="N37" s="211">
        <v>0.9</v>
      </c>
      <c r="O37" s="248">
        <v>6677796.0499999998</v>
      </c>
      <c r="P37" s="199">
        <v>4356956.66</v>
      </c>
      <c r="Q37" s="195">
        <v>0.65245428692000895</v>
      </c>
      <c r="R37" s="231">
        <v>0.65677112902492296</v>
      </c>
      <c r="S37" s="204">
        <v>7673</v>
      </c>
      <c r="T37" s="155">
        <v>3352</v>
      </c>
      <c r="U37" s="154">
        <v>0.43685650983969798</v>
      </c>
      <c r="V37" s="255">
        <v>0.66438111123892796</v>
      </c>
      <c r="W37" s="230">
        <v>6874</v>
      </c>
      <c r="X37" s="194">
        <v>5224</v>
      </c>
      <c r="Y37" s="231">
        <v>0.75996508583066602</v>
      </c>
    </row>
    <row r="38" spans="1:25" x14ac:dyDescent="0.3">
      <c r="A38" s="264" t="s">
        <v>35</v>
      </c>
      <c r="B38" s="322">
        <v>3706900100</v>
      </c>
      <c r="C38" s="265">
        <v>5</v>
      </c>
      <c r="D38" s="210">
        <v>1250839.29</v>
      </c>
      <c r="E38" s="153">
        <v>5115269.76</v>
      </c>
      <c r="F38" s="211">
        <v>0.24453046441093301</v>
      </c>
      <c r="G38" s="230">
        <v>1601</v>
      </c>
      <c r="H38" s="194">
        <v>1493</v>
      </c>
      <c r="I38" s="195">
        <v>0.93254216114928201</v>
      </c>
      <c r="J38" s="231">
        <v>0.99471210340775595</v>
      </c>
      <c r="K38" s="235">
        <v>2226</v>
      </c>
      <c r="L38" s="155">
        <v>2025</v>
      </c>
      <c r="M38" s="154">
        <v>0.90970350404312705</v>
      </c>
      <c r="N38" s="211">
        <v>0.9</v>
      </c>
      <c r="O38" s="248">
        <v>1335397.5900000001</v>
      </c>
      <c r="P38" s="199">
        <v>946473.37</v>
      </c>
      <c r="Q38" s="195">
        <v>0.70875773409176202</v>
      </c>
      <c r="R38" s="231">
        <v>0.7</v>
      </c>
      <c r="S38" s="204">
        <v>1535</v>
      </c>
      <c r="T38" s="155">
        <v>717</v>
      </c>
      <c r="U38" s="154">
        <v>0.46710097719869698</v>
      </c>
      <c r="V38" s="255">
        <v>0.673504273504274</v>
      </c>
      <c r="W38" s="230">
        <v>1322</v>
      </c>
      <c r="X38" s="194">
        <v>1123</v>
      </c>
      <c r="Y38" s="231">
        <v>0.84947049924356999</v>
      </c>
    </row>
    <row r="39" spans="1:25" x14ac:dyDescent="0.3">
      <c r="A39" s="264" t="s">
        <v>36</v>
      </c>
      <c r="B39" s="322">
        <v>3707100800</v>
      </c>
      <c r="C39" s="265">
        <v>2</v>
      </c>
      <c r="D39" s="210">
        <v>3303701.34</v>
      </c>
      <c r="E39" s="153">
        <v>14110062.779999999</v>
      </c>
      <c r="F39" s="211">
        <v>0.23413796178729701</v>
      </c>
      <c r="G39" s="230">
        <v>5346</v>
      </c>
      <c r="H39" s="194">
        <v>4921</v>
      </c>
      <c r="I39" s="195">
        <v>0.92050130939019803</v>
      </c>
      <c r="J39" s="231">
        <v>1</v>
      </c>
      <c r="K39" s="235">
        <v>7099</v>
      </c>
      <c r="L39" s="155">
        <v>6138</v>
      </c>
      <c r="M39" s="154">
        <v>0.86462882096069904</v>
      </c>
      <c r="N39" s="211">
        <v>0.88396773737087897</v>
      </c>
      <c r="O39" s="248">
        <v>3794054.09</v>
      </c>
      <c r="P39" s="199">
        <v>2651747.5099999998</v>
      </c>
      <c r="Q39" s="195">
        <v>0.69892190440542701</v>
      </c>
      <c r="R39" s="231">
        <v>0.7</v>
      </c>
      <c r="S39" s="204">
        <v>4825</v>
      </c>
      <c r="T39" s="155">
        <v>2186</v>
      </c>
      <c r="U39" s="154">
        <v>0.45305699481865302</v>
      </c>
      <c r="V39" s="255">
        <v>0.67336271124840996</v>
      </c>
      <c r="W39" s="230">
        <v>4131</v>
      </c>
      <c r="X39" s="194">
        <v>3288</v>
      </c>
      <c r="Y39" s="231">
        <v>0.79593318809005098</v>
      </c>
    </row>
    <row r="40" spans="1:25" x14ac:dyDescent="0.3">
      <c r="A40" s="264" t="s">
        <v>37</v>
      </c>
      <c r="B40" s="322">
        <v>3707300100</v>
      </c>
      <c r="C40" s="265">
        <v>7</v>
      </c>
      <c r="D40" s="210">
        <v>234666.26</v>
      </c>
      <c r="E40" s="153">
        <v>956007.9</v>
      </c>
      <c r="F40" s="211">
        <v>0.245464770740911</v>
      </c>
      <c r="G40" s="230">
        <v>246</v>
      </c>
      <c r="H40" s="194">
        <v>220</v>
      </c>
      <c r="I40" s="195">
        <v>0.89430894308943099</v>
      </c>
      <c r="J40" s="231">
        <v>1</v>
      </c>
      <c r="K40" s="235">
        <v>337</v>
      </c>
      <c r="L40" s="155">
        <v>306</v>
      </c>
      <c r="M40" s="154">
        <v>0.90801186943620205</v>
      </c>
      <c r="N40" s="211">
        <v>0.9</v>
      </c>
      <c r="O40" s="248">
        <v>231565.66</v>
      </c>
      <c r="P40" s="199">
        <v>169524.5</v>
      </c>
      <c r="Q40" s="195">
        <v>0.73207961836828495</v>
      </c>
      <c r="R40" s="231">
        <v>0.7</v>
      </c>
      <c r="S40" s="204">
        <v>242</v>
      </c>
      <c r="T40" s="155">
        <v>136</v>
      </c>
      <c r="U40" s="154">
        <v>0.56198347107437996</v>
      </c>
      <c r="V40" s="255">
        <v>0.7</v>
      </c>
      <c r="W40" s="230">
        <v>173</v>
      </c>
      <c r="X40" s="194">
        <v>111</v>
      </c>
      <c r="Y40" s="231">
        <v>0.64161849710982699</v>
      </c>
    </row>
    <row r="41" spans="1:25" x14ac:dyDescent="0.3">
      <c r="A41" s="264" t="s">
        <v>38</v>
      </c>
      <c r="B41" s="322">
        <v>3707500200</v>
      </c>
      <c r="C41" s="265">
        <v>1</v>
      </c>
      <c r="D41" s="210">
        <v>99786.559999999998</v>
      </c>
      <c r="E41" s="153">
        <v>463872.83</v>
      </c>
      <c r="F41" s="211">
        <v>0.21511619898065601</v>
      </c>
      <c r="G41" s="230">
        <v>129</v>
      </c>
      <c r="H41" s="194">
        <v>120</v>
      </c>
      <c r="I41" s="195">
        <v>0.93023255813953498</v>
      </c>
      <c r="J41" s="231">
        <v>1</v>
      </c>
      <c r="K41" s="235">
        <v>195</v>
      </c>
      <c r="L41" s="155">
        <v>179</v>
      </c>
      <c r="M41" s="154">
        <v>0.91794871794871802</v>
      </c>
      <c r="N41" s="211">
        <v>0.9</v>
      </c>
      <c r="O41" s="248">
        <v>128078.03</v>
      </c>
      <c r="P41" s="199">
        <v>86923.91</v>
      </c>
      <c r="Q41" s="195">
        <v>0.67867931760037203</v>
      </c>
      <c r="R41" s="231">
        <v>0.7</v>
      </c>
      <c r="S41" s="204">
        <v>135</v>
      </c>
      <c r="T41" s="155">
        <v>54</v>
      </c>
      <c r="U41" s="154">
        <v>0.4</v>
      </c>
      <c r="V41" s="255">
        <v>0.621464968152866</v>
      </c>
      <c r="W41" s="230">
        <v>127</v>
      </c>
      <c r="X41" s="194">
        <v>94</v>
      </c>
      <c r="Y41" s="231">
        <v>0.74015748031496098</v>
      </c>
    </row>
    <row r="42" spans="1:25" x14ac:dyDescent="0.3">
      <c r="A42" s="264" t="s">
        <v>39</v>
      </c>
      <c r="B42" s="322">
        <v>3707700600</v>
      </c>
      <c r="C42" s="265">
        <v>5</v>
      </c>
      <c r="D42" s="210">
        <v>919970.51</v>
      </c>
      <c r="E42" s="153">
        <v>3662931.77</v>
      </c>
      <c r="F42" s="211">
        <v>0.25115687863331398</v>
      </c>
      <c r="G42" s="230">
        <v>1278</v>
      </c>
      <c r="H42" s="194">
        <v>1205</v>
      </c>
      <c r="I42" s="195">
        <v>0.94287949921752701</v>
      </c>
      <c r="J42" s="231">
        <v>1</v>
      </c>
      <c r="K42" s="235">
        <v>1691</v>
      </c>
      <c r="L42" s="155">
        <v>1631</v>
      </c>
      <c r="M42" s="154">
        <v>0.96451803666469604</v>
      </c>
      <c r="N42" s="211">
        <v>0.9</v>
      </c>
      <c r="O42" s="248">
        <v>1028263.18</v>
      </c>
      <c r="P42" s="199">
        <v>737493.7</v>
      </c>
      <c r="Q42" s="195">
        <v>0.71722270557232304</v>
      </c>
      <c r="R42" s="231">
        <v>0.69576009943064998</v>
      </c>
      <c r="S42" s="204">
        <v>1234</v>
      </c>
      <c r="T42" s="155">
        <v>597</v>
      </c>
      <c r="U42" s="154">
        <v>0.48379254457050203</v>
      </c>
      <c r="V42" s="255">
        <v>0.65649456521739102</v>
      </c>
      <c r="W42" s="230">
        <v>1089</v>
      </c>
      <c r="X42" s="194">
        <v>884</v>
      </c>
      <c r="Y42" s="231">
        <v>0.81175390266299396</v>
      </c>
    </row>
    <row r="43" spans="1:25" x14ac:dyDescent="0.3">
      <c r="A43" s="264" t="s">
        <v>40</v>
      </c>
      <c r="B43" s="322">
        <v>3707900900</v>
      </c>
      <c r="C43" s="265">
        <v>5</v>
      </c>
      <c r="D43" s="210">
        <v>463301.08</v>
      </c>
      <c r="E43" s="153">
        <v>1763250.21</v>
      </c>
      <c r="F43" s="211">
        <v>0.26275401946499699</v>
      </c>
      <c r="G43" s="230">
        <v>857</v>
      </c>
      <c r="H43" s="194">
        <v>803</v>
      </c>
      <c r="I43" s="195">
        <v>0.93698949824970801</v>
      </c>
      <c r="J43" s="231">
        <v>0.98143097643097699</v>
      </c>
      <c r="K43" s="235">
        <v>1038</v>
      </c>
      <c r="L43" s="155">
        <v>986</v>
      </c>
      <c r="M43" s="154">
        <v>0.94990366088631994</v>
      </c>
      <c r="N43" s="211">
        <v>0.9</v>
      </c>
      <c r="O43" s="248">
        <v>570859.94999999995</v>
      </c>
      <c r="P43" s="199">
        <v>376899.64</v>
      </c>
      <c r="Q43" s="195">
        <v>0.66023135797142496</v>
      </c>
      <c r="R43" s="231">
        <v>0.63933101523742197</v>
      </c>
      <c r="S43" s="204">
        <v>774</v>
      </c>
      <c r="T43" s="155">
        <v>325</v>
      </c>
      <c r="U43" s="154">
        <v>0.419896640826873</v>
      </c>
      <c r="V43" s="255">
        <v>0.65252252252252296</v>
      </c>
      <c r="W43" s="230">
        <v>661</v>
      </c>
      <c r="X43" s="194">
        <v>575</v>
      </c>
      <c r="Y43" s="231">
        <v>0.86989409984871402</v>
      </c>
    </row>
    <row r="44" spans="1:25" x14ac:dyDescent="0.3">
      <c r="A44" s="266" t="s">
        <v>265</v>
      </c>
      <c r="B44" s="323">
        <v>3708100400</v>
      </c>
      <c r="C44" s="265">
        <v>3</v>
      </c>
      <c r="D44" s="210">
        <v>5732289.0700000003</v>
      </c>
      <c r="E44" s="153">
        <v>23954918.379999999</v>
      </c>
      <c r="F44" s="211">
        <v>0.23929486959913401</v>
      </c>
      <c r="G44" s="230">
        <v>9442</v>
      </c>
      <c r="H44" s="194">
        <v>8462</v>
      </c>
      <c r="I44" s="195">
        <v>0.89620843041728504</v>
      </c>
      <c r="J44" s="231">
        <v>1</v>
      </c>
      <c r="K44" s="235">
        <v>11286</v>
      </c>
      <c r="L44" s="155">
        <v>9744</v>
      </c>
      <c r="M44" s="154">
        <v>0.86337054758107401</v>
      </c>
      <c r="N44" s="211">
        <v>0.87349243153381795</v>
      </c>
      <c r="O44" s="248">
        <v>6381456.4400000004</v>
      </c>
      <c r="P44" s="199">
        <v>4607659.3</v>
      </c>
      <c r="Q44" s="195">
        <v>0.72203882347585202</v>
      </c>
      <c r="R44" s="231">
        <v>0.7</v>
      </c>
      <c r="S44" s="204">
        <v>7677</v>
      </c>
      <c r="T44" s="155">
        <v>3915</v>
      </c>
      <c r="U44" s="154">
        <v>0.50996483001172299</v>
      </c>
      <c r="V44" s="255">
        <v>0.7</v>
      </c>
      <c r="W44" s="230">
        <v>6375</v>
      </c>
      <c r="X44" s="194">
        <v>5217</v>
      </c>
      <c r="Y44" s="231">
        <v>0.81835294117647095</v>
      </c>
    </row>
    <row r="45" spans="1:25" x14ac:dyDescent="0.3">
      <c r="A45" s="266" t="s">
        <v>266</v>
      </c>
      <c r="B45" s="323">
        <v>3728100400</v>
      </c>
      <c r="C45" s="265">
        <v>3</v>
      </c>
      <c r="D45" s="210">
        <v>2129526.75</v>
      </c>
      <c r="E45" s="153">
        <v>8367759.5899999999</v>
      </c>
      <c r="F45" s="211">
        <v>0.25449186572531501</v>
      </c>
      <c r="G45" s="230">
        <v>3430</v>
      </c>
      <c r="H45" s="194">
        <v>3154</v>
      </c>
      <c r="I45" s="195">
        <v>0.91953352769679297</v>
      </c>
      <c r="J45" s="231">
        <v>0.99080267558528401</v>
      </c>
      <c r="K45" s="235">
        <v>4135</v>
      </c>
      <c r="L45" s="155">
        <v>3707</v>
      </c>
      <c r="M45" s="154">
        <v>0.89649334945586501</v>
      </c>
      <c r="N45" s="211">
        <v>0.89778939862134499</v>
      </c>
      <c r="O45" s="248">
        <v>2372870.5299999998</v>
      </c>
      <c r="P45" s="199">
        <v>1677814.07</v>
      </c>
      <c r="Q45" s="195">
        <v>0.70708201260352799</v>
      </c>
      <c r="R45" s="231">
        <v>0.696787312766184</v>
      </c>
      <c r="S45" s="204">
        <v>3033</v>
      </c>
      <c r="T45" s="155">
        <v>1562</v>
      </c>
      <c r="U45" s="154">
        <v>0.51500164853280594</v>
      </c>
      <c r="V45" s="255">
        <v>0.7</v>
      </c>
      <c r="W45" s="230">
        <v>2441</v>
      </c>
      <c r="X45" s="194">
        <v>2079</v>
      </c>
      <c r="Y45" s="231">
        <v>0.85170012290045105</v>
      </c>
    </row>
    <row r="46" spans="1:25" x14ac:dyDescent="0.3">
      <c r="A46" s="266"/>
      <c r="B46" s="323"/>
      <c r="C46" s="265"/>
      <c r="D46" s="210"/>
      <c r="E46" s="153"/>
      <c r="F46" s="211"/>
      <c r="G46" s="230"/>
      <c r="H46" s="194"/>
      <c r="I46" s="195"/>
      <c r="J46" s="231"/>
      <c r="K46" s="235">
        <f>SUM(K44:K45)</f>
        <v>15421</v>
      </c>
      <c r="L46" s="155"/>
      <c r="M46" s="154"/>
      <c r="N46" s="211"/>
      <c r="O46" s="248"/>
      <c r="P46" s="199"/>
      <c r="Q46" s="195"/>
      <c r="R46" s="231"/>
      <c r="S46" s="204"/>
      <c r="T46" s="155"/>
      <c r="U46" s="154"/>
      <c r="V46" s="255"/>
      <c r="W46" s="230"/>
      <c r="X46" s="194"/>
      <c r="Y46" s="231"/>
    </row>
    <row r="47" spans="1:25" x14ac:dyDescent="0.3">
      <c r="A47" s="264" t="s">
        <v>41</v>
      </c>
      <c r="B47" s="322">
        <v>3708300900</v>
      </c>
      <c r="C47" s="265">
        <v>5</v>
      </c>
      <c r="D47" s="210">
        <v>1365976.81</v>
      </c>
      <c r="E47" s="153">
        <v>5507469.1600000001</v>
      </c>
      <c r="F47" s="211">
        <v>0.248022598096582</v>
      </c>
      <c r="G47" s="230">
        <v>2137</v>
      </c>
      <c r="H47" s="194">
        <v>1973</v>
      </c>
      <c r="I47" s="195">
        <v>0.92325690219934498</v>
      </c>
      <c r="J47" s="231">
        <v>0.99550965424337701</v>
      </c>
      <c r="K47" s="235">
        <v>2710</v>
      </c>
      <c r="L47" s="155">
        <v>2330</v>
      </c>
      <c r="M47" s="154">
        <v>0.85977859778597798</v>
      </c>
      <c r="N47" s="211">
        <v>0.87373004354136397</v>
      </c>
      <c r="O47" s="248">
        <v>1450420.27</v>
      </c>
      <c r="P47" s="199">
        <v>1011125.18</v>
      </c>
      <c r="Q47" s="195">
        <v>0.69712565448357899</v>
      </c>
      <c r="R47" s="231">
        <v>0.67040092739026302</v>
      </c>
      <c r="S47" s="204">
        <v>1842</v>
      </c>
      <c r="T47" s="155">
        <v>968</v>
      </c>
      <c r="U47" s="154">
        <v>0.525515743756786</v>
      </c>
      <c r="V47" s="255">
        <v>0.7</v>
      </c>
      <c r="W47" s="230">
        <v>1462</v>
      </c>
      <c r="X47" s="194">
        <v>1206</v>
      </c>
      <c r="Y47" s="231">
        <v>0.82489740082079299</v>
      </c>
    </row>
    <row r="48" spans="1:25" x14ac:dyDescent="0.3">
      <c r="A48" s="264" t="s">
        <v>42</v>
      </c>
      <c r="B48" s="322">
        <v>3708500300</v>
      </c>
      <c r="C48" s="265">
        <v>4</v>
      </c>
      <c r="D48" s="210">
        <v>2497085.7799999998</v>
      </c>
      <c r="E48" s="153">
        <v>9313095.4100000001</v>
      </c>
      <c r="F48" s="211">
        <v>0.26812629636745</v>
      </c>
      <c r="G48" s="230">
        <v>2838</v>
      </c>
      <c r="H48" s="194">
        <v>2633</v>
      </c>
      <c r="I48" s="195">
        <v>0.92776603241719502</v>
      </c>
      <c r="J48" s="231">
        <v>1</v>
      </c>
      <c r="K48" s="235">
        <v>3929</v>
      </c>
      <c r="L48" s="155">
        <v>3494</v>
      </c>
      <c r="M48" s="154">
        <v>0.88928480529396803</v>
      </c>
      <c r="N48" s="211">
        <v>0.9</v>
      </c>
      <c r="O48" s="248">
        <v>2856509.75</v>
      </c>
      <c r="P48" s="199">
        <v>2016261.84</v>
      </c>
      <c r="Q48" s="195">
        <v>0.70584805110502402</v>
      </c>
      <c r="R48" s="231">
        <v>0.69982494049706601</v>
      </c>
      <c r="S48" s="204">
        <v>2824</v>
      </c>
      <c r="T48" s="155">
        <v>1347</v>
      </c>
      <c r="U48" s="154">
        <v>0.47698300283286099</v>
      </c>
      <c r="V48" s="255">
        <v>0.67950350095480605</v>
      </c>
      <c r="W48" s="230">
        <v>1942</v>
      </c>
      <c r="X48" s="194">
        <v>1522</v>
      </c>
      <c r="Y48" s="231">
        <v>0.78372811534500497</v>
      </c>
    </row>
    <row r="49" spans="1:25" x14ac:dyDescent="0.3">
      <c r="A49" s="264" t="s">
        <v>43</v>
      </c>
      <c r="B49" s="322">
        <v>3708700500</v>
      </c>
      <c r="C49" s="265">
        <v>1</v>
      </c>
      <c r="D49" s="210">
        <v>646402.24</v>
      </c>
      <c r="E49" s="153">
        <v>2629564.09</v>
      </c>
      <c r="F49" s="211">
        <v>0.24582106306448701</v>
      </c>
      <c r="G49" s="230">
        <v>686</v>
      </c>
      <c r="H49" s="194">
        <v>660</v>
      </c>
      <c r="I49" s="195">
        <v>0.96209912536443198</v>
      </c>
      <c r="J49" s="231">
        <v>1</v>
      </c>
      <c r="K49" s="235">
        <v>1017</v>
      </c>
      <c r="L49" s="155">
        <v>895</v>
      </c>
      <c r="M49" s="154">
        <v>0.88003933136676504</v>
      </c>
      <c r="N49" s="211">
        <v>0.89815712900097</v>
      </c>
      <c r="O49" s="248">
        <v>711437.66</v>
      </c>
      <c r="P49" s="199">
        <v>550908.34</v>
      </c>
      <c r="Q49" s="195">
        <v>0.77435926009314704</v>
      </c>
      <c r="R49" s="231">
        <v>0.7</v>
      </c>
      <c r="S49" s="204">
        <v>658</v>
      </c>
      <c r="T49" s="155">
        <v>349</v>
      </c>
      <c r="U49" s="154">
        <v>0.53039513677811501</v>
      </c>
      <c r="V49" s="255">
        <v>0.7</v>
      </c>
      <c r="W49" s="230">
        <v>686</v>
      </c>
      <c r="X49" s="194">
        <v>546</v>
      </c>
      <c r="Y49" s="231">
        <v>0.79591836734693899</v>
      </c>
    </row>
    <row r="50" spans="1:25" x14ac:dyDescent="0.3">
      <c r="A50" s="264" t="s">
        <v>44</v>
      </c>
      <c r="B50" s="322">
        <v>3708900500</v>
      </c>
      <c r="C50" s="265">
        <v>1</v>
      </c>
      <c r="D50" s="210">
        <v>918035.61</v>
      </c>
      <c r="E50" s="153">
        <v>3660477.25</v>
      </c>
      <c r="F50" s="211">
        <v>0.25079669870916399</v>
      </c>
      <c r="G50" s="230">
        <v>1052</v>
      </c>
      <c r="H50" s="194">
        <v>985</v>
      </c>
      <c r="I50" s="195">
        <v>0.93631178707224305</v>
      </c>
      <c r="J50" s="231">
        <v>1</v>
      </c>
      <c r="K50" s="235">
        <v>1442</v>
      </c>
      <c r="L50" s="155">
        <v>1301</v>
      </c>
      <c r="M50" s="154">
        <v>0.90221914008321802</v>
      </c>
      <c r="N50" s="211">
        <v>0.9</v>
      </c>
      <c r="O50" s="248">
        <v>979741.76</v>
      </c>
      <c r="P50" s="199">
        <v>755634.28</v>
      </c>
      <c r="Q50" s="195">
        <v>0.77125862227205699</v>
      </c>
      <c r="R50" s="231">
        <v>0.7</v>
      </c>
      <c r="S50" s="204">
        <v>924</v>
      </c>
      <c r="T50" s="155">
        <v>548</v>
      </c>
      <c r="U50" s="154">
        <v>0.59307359307359298</v>
      </c>
      <c r="V50" s="255">
        <v>0.7</v>
      </c>
      <c r="W50" s="230">
        <v>709</v>
      </c>
      <c r="X50" s="194">
        <v>531</v>
      </c>
      <c r="Y50" s="231">
        <v>0.74894217207334302</v>
      </c>
    </row>
    <row r="51" spans="1:25" x14ac:dyDescent="0.3">
      <c r="A51" s="264" t="s">
        <v>45</v>
      </c>
      <c r="B51" s="322">
        <v>3709100100</v>
      </c>
      <c r="C51" s="265">
        <v>7</v>
      </c>
      <c r="D51" s="210">
        <v>618309.89</v>
      </c>
      <c r="E51" s="153">
        <v>2569815.7599999998</v>
      </c>
      <c r="F51" s="211">
        <v>0.24060475448247701</v>
      </c>
      <c r="G51" s="230">
        <v>1200</v>
      </c>
      <c r="H51" s="194">
        <v>1117</v>
      </c>
      <c r="I51" s="195">
        <v>0.93083333333333296</v>
      </c>
      <c r="J51" s="231">
        <v>0.95683486238532101</v>
      </c>
      <c r="K51" s="235">
        <v>1311</v>
      </c>
      <c r="L51" s="155">
        <v>1243</v>
      </c>
      <c r="M51" s="154">
        <v>0.94813119755911501</v>
      </c>
      <c r="N51" s="211">
        <v>0.9</v>
      </c>
      <c r="O51" s="248">
        <v>716688.2</v>
      </c>
      <c r="P51" s="199">
        <v>497887.64</v>
      </c>
      <c r="Q51" s="195">
        <v>0.69470606604099205</v>
      </c>
      <c r="R51" s="231">
        <v>0.68440231591720502</v>
      </c>
      <c r="S51" s="204">
        <v>884</v>
      </c>
      <c r="T51" s="155">
        <v>423</v>
      </c>
      <c r="U51" s="154">
        <v>0.47850678733031698</v>
      </c>
      <c r="V51" s="255">
        <v>0.68613861386138597</v>
      </c>
      <c r="W51" s="230">
        <v>880</v>
      </c>
      <c r="X51" s="194">
        <v>747</v>
      </c>
      <c r="Y51" s="231">
        <v>0.84886363636363604</v>
      </c>
    </row>
    <row r="52" spans="1:25" x14ac:dyDescent="0.3">
      <c r="A52" s="264" t="s">
        <v>46</v>
      </c>
      <c r="B52" s="322">
        <v>3709300600</v>
      </c>
      <c r="C52" s="265">
        <v>4</v>
      </c>
      <c r="D52" s="210">
        <v>998705.19</v>
      </c>
      <c r="E52" s="153">
        <v>4153957.53</v>
      </c>
      <c r="F52" s="211">
        <v>0.24042258082498999</v>
      </c>
      <c r="G52" s="230">
        <v>1446</v>
      </c>
      <c r="H52" s="194">
        <v>1301</v>
      </c>
      <c r="I52" s="195">
        <v>0.89972337482710896</v>
      </c>
      <c r="J52" s="231">
        <v>0.96952476572958501</v>
      </c>
      <c r="K52" s="235">
        <v>2047</v>
      </c>
      <c r="L52" s="155">
        <v>1793</v>
      </c>
      <c r="M52" s="154">
        <v>0.87591597459697101</v>
      </c>
      <c r="N52" s="211">
        <v>0.877892663712457</v>
      </c>
      <c r="O52" s="248">
        <v>1293791.58</v>
      </c>
      <c r="P52" s="199">
        <v>820811.51</v>
      </c>
      <c r="Q52" s="195">
        <v>0.63442328941420401</v>
      </c>
      <c r="R52" s="231">
        <v>0.63843695395991396</v>
      </c>
      <c r="S52" s="204">
        <v>1540</v>
      </c>
      <c r="T52" s="155">
        <v>624</v>
      </c>
      <c r="U52" s="154">
        <v>0.405194805194805</v>
      </c>
      <c r="V52" s="255">
        <v>0.63480484920165603</v>
      </c>
      <c r="W52" s="230">
        <v>1099</v>
      </c>
      <c r="X52" s="194">
        <v>728</v>
      </c>
      <c r="Y52" s="231">
        <v>0.66242038216560495</v>
      </c>
    </row>
    <row r="53" spans="1:25" x14ac:dyDescent="0.3">
      <c r="A53" s="264" t="s">
        <v>47</v>
      </c>
      <c r="B53" s="322">
        <v>3709500100</v>
      </c>
      <c r="C53" s="265">
        <v>7</v>
      </c>
      <c r="D53" s="210">
        <v>57974.559999999998</v>
      </c>
      <c r="E53" s="153">
        <v>220181.05</v>
      </c>
      <c r="F53" s="211">
        <v>0.26330404001615898</v>
      </c>
      <c r="G53" s="230">
        <v>57</v>
      </c>
      <c r="H53" s="194">
        <v>52</v>
      </c>
      <c r="I53" s="195">
        <v>0.91228070175438603</v>
      </c>
      <c r="J53" s="231">
        <v>1</v>
      </c>
      <c r="K53" s="235">
        <v>95</v>
      </c>
      <c r="L53" s="155">
        <v>92</v>
      </c>
      <c r="M53" s="154">
        <v>0.96842105263157896</v>
      </c>
      <c r="N53" s="211">
        <v>0.9</v>
      </c>
      <c r="O53" s="248">
        <v>57560.68</v>
      </c>
      <c r="P53" s="199">
        <v>41854.31</v>
      </c>
      <c r="Q53" s="195">
        <v>0.72713369612728695</v>
      </c>
      <c r="R53" s="231">
        <v>0.62153184654653004</v>
      </c>
      <c r="S53" s="204">
        <v>81</v>
      </c>
      <c r="T53" s="155">
        <v>40</v>
      </c>
      <c r="U53" s="154">
        <v>0.49382716049382702</v>
      </c>
      <c r="V53" s="255">
        <v>0.69791666666666696</v>
      </c>
      <c r="W53" s="230">
        <v>52</v>
      </c>
      <c r="X53" s="194">
        <v>43</v>
      </c>
      <c r="Y53" s="231">
        <v>0.82692307692307698</v>
      </c>
    </row>
    <row r="54" spans="1:25" x14ac:dyDescent="0.3">
      <c r="A54" s="264" t="s">
        <v>48</v>
      </c>
      <c r="B54" s="322">
        <v>3709700800</v>
      </c>
      <c r="C54" s="265">
        <v>2</v>
      </c>
      <c r="D54" s="210">
        <v>2345658.06</v>
      </c>
      <c r="E54" s="153">
        <v>9815480.8100000005</v>
      </c>
      <c r="F54" s="211">
        <v>0.238975359985447</v>
      </c>
      <c r="G54" s="230">
        <v>3192</v>
      </c>
      <c r="H54" s="194">
        <v>2894</v>
      </c>
      <c r="I54" s="195">
        <v>0.90664160401002503</v>
      </c>
      <c r="J54" s="231">
        <v>1</v>
      </c>
      <c r="K54" s="235">
        <v>4209</v>
      </c>
      <c r="L54" s="155">
        <v>3570</v>
      </c>
      <c r="M54" s="154">
        <v>0.84818246614397697</v>
      </c>
      <c r="N54" s="211">
        <v>0.86164172123479899</v>
      </c>
      <c r="O54" s="248">
        <v>2556819.0299999998</v>
      </c>
      <c r="P54" s="199">
        <v>1772855.44</v>
      </c>
      <c r="Q54" s="195">
        <v>0.69338323095944698</v>
      </c>
      <c r="R54" s="231">
        <v>0.69372879459537995</v>
      </c>
      <c r="S54" s="204">
        <v>2957</v>
      </c>
      <c r="T54" s="155">
        <v>1417</v>
      </c>
      <c r="U54" s="154">
        <v>0.47920189381129502</v>
      </c>
      <c r="V54" s="255">
        <v>0.69927007299270105</v>
      </c>
      <c r="W54" s="230">
        <v>2409</v>
      </c>
      <c r="X54" s="194">
        <v>1869</v>
      </c>
      <c r="Y54" s="231">
        <v>0.77584059775840597</v>
      </c>
    </row>
    <row r="55" spans="1:25" x14ac:dyDescent="0.3">
      <c r="A55" s="264" t="s">
        <v>49</v>
      </c>
      <c r="B55" s="322">
        <v>3709900500</v>
      </c>
      <c r="C55" s="265">
        <v>1</v>
      </c>
      <c r="D55" s="210">
        <v>406653.17</v>
      </c>
      <c r="E55" s="153">
        <v>1689446.26</v>
      </c>
      <c r="F55" s="211">
        <v>0.24070204517780899</v>
      </c>
      <c r="G55" s="230">
        <v>425</v>
      </c>
      <c r="H55" s="194">
        <v>384</v>
      </c>
      <c r="I55" s="195">
        <v>0.90352941176470603</v>
      </c>
      <c r="J55" s="231">
        <v>0.99783080260303703</v>
      </c>
      <c r="K55" s="235">
        <v>710</v>
      </c>
      <c r="L55" s="155">
        <v>626</v>
      </c>
      <c r="M55" s="154">
        <v>0.88169014084507003</v>
      </c>
      <c r="N55" s="211">
        <v>0.894085281980743</v>
      </c>
      <c r="O55" s="248">
        <v>490419.57</v>
      </c>
      <c r="P55" s="199">
        <v>307583.84999999998</v>
      </c>
      <c r="Q55" s="195">
        <v>0.62718510601035005</v>
      </c>
      <c r="R55" s="231">
        <v>0.62468629831398104</v>
      </c>
      <c r="S55" s="204">
        <v>517</v>
      </c>
      <c r="T55" s="155">
        <v>221</v>
      </c>
      <c r="U55" s="154">
        <v>0.42746615087040601</v>
      </c>
      <c r="V55" s="255">
        <v>0.65451768488745998</v>
      </c>
      <c r="W55" s="230">
        <v>344</v>
      </c>
      <c r="X55" s="194">
        <v>219</v>
      </c>
      <c r="Y55" s="231">
        <v>0.63662790697674398</v>
      </c>
    </row>
    <row r="56" spans="1:25" x14ac:dyDescent="0.3">
      <c r="A56" s="264" t="s">
        <v>50</v>
      </c>
      <c r="B56" s="322">
        <v>3710100900</v>
      </c>
      <c r="C56" s="265">
        <v>5</v>
      </c>
      <c r="D56" s="210">
        <v>3706050.72</v>
      </c>
      <c r="E56" s="153">
        <v>14721919.74</v>
      </c>
      <c r="F56" s="211">
        <v>0.25173691919611002</v>
      </c>
      <c r="G56" s="230">
        <v>3722</v>
      </c>
      <c r="H56" s="194">
        <v>3559</v>
      </c>
      <c r="I56" s="195">
        <v>0.95620634067705501</v>
      </c>
      <c r="J56" s="231">
        <v>1</v>
      </c>
      <c r="K56" s="235">
        <v>4618</v>
      </c>
      <c r="L56" s="155">
        <v>4083</v>
      </c>
      <c r="M56" s="154">
        <v>0.884148982243396</v>
      </c>
      <c r="N56" s="211">
        <v>0.89526237518589302</v>
      </c>
      <c r="O56" s="248">
        <v>4226365.09</v>
      </c>
      <c r="P56" s="199">
        <v>3065264.68</v>
      </c>
      <c r="Q56" s="195">
        <v>0.72527209900836997</v>
      </c>
      <c r="R56" s="231">
        <v>0.7</v>
      </c>
      <c r="S56" s="204">
        <v>3300</v>
      </c>
      <c r="T56" s="155">
        <v>1736</v>
      </c>
      <c r="U56" s="154">
        <v>0.52606060606060601</v>
      </c>
      <c r="V56" s="255">
        <v>0.7</v>
      </c>
      <c r="W56" s="230">
        <v>2862</v>
      </c>
      <c r="X56" s="194">
        <v>2316</v>
      </c>
      <c r="Y56" s="231">
        <v>0.80922431865828104</v>
      </c>
    </row>
    <row r="57" spans="1:25" x14ac:dyDescent="0.3">
      <c r="A57" s="264" t="s">
        <v>51</v>
      </c>
      <c r="B57" s="322">
        <v>3710300700</v>
      </c>
      <c r="C57" s="265">
        <v>6</v>
      </c>
      <c r="D57" s="210">
        <v>163763.21</v>
      </c>
      <c r="E57" s="153">
        <v>708011.04</v>
      </c>
      <c r="F57" s="211">
        <v>0.23130036220904099</v>
      </c>
      <c r="G57" s="230">
        <v>182</v>
      </c>
      <c r="H57" s="194">
        <v>159</v>
      </c>
      <c r="I57" s="195">
        <v>0.87362637362637396</v>
      </c>
      <c r="J57" s="231">
        <v>0.93574257425742602</v>
      </c>
      <c r="K57" s="235">
        <v>325</v>
      </c>
      <c r="L57" s="155">
        <v>278</v>
      </c>
      <c r="M57" s="154">
        <v>0.85538461538461497</v>
      </c>
      <c r="N57" s="211">
        <v>0.87009063444108803</v>
      </c>
      <c r="O57" s="248">
        <v>178173.73</v>
      </c>
      <c r="P57" s="199">
        <v>122220.63</v>
      </c>
      <c r="Q57" s="195">
        <v>0.68596324497444205</v>
      </c>
      <c r="R57" s="231">
        <v>0.7</v>
      </c>
      <c r="S57" s="204">
        <v>244</v>
      </c>
      <c r="T57" s="155">
        <v>111</v>
      </c>
      <c r="U57" s="154">
        <v>0.45491803278688497</v>
      </c>
      <c r="V57" s="255">
        <v>0.69708029197080301</v>
      </c>
      <c r="W57" s="230">
        <v>112</v>
      </c>
      <c r="X57" s="194">
        <v>89</v>
      </c>
      <c r="Y57" s="231">
        <v>0.79464285714285698</v>
      </c>
    </row>
    <row r="58" spans="1:25" x14ac:dyDescent="0.3">
      <c r="A58" s="264" t="s">
        <v>52</v>
      </c>
      <c r="B58" s="322">
        <v>3710500600</v>
      </c>
      <c r="C58" s="265">
        <v>4</v>
      </c>
      <c r="D58" s="210">
        <v>954137.88</v>
      </c>
      <c r="E58" s="153">
        <v>3804465.13</v>
      </c>
      <c r="F58" s="211">
        <v>0.250794223996475</v>
      </c>
      <c r="G58" s="230">
        <v>1429</v>
      </c>
      <c r="H58" s="194">
        <v>1285</v>
      </c>
      <c r="I58" s="195">
        <v>0.89923023093072096</v>
      </c>
      <c r="J58" s="231">
        <v>0.95909181636726504</v>
      </c>
      <c r="K58" s="235">
        <v>1976</v>
      </c>
      <c r="L58" s="155">
        <v>1687</v>
      </c>
      <c r="M58" s="154">
        <v>0.85374493927125505</v>
      </c>
      <c r="N58" s="211">
        <v>0.86724233283056795</v>
      </c>
      <c r="O58" s="248">
        <v>1149056.75</v>
      </c>
      <c r="P58" s="199">
        <v>770866.46</v>
      </c>
      <c r="Q58" s="195">
        <v>0.67086891922439895</v>
      </c>
      <c r="R58" s="231">
        <v>0.68025995464256905</v>
      </c>
      <c r="S58" s="204">
        <v>1336</v>
      </c>
      <c r="T58" s="155">
        <v>584</v>
      </c>
      <c r="U58" s="154">
        <v>0.43712574850299402</v>
      </c>
      <c r="V58" s="255">
        <v>0.67256393001345904</v>
      </c>
      <c r="W58" s="230">
        <v>1144</v>
      </c>
      <c r="X58" s="194">
        <v>905</v>
      </c>
      <c r="Y58" s="231">
        <v>0.79108391608391604</v>
      </c>
    </row>
    <row r="59" spans="1:25" x14ac:dyDescent="0.3">
      <c r="A59" s="264" t="s">
        <v>53</v>
      </c>
      <c r="B59" s="322">
        <v>3710700700</v>
      </c>
      <c r="C59" s="265">
        <v>6</v>
      </c>
      <c r="D59" s="210">
        <v>1709162.41</v>
      </c>
      <c r="E59" s="153">
        <v>6831974.6500000004</v>
      </c>
      <c r="F59" s="211">
        <v>0.250171070233699</v>
      </c>
      <c r="G59" s="230">
        <v>2767</v>
      </c>
      <c r="H59" s="194">
        <v>2432</v>
      </c>
      <c r="I59" s="195">
        <v>0.87893024936754605</v>
      </c>
      <c r="J59" s="231">
        <v>0.94614035087719295</v>
      </c>
      <c r="K59" s="235">
        <v>3674</v>
      </c>
      <c r="L59" s="155">
        <v>3346</v>
      </c>
      <c r="M59" s="154">
        <v>0.91072400653239005</v>
      </c>
      <c r="N59" s="211">
        <v>0.9</v>
      </c>
      <c r="O59" s="248">
        <v>1933707.41</v>
      </c>
      <c r="P59" s="199">
        <v>1290496.6100000001</v>
      </c>
      <c r="Q59" s="195">
        <v>0.667369118681714</v>
      </c>
      <c r="R59" s="231">
        <v>0.67245461096035197</v>
      </c>
      <c r="S59" s="204">
        <v>2871</v>
      </c>
      <c r="T59" s="155">
        <v>1345</v>
      </c>
      <c r="U59" s="154">
        <v>0.46847788227098602</v>
      </c>
      <c r="V59" s="255">
        <v>0.67636022514071303</v>
      </c>
      <c r="W59" s="230">
        <v>2055</v>
      </c>
      <c r="X59" s="194">
        <v>1755</v>
      </c>
      <c r="Y59" s="231">
        <v>0.85401459854014605</v>
      </c>
    </row>
    <row r="60" spans="1:25" x14ac:dyDescent="0.3">
      <c r="A60" s="264" t="s">
        <v>54</v>
      </c>
      <c r="B60" s="322">
        <v>3710900800</v>
      </c>
      <c r="C60" s="265">
        <v>2</v>
      </c>
      <c r="D60" s="210">
        <v>1028391.65</v>
      </c>
      <c r="E60" s="153">
        <v>4315072.45</v>
      </c>
      <c r="F60" s="211">
        <v>0.23832546542758501</v>
      </c>
      <c r="G60" s="230">
        <v>1295</v>
      </c>
      <c r="H60" s="194">
        <v>1208</v>
      </c>
      <c r="I60" s="195">
        <v>0.932818532818533</v>
      </c>
      <c r="J60" s="231">
        <v>1</v>
      </c>
      <c r="K60" s="235">
        <v>1912</v>
      </c>
      <c r="L60" s="155">
        <v>1623</v>
      </c>
      <c r="M60" s="154">
        <v>0.84884937238493696</v>
      </c>
      <c r="N60" s="211">
        <v>0.87180823345492398</v>
      </c>
      <c r="O60" s="248">
        <v>1133439.18</v>
      </c>
      <c r="P60" s="199">
        <v>801107.06</v>
      </c>
      <c r="Q60" s="195">
        <v>0.70679316026467398</v>
      </c>
      <c r="R60" s="231">
        <v>0.686959233939896</v>
      </c>
      <c r="S60" s="204">
        <v>1347</v>
      </c>
      <c r="T60" s="155">
        <v>646</v>
      </c>
      <c r="U60" s="154">
        <v>0.47958426132145499</v>
      </c>
      <c r="V60" s="255">
        <v>0.69581749049429698</v>
      </c>
      <c r="W60" s="230">
        <v>983</v>
      </c>
      <c r="X60" s="194">
        <v>821</v>
      </c>
      <c r="Y60" s="231">
        <v>0.83519837232960303</v>
      </c>
    </row>
    <row r="61" spans="1:25" x14ac:dyDescent="0.3">
      <c r="A61" s="264" t="s">
        <v>55</v>
      </c>
      <c r="B61" s="322">
        <v>3711300200</v>
      </c>
      <c r="C61" s="265">
        <v>1</v>
      </c>
      <c r="D61" s="210">
        <v>445121.8</v>
      </c>
      <c r="E61" s="153">
        <v>1838094.01</v>
      </c>
      <c r="F61" s="211">
        <v>0.24216487164331699</v>
      </c>
      <c r="G61" s="230">
        <v>536</v>
      </c>
      <c r="H61" s="194">
        <v>490</v>
      </c>
      <c r="I61" s="195">
        <v>0.91417910447761197</v>
      </c>
      <c r="J61" s="231">
        <v>1</v>
      </c>
      <c r="K61" s="235">
        <v>791</v>
      </c>
      <c r="L61" s="155">
        <v>717</v>
      </c>
      <c r="M61" s="154">
        <v>0.90644753476611895</v>
      </c>
      <c r="N61" s="211">
        <v>0.9</v>
      </c>
      <c r="O61" s="248">
        <v>548040.54</v>
      </c>
      <c r="P61" s="199">
        <v>349680.89</v>
      </c>
      <c r="Q61" s="195">
        <v>0.63805661165139405</v>
      </c>
      <c r="R61" s="231">
        <v>0.63091143411293604</v>
      </c>
      <c r="S61" s="204">
        <v>616</v>
      </c>
      <c r="T61" s="155">
        <v>271</v>
      </c>
      <c r="U61" s="154">
        <v>0.43993506493506501</v>
      </c>
      <c r="V61" s="255">
        <v>0.61079051383399197</v>
      </c>
      <c r="W61" s="230">
        <v>440</v>
      </c>
      <c r="X61" s="194">
        <v>323</v>
      </c>
      <c r="Y61" s="231">
        <v>0.73409090909090902</v>
      </c>
    </row>
    <row r="62" spans="1:25" x14ac:dyDescent="0.3">
      <c r="A62" s="264" t="s">
        <v>56</v>
      </c>
      <c r="B62" s="322">
        <v>3711500500</v>
      </c>
      <c r="C62" s="265">
        <v>1</v>
      </c>
      <c r="D62" s="210">
        <v>143546.23000000001</v>
      </c>
      <c r="E62" s="153">
        <v>626144.06999999995</v>
      </c>
      <c r="F62" s="211">
        <v>0.22925431522492901</v>
      </c>
      <c r="G62" s="230">
        <v>262</v>
      </c>
      <c r="H62" s="194">
        <v>237</v>
      </c>
      <c r="I62" s="195">
        <v>0.90458015267175595</v>
      </c>
      <c r="J62" s="231">
        <v>1</v>
      </c>
      <c r="K62" s="235">
        <v>454</v>
      </c>
      <c r="L62" s="155">
        <v>426</v>
      </c>
      <c r="M62" s="154">
        <v>0.93832599118942694</v>
      </c>
      <c r="N62" s="211">
        <v>0.9</v>
      </c>
      <c r="O62" s="248">
        <v>183155.09</v>
      </c>
      <c r="P62" s="199">
        <v>104367.66</v>
      </c>
      <c r="Q62" s="195">
        <v>0.56983215699874901</v>
      </c>
      <c r="R62" s="231">
        <v>0.59150255056124601</v>
      </c>
      <c r="S62" s="204">
        <v>224</v>
      </c>
      <c r="T62" s="155">
        <v>93</v>
      </c>
      <c r="U62" s="154">
        <v>0.41517857142857101</v>
      </c>
      <c r="V62" s="255">
        <v>0.65579365079365104</v>
      </c>
      <c r="W62" s="230">
        <v>275</v>
      </c>
      <c r="X62" s="194">
        <v>202</v>
      </c>
      <c r="Y62" s="231">
        <v>0.73454545454545495</v>
      </c>
    </row>
    <row r="63" spans="1:25" x14ac:dyDescent="0.3">
      <c r="A63" s="264" t="s">
        <v>57</v>
      </c>
      <c r="B63" s="322">
        <v>3711700900</v>
      </c>
      <c r="C63" s="265">
        <v>7</v>
      </c>
      <c r="D63" s="210">
        <v>521060.56</v>
      </c>
      <c r="E63" s="153">
        <v>2198197.2400000002</v>
      </c>
      <c r="F63" s="211">
        <v>0.23703994824413499</v>
      </c>
      <c r="G63" s="230">
        <v>918</v>
      </c>
      <c r="H63" s="194">
        <v>811</v>
      </c>
      <c r="I63" s="195">
        <v>0.88344226579520702</v>
      </c>
      <c r="J63" s="231">
        <v>0.97588353413654605</v>
      </c>
      <c r="K63" s="235">
        <v>1234</v>
      </c>
      <c r="L63" s="155">
        <v>1172</v>
      </c>
      <c r="M63" s="154">
        <v>0.94975688816855797</v>
      </c>
      <c r="N63" s="211">
        <v>0.9</v>
      </c>
      <c r="O63" s="248">
        <v>561532.77</v>
      </c>
      <c r="P63" s="199">
        <v>380148.8</v>
      </c>
      <c r="Q63" s="195">
        <v>0.67698417672044298</v>
      </c>
      <c r="R63" s="231">
        <v>0.66297990793108497</v>
      </c>
      <c r="S63" s="204">
        <v>929</v>
      </c>
      <c r="T63" s="155">
        <v>450</v>
      </c>
      <c r="U63" s="154">
        <v>0.48439181916038798</v>
      </c>
      <c r="V63" s="255">
        <v>0.66928571428571404</v>
      </c>
      <c r="W63" s="230">
        <v>680</v>
      </c>
      <c r="X63" s="194">
        <v>578</v>
      </c>
      <c r="Y63" s="231">
        <v>0.85</v>
      </c>
    </row>
    <row r="64" spans="1:25" x14ac:dyDescent="0.3">
      <c r="A64" s="264" t="s">
        <v>58</v>
      </c>
      <c r="B64" s="322">
        <v>3711100500</v>
      </c>
      <c r="C64" s="265">
        <v>2</v>
      </c>
      <c r="D64" s="210">
        <v>579441.28</v>
      </c>
      <c r="E64" s="153">
        <v>2555675.39</v>
      </c>
      <c r="F64" s="211">
        <v>0.22672726053835801</v>
      </c>
      <c r="G64" s="230">
        <v>742</v>
      </c>
      <c r="H64" s="194">
        <v>694</v>
      </c>
      <c r="I64" s="195">
        <v>0.93530997304582197</v>
      </c>
      <c r="J64" s="231">
        <v>1</v>
      </c>
      <c r="K64" s="235">
        <v>1227</v>
      </c>
      <c r="L64" s="155">
        <v>1104</v>
      </c>
      <c r="M64" s="154">
        <v>0.89975550122249404</v>
      </c>
      <c r="N64" s="211">
        <v>0.9</v>
      </c>
      <c r="O64" s="248">
        <v>713619.44</v>
      </c>
      <c r="P64" s="199">
        <v>482335.37</v>
      </c>
      <c r="Q64" s="195">
        <v>0.67589998669318796</v>
      </c>
      <c r="R64" s="231">
        <v>0.681190823165985</v>
      </c>
      <c r="S64" s="204">
        <v>871</v>
      </c>
      <c r="T64" s="155">
        <v>375</v>
      </c>
      <c r="U64" s="154">
        <v>0.430539609644087</v>
      </c>
      <c r="V64" s="255">
        <v>0.60803921568627495</v>
      </c>
      <c r="W64" s="230">
        <v>650</v>
      </c>
      <c r="X64" s="194">
        <v>540</v>
      </c>
      <c r="Y64" s="231">
        <v>0.83076923076923104</v>
      </c>
    </row>
    <row r="65" spans="1:25" x14ac:dyDescent="0.3">
      <c r="A65" s="264" t="s">
        <v>59</v>
      </c>
      <c r="B65" s="322">
        <v>3711900200</v>
      </c>
      <c r="C65" s="265">
        <v>4</v>
      </c>
      <c r="D65" s="210">
        <v>12266799.390000001</v>
      </c>
      <c r="E65" s="153">
        <v>47705351.090000004</v>
      </c>
      <c r="F65" s="211">
        <v>0.25713675949806297</v>
      </c>
      <c r="G65" s="230">
        <v>19883</v>
      </c>
      <c r="H65" s="194">
        <v>17876</v>
      </c>
      <c r="I65" s="195">
        <v>0.89905949806367302</v>
      </c>
      <c r="J65" s="231">
        <v>0.98113389161613196</v>
      </c>
      <c r="K65" s="235">
        <v>24331</v>
      </c>
      <c r="L65" s="155">
        <v>20301</v>
      </c>
      <c r="M65" s="154">
        <v>0.83436767909251597</v>
      </c>
      <c r="N65" s="211">
        <v>0.84746631278072704</v>
      </c>
      <c r="O65" s="248">
        <v>14615392.779999999</v>
      </c>
      <c r="P65" s="199">
        <v>9211815.9600000009</v>
      </c>
      <c r="Q65" s="195">
        <v>0.63028179253626604</v>
      </c>
      <c r="R65" s="231">
        <v>0.62440818022687306</v>
      </c>
      <c r="S65" s="204">
        <v>15959</v>
      </c>
      <c r="T65" s="155">
        <v>7345</v>
      </c>
      <c r="U65" s="154">
        <v>0.46024186979134002</v>
      </c>
      <c r="V65" s="255">
        <v>0.66051313721086902</v>
      </c>
      <c r="W65" s="230">
        <v>12563</v>
      </c>
      <c r="X65" s="194">
        <v>8968</v>
      </c>
      <c r="Y65" s="231">
        <v>0.71384223513491996</v>
      </c>
    </row>
    <row r="66" spans="1:25" x14ac:dyDescent="0.3">
      <c r="A66" s="264" t="s">
        <v>60</v>
      </c>
      <c r="B66" s="322">
        <v>3712100200</v>
      </c>
      <c r="C66" s="265">
        <v>1</v>
      </c>
      <c r="D66" s="210">
        <v>169149.04</v>
      </c>
      <c r="E66" s="153">
        <v>648078.98</v>
      </c>
      <c r="F66" s="211">
        <v>0.26100065766675501</v>
      </c>
      <c r="G66" s="230">
        <v>136</v>
      </c>
      <c r="H66" s="194">
        <v>127</v>
      </c>
      <c r="I66" s="195">
        <v>0.93382352941176505</v>
      </c>
      <c r="J66" s="231">
        <v>1</v>
      </c>
      <c r="K66" s="235">
        <v>219</v>
      </c>
      <c r="L66" s="155">
        <v>198</v>
      </c>
      <c r="M66" s="154">
        <v>0.90410958904109595</v>
      </c>
      <c r="N66" s="211">
        <v>0.9</v>
      </c>
      <c r="O66" s="248">
        <v>176226.94</v>
      </c>
      <c r="P66" s="199">
        <v>144385.82</v>
      </c>
      <c r="Q66" s="195">
        <v>0.81931752318913298</v>
      </c>
      <c r="R66" s="231">
        <v>0.7</v>
      </c>
      <c r="S66" s="204">
        <v>131</v>
      </c>
      <c r="T66" s="155">
        <v>73</v>
      </c>
      <c r="U66" s="154">
        <v>0.55725190839694705</v>
      </c>
      <c r="V66" s="255">
        <v>0.7</v>
      </c>
      <c r="W66" s="230">
        <v>144</v>
      </c>
      <c r="X66" s="194">
        <v>110</v>
      </c>
      <c r="Y66" s="231">
        <v>0.76388888888888895</v>
      </c>
    </row>
    <row r="67" spans="1:25" x14ac:dyDescent="0.3">
      <c r="A67" s="264" t="s">
        <v>61</v>
      </c>
      <c r="B67" s="322">
        <v>3712300600</v>
      </c>
      <c r="C67" s="265">
        <v>4</v>
      </c>
      <c r="D67" s="210">
        <v>500079.32</v>
      </c>
      <c r="E67" s="153">
        <v>2048795.33</v>
      </c>
      <c r="F67" s="211">
        <v>0.24408456651450899</v>
      </c>
      <c r="G67" s="230">
        <v>1026</v>
      </c>
      <c r="H67" s="194">
        <v>991</v>
      </c>
      <c r="I67" s="195">
        <v>0.96588693957115002</v>
      </c>
      <c r="J67" s="231">
        <v>1</v>
      </c>
      <c r="K67" s="235">
        <v>1126</v>
      </c>
      <c r="L67" s="155">
        <v>1098</v>
      </c>
      <c r="M67" s="154">
        <v>0.97513321492007099</v>
      </c>
      <c r="N67" s="211">
        <v>0.9</v>
      </c>
      <c r="O67" s="248">
        <v>541063.81000000006</v>
      </c>
      <c r="P67" s="199">
        <v>413132.86</v>
      </c>
      <c r="Q67" s="195">
        <v>0.76355663114855099</v>
      </c>
      <c r="R67" s="231">
        <v>0.7</v>
      </c>
      <c r="S67" s="204">
        <v>536</v>
      </c>
      <c r="T67" s="155">
        <v>293</v>
      </c>
      <c r="U67" s="154">
        <v>0.54664179104477595</v>
      </c>
      <c r="V67" s="255">
        <v>0.7</v>
      </c>
      <c r="W67" s="230">
        <v>878</v>
      </c>
      <c r="X67" s="194">
        <v>774</v>
      </c>
      <c r="Y67" s="231">
        <v>0.88154897494305196</v>
      </c>
    </row>
    <row r="68" spans="1:25" x14ac:dyDescent="0.3">
      <c r="A68" s="264" t="s">
        <v>62</v>
      </c>
      <c r="B68" s="322">
        <v>3712500600</v>
      </c>
      <c r="C68" s="265">
        <v>4</v>
      </c>
      <c r="D68" s="210">
        <v>1235639.98</v>
      </c>
      <c r="E68" s="153">
        <v>5038480.5599999996</v>
      </c>
      <c r="F68" s="211">
        <v>0.24524059689931599</v>
      </c>
      <c r="G68" s="230">
        <v>1426</v>
      </c>
      <c r="H68" s="194">
        <v>1364</v>
      </c>
      <c r="I68" s="195">
        <v>0.95652173913043503</v>
      </c>
      <c r="J68" s="231">
        <v>1</v>
      </c>
      <c r="K68" s="235">
        <v>1890</v>
      </c>
      <c r="L68" s="155">
        <v>1759</v>
      </c>
      <c r="M68" s="154">
        <v>0.93068783068783101</v>
      </c>
      <c r="N68" s="211">
        <v>0.9</v>
      </c>
      <c r="O68" s="248">
        <v>1411476.59</v>
      </c>
      <c r="P68" s="199">
        <v>988731.41</v>
      </c>
      <c r="Q68" s="195">
        <v>0.70049437376782797</v>
      </c>
      <c r="R68" s="231">
        <v>0.7</v>
      </c>
      <c r="S68" s="204">
        <v>1302</v>
      </c>
      <c r="T68" s="155">
        <v>651</v>
      </c>
      <c r="U68" s="154">
        <v>0.5</v>
      </c>
      <c r="V68" s="255">
        <v>0.7</v>
      </c>
      <c r="W68" s="230">
        <v>1184</v>
      </c>
      <c r="X68" s="194">
        <v>945</v>
      </c>
      <c r="Y68" s="231">
        <v>0.798141891891892</v>
      </c>
    </row>
    <row r="69" spans="1:25" x14ac:dyDescent="0.3">
      <c r="A69" s="264" t="s">
        <v>63</v>
      </c>
      <c r="B69" s="322">
        <v>3712700900</v>
      </c>
      <c r="C69" s="265">
        <v>5</v>
      </c>
      <c r="D69" s="210">
        <v>2221945.5099999998</v>
      </c>
      <c r="E69" s="153">
        <v>8523348.6199999992</v>
      </c>
      <c r="F69" s="211">
        <v>0.26068926768831402</v>
      </c>
      <c r="G69" s="230">
        <v>3003</v>
      </c>
      <c r="H69" s="194">
        <v>2759</v>
      </c>
      <c r="I69" s="195">
        <v>0.91874791874791895</v>
      </c>
      <c r="J69" s="231">
        <v>1</v>
      </c>
      <c r="K69" s="235">
        <v>3821</v>
      </c>
      <c r="L69" s="155">
        <v>3416</v>
      </c>
      <c r="M69" s="154">
        <v>0.89400680450143899</v>
      </c>
      <c r="N69" s="211">
        <v>0.89986996098829697</v>
      </c>
      <c r="O69" s="248">
        <v>2541674.62</v>
      </c>
      <c r="P69" s="199">
        <v>1748989.48</v>
      </c>
      <c r="Q69" s="195">
        <v>0.68812485525782996</v>
      </c>
      <c r="R69" s="231">
        <v>0.67509204843444204</v>
      </c>
      <c r="S69" s="204">
        <v>2746</v>
      </c>
      <c r="T69" s="155">
        <v>1304</v>
      </c>
      <c r="U69" s="154">
        <v>0.474872541879097</v>
      </c>
      <c r="V69" s="255">
        <v>0.68395618556700999</v>
      </c>
      <c r="W69" s="230">
        <v>2128</v>
      </c>
      <c r="X69" s="194">
        <v>1686</v>
      </c>
      <c r="Y69" s="231">
        <v>0.79229323308270705</v>
      </c>
    </row>
    <row r="70" spans="1:25" x14ac:dyDescent="0.3">
      <c r="A70" s="264" t="s">
        <v>64</v>
      </c>
      <c r="B70" s="322">
        <v>3712900700</v>
      </c>
      <c r="C70" s="265">
        <v>6</v>
      </c>
      <c r="D70" s="210">
        <v>2569151.4</v>
      </c>
      <c r="E70" s="153">
        <v>10327495.09</v>
      </c>
      <c r="F70" s="211">
        <v>0.248768106652278</v>
      </c>
      <c r="G70" s="230">
        <v>3066</v>
      </c>
      <c r="H70" s="194">
        <v>2840</v>
      </c>
      <c r="I70" s="195">
        <v>0.92628832354859703</v>
      </c>
      <c r="J70" s="231">
        <v>0.988441019561352</v>
      </c>
      <c r="K70" s="235">
        <v>4144</v>
      </c>
      <c r="L70" s="155">
        <v>3689</v>
      </c>
      <c r="M70" s="154">
        <v>0.89020270270270296</v>
      </c>
      <c r="N70" s="211">
        <v>0.9</v>
      </c>
      <c r="O70" s="248">
        <v>2767496.37</v>
      </c>
      <c r="P70" s="199">
        <v>1952243.05</v>
      </c>
      <c r="Q70" s="195">
        <v>0.70541846817309495</v>
      </c>
      <c r="R70" s="231">
        <v>0.7</v>
      </c>
      <c r="S70" s="204">
        <v>2733</v>
      </c>
      <c r="T70" s="155">
        <v>1273</v>
      </c>
      <c r="U70" s="154">
        <v>0.46578851079399902</v>
      </c>
      <c r="V70" s="255">
        <v>0.68867313915857598</v>
      </c>
      <c r="W70" s="230">
        <v>2381</v>
      </c>
      <c r="X70" s="194">
        <v>1874</v>
      </c>
      <c r="Y70" s="231">
        <v>0.78706425871482599</v>
      </c>
    </row>
    <row r="71" spans="1:25" x14ac:dyDescent="0.3">
      <c r="A71" s="264" t="s">
        <v>65</v>
      </c>
      <c r="B71" s="322">
        <v>3713100900</v>
      </c>
      <c r="C71" s="265">
        <v>5</v>
      </c>
      <c r="D71" s="210">
        <v>462000.99</v>
      </c>
      <c r="E71" s="153">
        <v>1943700.6</v>
      </c>
      <c r="F71" s="211">
        <v>0.23769143766277601</v>
      </c>
      <c r="G71" s="230">
        <v>949</v>
      </c>
      <c r="H71" s="194">
        <v>823</v>
      </c>
      <c r="I71" s="195">
        <v>0.86722866174920998</v>
      </c>
      <c r="J71" s="231">
        <v>0.92641182466870498</v>
      </c>
      <c r="K71" s="235">
        <v>1339</v>
      </c>
      <c r="L71" s="155">
        <v>1226</v>
      </c>
      <c r="M71" s="154">
        <v>0.91560866318147904</v>
      </c>
      <c r="N71" s="211">
        <v>0.9</v>
      </c>
      <c r="O71" s="248">
        <v>543325.82999999996</v>
      </c>
      <c r="P71" s="199">
        <v>330967.08</v>
      </c>
      <c r="Q71" s="195">
        <v>0.60915027728389104</v>
      </c>
      <c r="R71" s="231">
        <v>0.60990929410706496</v>
      </c>
      <c r="S71" s="204">
        <v>1008</v>
      </c>
      <c r="T71" s="155">
        <v>404</v>
      </c>
      <c r="U71" s="154">
        <v>0.40079365079365098</v>
      </c>
      <c r="V71" s="255">
        <v>0.60663865546218498</v>
      </c>
      <c r="W71" s="230">
        <v>689</v>
      </c>
      <c r="X71" s="194">
        <v>539</v>
      </c>
      <c r="Y71" s="231">
        <v>0.78229317851959401</v>
      </c>
    </row>
    <row r="72" spans="1:25" x14ac:dyDescent="0.3">
      <c r="A72" s="264" t="s">
        <v>66</v>
      </c>
      <c r="B72" s="322">
        <v>3700000000</v>
      </c>
      <c r="C72" s="265"/>
      <c r="D72" s="210"/>
      <c r="E72" s="153"/>
      <c r="F72" s="211"/>
      <c r="G72" s="230">
        <v>4</v>
      </c>
      <c r="H72" s="194">
        <v>5</v>
      </c>
      <c r="I72" s="195">
        <v>1.25</v>
      </c>
      <c r="J72" s="231">
        <v>1</v>
      </c>
      <c r="K72" s="235">
        <v>11</v>
      </c>
      <c r="L72" s="155">
        <v>4</v>
      </c>
      <c r="M72" s="154">
        <v>0.36363636363636398</v>
      </c>
      <c r="N72" s="211">
        <v>0.353333333333333</v>
      </c>
      <c r="O72" s="248"/>
      <c r="P72" s="199"/>
      <c r="Q72" s="195"/>
      <c r="R72" s="231">
        <v>0.01</v>
      </c>
      <c r="S72" s="204">
        <v>2</v>
      </c>
      <c r="T72" s="155"/>
      <c r="U72" s="154"/>
      <c r="V72" s="255">
        <v>0.01</v>
      </c>
      <c r="W72" s="230"/>
      <c r="X72" s="194"/>
      <c r="Y72" s="231"/>
    </row>
    <row r="73" spans="1:25" x14ac:dyDescent="0.3">
      <c r="A73" s="264" t="s">
        <v>67</v>
      </c>
      <c r="B73" s="322">
        <v>3713300700</v>
      </c>
      <c r="C73" s="265">
        <v>6</v>
      </c>
      <c r="D73" s="210">
        <v>4419612.6900000004</v>
      </c>
      <c r="E73" s="153">
        <v>18790942.690000001</v>
      </c>
      <c r="F73" s="211">
        <v>0.23519909367569899</v>
      </c>
      <c r="G73" s="230">
        <v>3655</v>
      </c>
      <c r="H73" s="194">
        <v>3338</v>
      </c>
      <c r="I73" s="195">
        <v>0.91326949384404899</v>
      </c>
      <c r="J73" s="231">
        <v>0.98458428102097595</v>
      </c>
      <c r="K73" s="235">
        <v>5924</v>
      </c>
      <c r="L73" s="155">
        <v>5332</v>
      </c>
      <c r="M73" s="154">
        <v>0.90006752194463202</v>
      </c>
      <c r="N73" s="211">
        <v>0.9</v>
      </c>
      <c r="O73" s="248">
        <v>5061489.8499999996</v>
      </c>
      <c r="P73" s="199">
        <v>3580657.15</v>
      </c>
      <c r="Q73" s="195">
        <v>0.70743145913845895</v>
      </c>
      <c r="R73" s="231">
        <v>0.69830086264293101</v>
      </c>
      <c r="S73" s="204">
        <v>4191</v>
      </c>
      <c r="T73" s="155">
        <v>1978</v>
      </c>
      <c r="U73" s="154">
        <v>0.47196373180625201</v>
      </c>
      <c r="V73" s="255">
        <v>0.68259803921568596</v>
      </c>
      <c r="W73" s="230">
        <v>3371</v>
      </c>
      <c r="X73" s="194">
        <v>2185</v>
      </c>
      <c r="Y73" s="231">
        <v>0.64817561554434899</v>
      </c>
    </row>
    <row r="74" spans="1:25" x14ac:dyDescent="0.3">
      <c r="A74" s="264" t="s">
        <v>68</v>
      </c>
      <c r="B74" s="322">
        <v>3713500600</v>
      </c>
      <c r="C74" s="265">
        <v>3</v>
      </c>
      <c r="D74" s="210">
        <v>1010658.25</v>
      </c>
      <c r="E74" s="153">
        <v>4080180.99</v>
      </c>
      <c r="F74" s="211">
        <v>0.24769936737536699</v>
      </c>
      <c r="G74" s="230">
        <v>1010</v>
      </c>
      <c r="H74" s="194">
        <v>924</v>
      </c>
      <c r="I74" s="195">
        <v>0.914851485148515</v>
      </c>
      <c r="J74" s="231">
        <v>1</v>
      </c>
      <c r="K74" s="235">
        <v>1435</v>
      </c>
      <c r="L74" s="155">
        <v>1206</v>
      </c>
      <c r="M74" s="154">
        <v>0.84041811846689896</v>
      </c>
      <c r="N74" s="211">
        <v>0.86144599303135905</v>
      </c>
      <c r="O74" s="248">
        <v>1028500.86</v>
      </c>
      <c r="P74" s="199">
        <v>742025.46</v>
      </c>
      <c r="Q74" s="195">
        <v>0.72146314005026702</v>
      </c>
      <c r="R74" s="231">
        <v>0.7</v>
      </c>
      <c r="S74" s="204">
        <v>1046</v>
      </c>
      <c r="T74" s="155">
        <v>571</v>
      </c>
      <c r="U74" s="154">
        <v>0.54588910133843205</v>
      </c>
      <c r="V74" s="255">
        <v>0.7</v>
      </c>
      <c r="W74" s="230">
        <v>543</v>
      </c>
      <c r="X74" s="194">
        <v>437</v>
      </c>
      <c r="Y74" s="231">
        <v>0.80478821362799302</v>
      </c>
    </row>
    <row r="75" spans="1:25" x14ac:dyDescent="0.3">
      <c r="A75" s="264" t="s">
        <v>69</v>
      </c>
      <c r="B75" s="322">
        <v>3713700100</v>
      </c>
      <c r="C75" s="265">
        <v>6</v>
      </c>
      <c r="D75" s="210">
        <v>165522.29999999999</v>
      </c>
      <c r="E75" s="153">
        <v>738212.18</v>
      </c>
      <c r="F75" s="211">
        <v>0.224220494438333</v>
      </c>
      <c r="G75" s="230">
        <v>229</v>
      </c>
      <c r="H75" s="194">
        <v>210</v>
      </c>
      <c r="I75" s="195">
        <v>0.91703056768558999</v>
      </c>
      <c r="J75" s="231">
        <v>0.98785425101214597</v>
      </c>
      <c r="K75" s="235">
        <v>390</v>
      </c>
      <c r="L75" s="155">
        <v>362</v>
      </c>
      <c r="M75" s="154">
        <v>0.92820512820512802</v>
      </c>
      <c r="N75" s="211">
        <v>0.9</v>
      </c>
      <c r="O75" s="248">
        <v>219578.17</v>
      </c>
      <c r="P75" s="199">
        <v>129653.39</v>
      </c>
      <c r="Q75" s="195">
        <v>0.59046575531620504</v>
      </c>
      <c r="R75" s="231">
        <v>0.61301644325439697</v>
      </c>
      <c r="S75" s="204">
        <v>324</v>
      </c>
      <c r="T75" s="155">
        <v>130</v>
      </c>
      <c r="U75" s="154">
        <v>0.40123456790123502</v>
      </c>
      <c r="V75" s="255">
        <v>0.64411845730027595</v>
      </c>
      <c r="W75" s="230">
        <v>201</v>
      </c>
      <c r="X75" s="194">
        <v>163</v>
      </c>
      <c r="Y75" s="231">
        <v>0.81094527363184099</v>
      </c>
    </row>
    <row r="76" spans="1:25" x14ac:dyDescent="0.3">
      <c r="A76" s="264" t="s">
        <v>70</v>
      </c>
      <c r="B76" s="322">
        <v>3713900100</v>
      </c>
      <c r="C76" s="265">
        <v>7</v>
      </c>
      <c r="D76" s="210">
        <v>937918.75</v>
      </c>
      <c r="E76" s="153">
        <v>3777474.36</v>
      </c>
      <c r="F76" s="211">
        <v>0.24829255227558999</v>
      </c>
      <c r="G76" s="230">
        <v>1225</v>
      </c>
      <c r="H76" s="194">
        <v>1101</v>
      </c>
      <c r="I76" s="195">
        <v>0.89877551020408197</v>
      </c>
      <c r="J76" s="231">
        <v>0.98997686969930598</v>
      </c>
      <c r="K76" s="235">
        <v>1718</v>
      </c>
      <c r="L76" s="155">
        <v>1533</v>
      </c>
      <c r="M76" s="154">
        <v>0.89231664726426096</v>
      </c>
      <c r="N76" s="211">
        <v>0.898633257403189</v>
      </c>
      <c r="O76" s="248">
        <v>940086.68</v>
      </c>
      <c r="P76" s="199">
        <v>658478.69999999995</v>
      </c>
      <c r="Q76" s="195">
        <v>0.70044466537915395</v>
      </c>
      <c r="R76" s="231">
        <v>0.69204817323873402</v>
      </c>
      <c r="S76" s="204">
        <v>1184</v>
      </c>
      <c r="T76" s="155">
        <v>593</v>
      </c>
      <c r="U76" s="154">
        <v>0.50084459459459496</v>
      </c>
      <c r="V76" s="255">
        <v>0.7</v>
      </c>
      <c r="W76" s="230">
        <v>917</v>
      </c>
      <c r="X76" s="194">
        <v>656</v>
      </c>
      <c r="Y76" s="231">
        <v>0.71537622682660895</v>
      </c>
    </row>
    <row r="77" spans="1:25" x14ac:dyDescent="0.3">
      <c r="A77" s="264" t="s">
        <v>71</v>
      </c>
      <c r="B77" s="322">
        <v>3714100300</v>
      </c>
      <c r="C77" s="265">
        <v>6</v>
      </c>
      <c r="D77" s="210">
        <v>888579.75</v>
      </c>
      <c r="E77" s="153">
        <v>3333873.95</v>
      </c>
      <c r="F77" s="211">
        <v>0.26653069771879001</v>
      </c>
      <c r="G77" s="230">
        <v>927</v>
      </c>
      <c r="H77" s="194">
        <v>876</v>
      </c>
      <c r="I77" s="195">
        <v>0.94498381877022697</v>
      </c>
      <c r="J77" s="231">
        <v>0.97928571428571398</v>
      </c>
      <c r="K77" s="235">
        <v>1280</v>
      </c>
      <c r="L77" s="155">
        <v>1197</v>
      </c>
      <c r="M77" s="154">
        <v>0.93515625000000002</v>
      </c>
      <c r="N77" s="211">
        <v>0.9</v>
      </c>
      <c r="O77" s="248">
        <v>1061742.77</v>
      </c>
      <c r="P77" s="199">
        <v>721452.13</v>
      </c>
      <c r="Q77" s="195">
        <v>0.67949803887056404</v>
      </c>
      <c r="R77" s="231">
        <v>0.66824454201225503</v>
      </c>
      <c r="S77" s="204">
        <v>998</v>
      </c>
      <c r="T77" s="155">
        <v>467</v>
      </c>
      <c r="U77" s="154">
        <v>0.467935871743487</v>
      </c>
      <c r="V77" s="255">
        <v>0.67470198675496695</v>
      </c>
      <c r="W77" s="230">
        <v>855</v>
      </c>
      <c r="X77" s="194">
        <v>645</v>
      </c>
      <c r="Y77" s="231">
        <v>0.75438596491228105</v>
      </c>
    </row>
    <row r="78" spans="1:25" x14ac:dyDescent="0.3">
      <c r="A78" s="264" t="s">
        <v>72</v>
      </c>
      <c r="B78" s="322">
        <v>3714300100</v>
      </c>
      <c r="C78" s="265">
        <v>7</v>
      </c>
      <c r="D78" s="210">
        <v>236195.20000000001</v>
      </c>
      <c r="E78" s="153">
        <v>1000682</v>
      </c>
      <c r="F78" s="211">
        <v>0.23603422465878299</v>
      </c>
      <c r="G78" s="230">
        <v>280</v>
      </c>
      <c r="H78" s="194">
        <v>268</v>
      </c>
      <c r="I78" s="195">
        <v>0.95714285714285696</v>
      </c>
      <c r="J78" s="231">
        <v>1</v>
      </c>
      <c r="K78" s="235">
        <v>420</v>
      </c>
      <c r="L78" s="155">
        <v>375</v>
      </c>
      <c r="M78" s="154">
        <v>0.89285714285714302</v>
      </c>
      <c r="N78" s="211">
        <v>0.87557603686635899</v>
      </c>
      <c r="O78" s="248">
        <v>239833.19</v>
      </c>
      <c r="P78" s="199">
        <v>182617.36</v>
      </c>
      <c r="Q78" s="195">
        <v>0.76143489564559397</v>
      </c>
      <c r="R78" s="231">
        <v>0.7</v>
      </c>
      <c r="S78" s="204">
        <v>274</v>
      </c>
      <c r="T78" s="155">
        <v>155</v>
      </c>
      <c r="U78" s="154">
        <v>0.565693430656934</v>
      </c>
      <c r="V78" s="255">
        <v>0.7</v>
      </c>
      <c r="W78" s="230">
        <v>232</v>
      </c>
      <c r="X78" s="194">
        <v>170</v>
      </c>
      <c r="Y78" s="231">
        <v>0.73275862068965503</v>
      </c>
    </row>
    <row r="79" spans="1:25" x14ac:dyDescent="0.3">
      <c r="A79" s="264" t="s">
        <v>73</v>
      </c>
      <c r="B79" s="322">
        <v>3714500400</v>
      </c>
      <c r="C79" s="265">
        <v>3</v>
      </c>
      <c r="D79" s="210">
        <v>724224.92</v>
      </c>
      <c r="E79" s="153">
        <v>3115895.84</v>
      </c>
      <c r="F79" s="211">
        <v>0.232429117399508</v>
      </c>
      <c r="G79" s="230">
        <v>1235</v>
      </c>
      <c r="H79" s="194">
        <v>1131</v>
      </c>
      <c r="I79" s="195">
        <v>0.91578947368421104</v>
      </c>
      <c r="J79" s="231">
        <v>0.97645061728395099</v>
      </c>
      <c r="K79" s="235">
        <v>1535</v>
      </c>
      <c r="L79" s="155">
        <v>1406</v>
      </c>
      <c r="M79" s="154">
        <v>0.91596091205211705</v>
      </c>
      <c r="N79" s="211">
        <v>0.9</v>
      </c>
      <c r="O79" s="248">
        <v>863102.57</v>
      </c>
      <c r="P79" s="199">
        <v>598503.65</v>
      </c>
      <c r="Q79" s="195">
        <v>0.69343282108405702</v>
      </c>
      <c r="R79" s="231">
        <v>0.69774604173155697</v>
      </c>
      <c r="S79" s="204">
        <v>1097</v>
      </c>
      <c r="T79" s="155">
        <v>520</v>
      </c>
      <c r="U79" s="154">
        <v>0.474020054694622</v>
      </c>
      <c r="V79" s="255">
        <v>0.7</v>
      </c>
      <c r="W79" s="230">
        <v>943</v>
      </c>
      <c r="X79" s="194">
        <v>783</v>
      </c>
      <c r="Y79" s="231">
        <v>0.83032873806998897</v>
      </c>
    </row>
    <row r="80" spans="1:25" x14ac:dyDescent="0.3">
      <c r="A80" s="264" t="s">
        <v>74</v>
      </c>
      <c r="B80" s="322">
        <v>3714700900</v>
      </c>
      <c r="C80" s="265">
        <v>5</v>
      </c>
      <c r="D80" s="210">
        <v>3508987.33</v>
      </c>
      <c r="E80" s="153">
        <v>14753372.85</v>
      </c>
      <c r="F80" s="211">
        <v>0.237843059053442</v>
      </c>
      <c r="G80" s="230">
        <v>6212</v>
      </c>
      <c r="H80" s="194">
        <v>5727</v>
      </c>
      <c r="I80" s="195">
        <v>0.92192530585962695</v>
      </c>
      <c r="J80" s="231">
        <v>1</v>
      </c>
      <c r="K80" s="235">
        <v>8541</v>
      </c>
      <c r="L80" s="155">
        <v>7826</v>
      </c>
      <c r="M80" s="154">
        <v>0.916286149162861</v>
      </c>
      <c r="N80" s="211">
        <v>0.9</v>
      </c>
      <c r="O80" s="248">
        <v>4218462.24</v>
      </c>
      <c r="P80" s="199">
        <v>2733481.48</v>
      </c>
      <c r="Q80" s="195">
        <v>0.647980549424095</v>
      </c>
      <c r="R80" s="231">
        <v>0.64502734374359805</v>
      </c>
      <c r="S80" s="204">
        <v>6089</v>
      </c>
      <c r="T80" s="155">
        <v>2709</v>
      </c>
      <c r="U80" s="154">
        <v>0.44490064049926098</v>
      </c>
      <c r="V80" s="255">
        <v>0.65687406296851603</v>
      </c>
      <c r="W80" s="230">
        <v>3400</v>
      </c>
      <c r="X80" s="194">
        <v>2864</v>
      </c>
      <c r="Y80" s="231">
        <v>0.84235294117647097</v>
      </c>
    </row>
    <row r="81" spans="1:25" x14ac:dyDescent="0.3">
      <c r="A81" s="264" t="s">
        <v>75</v>
      </c>
      <c r="B81" s="322">
        <v>3714900800</v>
      </c>
      <c r="C81" s="265">
        <v>1</v>
      </c>
      <c r="D81" s="210">
        <v>152032.01999999999</v>
      </c>
      <c r="E81" s="153">
        <v>694512.73</v>
      </c>
      <c r="F81" s="211">
        <v>0.218904583649604</v>
      </c>
      <c r="G81" s="230">
        <v>157</v>
      </c>
      <c r="H81" s="194">
        <v>157</v>
      </c>
      <c r="I81" s="195">
        <v>1</v>
      </c>
      <c r="J81" s="231">
        <v>1</v>
      </c>
      <c r="K81" s="235">
        <v>262</v>
      </c>
      <c r="L81" s="155">
        <v>237</v>
      </c>
      <c r="M81" s="154">
        <v>0.90458015267175595</v>
      </c>
      <c r="N81" s="211">
        <v>0.9</v>
      </c>
      <c r="O81" s="248">
        <v>176656.92</v>
      </c>
      <c r="P81" s="199">
        <v>135261.07999999999</v>
      </c>
      <c r="Q81" s="195">
        <v>0.76567099664140004</v>
      </c>
      <c r="R81" s="231">
        <v>0.7</v>
      </c>
      <c r="S81" s="204">
        <v>194</v>
      </c>
      <c r="T81" s="155">
        <v>95</v>
      </c>
      <c r="U81" s="154">
        <v>0.48969072164948502</v>
      </c>
      <c r="V81" s="255">
        <v>0.7</v>
      </c>
      <c r="W81" s="230">
        <v>121</v>
      </c>
      <c r="X81" s="194">
        <v>78</v>
      </c>
      <c r="Y81" s="231">
        <v>0.64462809917355401</v>
      </c>
    </row>
    <row r="82" spans="1:25" x14ac:dyDescent="0.3">
      <c r="A82" s="264" t="s">
        <v>76</v>
      </c>
      <c r="B82" s="322">
        <v>3715100300</v>
      </c>
      <c r="C82" s="265">
        <v>3</v>
      </c>
      <c r="D82" s="210">
        <v>1916520.89</v>
      </c>
      <c r="E82" s="153">
        <v>8071898.5899999999</v>
      </c>
      <c r="F82" s="211">
        <v>0.23743123982928999</v>
      </c>
      <c r="G82" s="230">
        <v>2557</v>
      </c>
      <c r="H82" s="194">
        <v>2426</v>
      </c>
      <c r="I82" s="195">
        <v>0.94876808760265896</v>
      </c>
      <c r="J82" s="231">
        <v>1</v>
      </c>
      <c r="K82" s="235">
        <v>3268</v>
      </c>
      <c r="L82" s="155">
        <v>3013</v>
      </c>
      <c r="M82" s="154">
        <v>0.92197062423500598</v>
      </c>
      <c r="N82" s="211">
        <v>0.9</v>
      </c>
      <c r="O82" s="248">
        <v>2203001.2000000002</v>
      </c>
      <c r="P82" s="199">
        <v>1522508.37</v>
      </c>
      <c r="Q82" s="195">
        <v>0.69110646421799504</v>
      </c>
      <c r="R82" s="231">
        <v>0.69663795903998105</v>
      </c>
      <c r="S82" s="204">
        <v>2401</v>
      </c>
      <c r="T82" s="155">
        <v>1125</v>
      </c>
      <c r="U82" s="154">
        <v>0.46855476884631397</v>
      </c>
      <c r="V82" s="255">
        <v>0.681422098292088</v>
      </c>
      <c r="W82" s="230">
        <v>2082</v>
      </c>
      <c r="X82" s="194">
        <v>1681</v>
      </c>
      <c r="Y82" s="231">
        <v>0.80739673390970201</v>
      </c>
    </row>
    <row r="83" spans="1:25" x14ac:dyDescent="0.3">
      <c r="A83" s="264" t="s">
        <v>77</v>
      </c>
      <c r="B83" s="322">
        <v>3715300300</v>
      </c>
      <c r="C83" s="265">
        <v>4</v>
      </c>
      <c r="D83" s="210">
        <v>1222899.2</v>
      </c>
      <c r="E83" s="153">
        <v>5459630.0199999996</v>
      </c>
      <c r="F83" s="211">
        <v>0.22398939040195301</v>
      </c>
      <c r="G83" s="230">
        <v>2766</v>
      </c>
      <c r="H83" s="194">
        <v>2515</v>
      </c>
      <c r="I83" s="195">
        <v>0.90925524222704301</v>
      </c>
      <c r="J83" s="231">
        <v>0.95642555438225996</v>
      </c>
      <c r="K83" s="235">
        <v>3631</v>
      </c>
      <c r="L83" s="155">
        <v>3311</v>
      </c>
      <c r="M83" s="154">
        <v>0.911870008262187</v>
      </c>
      <c r="N83" s="211">
        <v>0.9</v>
      </c>
      <c r="O83" s="248">
        <v>1540687.58</v>
      </c>
      <c r="P83" s="199">
        <v>946546.32</v>
      </c>
      <c r="Q83" s="195">
        <v>0.61436616500796404</v>
      </c>
      <c r="R83" s="231">
        <v>0.61310769370074003</v>
      </c>
      <c r="S83" s="204">
        <v>2229</v>
      </c>
      <c r="T83" s="155">
        <v>829</v>
      </c>
      <c r="U83" s="154">
        <v>0.37191565724540199</v>
      </c>
      <c r="V83" s="255">
        <v>0.59670988654781199</v>
      </c>
      <c r="W83" s="230">
        <v>2285</v>
      </c>
      <c r="X83" s="194">
        <v>2088</v>
      </c>
      <c r="Y83" s="231">
        <v>0.913785557986871</v>
      </c>
    </row>
    <row r="84" spans="1:25" x14ac:dyDescent="0.3">
      <c r="A84" s="264" t="s">
        <v>78</v>
      </c>
      <c r="B84" s="322">
        <v>3715500700</v>
      </c>
      <c r="C84" s="265">
        <v>4</v>
      </c>
      <c r="D84" s="210">
        <v>2897206</v>
      </c>
      <c r="E84" s="153">
        <v>11857493.65</v>
      </c>
      <c r="F84" s="211">
        <v>0.24433544604934301</v>
      </c>
      <c r="G84" s="230">
        <v>6288</v>
      </c>
      <c r="H84" s="194">
        <v>5710</v>
      </c>
      <c r="I84" s="195">
        <v>0.90807888040712503</v>
      </c>
      <c r="J84" s="231">
        <v>0.99458426250398202</v>
      </c>
      <c r="K84" s="235">
        <v>7323</v>
      </c>
      <c r="L84" s="155">
        <v>6347</v>
      </c>
      <c r="M84" s="154">
        <v>0.86672128908917101</v>
      </c>
      <c r="N84" s="211">
        <v>0.88983166826330895</v>
      </c>
      <c r="O84" s="248">
        <v>3383208.03</v>
      </c>
      <c r="P84" s="199">
        <v>2266830.44</v>
      </c>
      <c r="Q84" s="195">
        <v>0.67002395947848303</v>
      </c>
      <c r="R84" s="231">
        <v>0.66437975763083101</v>
      </c>
      <c r="S84" s="204">
        <v>4424</v>
      </c>
      <c r="T84" s="155">
        <v>2173</v>
      </c>
      <c r="U84" s="154">
        <v>0.49118444846292902</v>
      </c>
      <c r="V84" s="255">
        <v>0.68666017526777001</v>
      </c>
      <c r="W84" s="230">
        <v>4731</v>
      </c>
      <c r="X84" s="194">
        <v>4291</v>
      </c>
      <c r="Y84" s="231">
        <v>0.906996406679349</v>
      </c>
    </row>
    <row r="85" spans="1:25" x14ac:dyDescent="0.3">
      <c r="A85" s="264" t="s">
        <v>79</v>
      </c>
      <c r="B85" s="322">
        <v>3715700400</v>
      </c>
      <c r="C85" s="265">
        <v>3</v>
      </c>
      <c r="D85" s="210">
        <v>1332246.51</v>
      </c>
      <c r="E85" s="153">
        <v>5605181.4800000004</v>
      </c>
      <c r="F85" s="211">
        <v>0.23768124453304901</v>
      </c>
      <c r="G85" s="230">
        <v>2154</v>
      </c>
      <c r="H85" s="194">
        <v>1966</v>
      </c>
      <c r="I85" s="195">
        <v>0.91272051996285997</v>
      </c>
      <c r="J85" s="231">
        <v>0.99642697632871802</v>
      </c>
      <c r="K85" s="235">
        <v>2692</v>
      </c>
      <c r="L85" s="155">
        <v>2368</v>
      </c>
      <c r="M85" s="154">
        <v>0.87964338781575002</v>
      </c>
      <c r="N85" s="211">
        <v>0.9</v>
      </c>
      <c r="O85" s="248">
        <v>1497522.3</v>
      </c>
      <c r="P85" s="199">
        <v>1073768.99</v>
      </c>
      <c r="Q85" s="195">
        <v>0.71703038412182596</v>
      </c>
      <c r="R85" s="231">
        <v>0.7</v>
      </c>
      <c r="S85" s="204">
        <v>1754</v>
      </c>
      <c r="T85" s="155">
        <v>832</v>
      </c>
      <c r="U85" s="154">
        <v>0.474344355758267</v>
      </c>
      <c r="V85" s="255">
        <v>0.67474595842956098</v>
      </c>
      <c r="W85" s="230">
        <v>1712</v>
      </c>
      <c r="X85" s="194">
        <v>1411</v>
      </c>
      <c r="Y85" s="231">
        <v>0.82418224299065401</v>
      </c>
    </row>
    <row r="86" spans="1:25" x14ac:dyDescent="0.3">
      <c r="A86" s="264" t="s">
        <v>80</v>
      </c>
      <c r="B86" s="322">
        <v>3715900400</v>
      </c>
      <c r="C86" s="265">
        <v>4</v>
      </c>
      <c r="D86" s="210">
        <v>2281913.83</v>
      </c>
      <c r="E86" s="153">
        <v>9243655.2200000007</v>
      </c>
      <c r="F86" s="211">
        <v>0.246862715634692</v>
      </c>
      <c r="G86" s="230">
        <v>3043</v>
      </c>
      <c r="H86" s="194">
        <v>2881</v>
      </c>
      <c r="I86" s="195">
        <v>0.94676306276700595</v>
      </c>
      <c r="J86" s="231">
        <v>1</v>
      </c>
      <c r="K86" s="235">
        <v>3753</v>
      </c>
      <c r="L86" s="155">
        <v>3444</v>
      </c>
      <c r="M86" s="154">
        <v>0.91766586730615496</v>
      </c>
      <c r="N86" s="211">
        <v>0.9</v>
      </c>
      <c r="O86" s="248">
        <v>2511005.9</v>
      </c>
      <c r="P86" s="199">
        <v>1835761.59</v>
      </c>
      <c r="Q86" s="195">
        <v>0.73108613165743697</v>
      </c>
      <c r="R86" s="231">
        <v>0.7</v>
      </c>
      <c r="S86" s="204">
        <v>2636</v>
      </c>
      <c r="T86" s="155">
        <v>1485</v>
      </c>
      <c r="U86" s="154">
        <v>0.56335356600910502</v>
      </c>
      <c r="V86" s="255">
        <v>0.7</v>
      </c>
      <c r="W86" s="230">
        <v>2271</v>
      </c>
      <c r="X86" s="194">
        <v>1805</v>
      </c>
      <c r="Y86" s="231">
        <v>0.79480405107882002</v>
      </c>
    </row>
    <row r="87" spans="1:25" x14ac:dyDescent="0.3">
      <c r="A87" s="264" t="s">
        <v>81</v>
      </c>
      <c r="B87" s="322">
        <v>3716100500</v>
      </c>
      <c r="C87" s="265">
        <v>2</v>
      </c>
      <c r="D87" s="210">
        <v>1092678.01</v>
      </c>
      <c r="E87" s="153">
        <v>4727140.79</v>
      </c>
      <c r="F87" s="211">
        <v>0.23114987654090999</v>
      </c>
      <c r="G87" s="230">
        <v>1838</v>
      </c>
      <c r="H87" s="194">
        <v>1683</v>
      </c>
      <c r="I87" s="195">
        <v>0.91566920565832399</v>
      </c>
      <c r="J87" s="231">
        <v>1</v>
      </c>
      <c r="K87" s="235">
        <v>2858</v>
      </c>
      <c r="L87" s="155">
        <v>2614</v>
      </c>
      <c r="M87" s="154">
        <v>0.91462561231630501</v>
      </c>
      <c r="N87" s="211">
        <v>0.9</v>
      </c>
      <c r="O87" s="248">
        <v>1444771.3</v>
      </c>
      <c r="P87" s="199">
        <v>894974.43</v>
      </c>
      <c r="Q87" s="195">
        <v>0.61945750860361104</v>
      </c>
      <c r="R87" s="231">
        <v>0.62335670346723104</v>
      </c>
      <c r="S87" s="204">
        <v>1983</v>
      </c>
      <c r="T87" s="155">
        <v>750</v>
      </c>
      <c r="U87" s="154">
        <v>0.37821482602118001</v>
      </c>
      <c r="V87" s="255">
        <v>0.59599012123933504</v>
      </c>
      <c r="W87" s="230">
        <v>1607</v>
      </c>
      <c r="X87" s="194">
        <v>1304</v>
      </c>
      <c r="Y87" s="231">
        <v>0.81144990665837002</v>
      </c>
    </row>
    <row r="88" spans="1:25" x14ac:dyDescent="0.3">
      <c r="A88" s="264" t="s">
        <v>82</v>
      </c>
      <c r="B88" s="322">
        <v>3716300700</v>
      </c>
      <c r="C88" s="265">
        <v>6</v>
      </c>
      <c r="D88" s="210">
        <v>1589629.53</v>
      </c>
      <c r="E88" s="153">
        <v>6357182.79</v>
      </c>
      <c r="F88" s="211">
        <v>0.25005251264766598</v>
      </c>
      <c r="G88" s="230">
        <v>2039</v>
      </c>
      <c r="H88" s="194">
        <v>1899</v>
      </c>
      <c r="I88" s="195">
        <v>0.931338891613536</v>
      </c>
      <c r="J88" s="231">
        <v>1</v>
      </c>
      <c r="K88" s="235">
        <v>2666</v>
      </c>
      <c r="L88" s="155">
        <v>2416</v>
      </c>
      <c r="M88" s="154">
        <v>0.90622655663915996</v>
      </c>
      <c r="N88" s="211">
        <v>0.9</v>
      </c>
      <c r="O88" s="248">
        <v>1793737.79</v>
      </c>
      <c r="P88" s="199">
        <v>1276923.73</v>
      </c>
      <c r="Q88" s="195">
        <v>0.711878702181995</v>
      </c>
      <c r="R88" s="231">
        <v>0.7</v>
      </c>
      <c r="S88" s="204">
        <v>1892</v>
      </c>
      <c r="T88" s="155">
        <v>909</v>
      </c>
      <c r="U88" s="154">
        <v>0.48044397463002098</v>
      </c>
      <c r="V88" s="255">
        <v>0.69519450800915294</v>
      </c>
      <c r="W88" s="230">
        <v>1612</v>
      </c>
      <c r="X88" s="194">
        <v>1393</v>
      </c>
      <c r="Y88" s="231">
        <v>0.86414392059553402</v>
      </c>
    </row>
    <row r="89" spans="1:25" x14ac:dyDescent="0.3">
      <c r="A89" s="264" t="s">
        <v>83</v>
      </c>
      <c r="B89" s="322">
        <v>3716500600</v>
      </c>
      <c r="C89" s="265">
        <v>4</v>
      </c>
      <c r="D89" s="210">
        <v>1137893.23</v>
      </c>
      <c r="E89" s="153">
        <v>4843030.5</v>
      </c>
      <c r="F89" s="211">
        <v>0.23495479328490701</v>
      </c>
      <c r="G89" s="230">
        <v>2354</v>
      </c>
      <c r="H89" s="194">
        <v>2155</v>
      </c>
      <c r="I89" s="195">
        <v>0.91546304163126602</v>
      </c>
      <c r="J89" s="231">
        <v>0.96474990230558799</v>
      </c>
      <c r="K89" s="235">
        <v>2848</v>
      </c>
      <c r="L89" s="155">
        <v>2718</v>
      </c>
      <c r="M89" s="154">
        <v>0.95435393258427004</v>
      </c>
      <c r="N89" s="211">
        <v>0.9</v>
      </c>
      <c r="O89" s="248">
        <v>1400877.42</v>
      </c>
      <c r="P89" s="199">
        <v>842450.77</v>
      </c>
      <c r="Q89" s="195">
        <v>0.60137365195021897</v>
      </c>
      <c r="R89" s="231">
        <v>0.60522273705111795</v>
      </c>
      <c r="S89" s="204">
        <v>2370</v>
      </c>
      <c r="T89" s="155">
        <v>950</v>
      </c>
      <c r="U89" s="154">
        <v>0.40084388185654002</v>
      </c>
      <c r="V89" s="255">
        <v>0.60139389481426997</v>
      </c>
      <c r="W89" s="230">
        <v>1741</v>
      </c>
      <c r="X89" s="194">
        <v>1500</v>
      </c>
      <c r="Y89" s="231">
        <v>0.86157380815623197</v>
      </c>
    </row>
    <row r="90" spans="1:25" x14ac:dyDescent="0.3">
      <c r="A90" s="264" t="s">
        <v>84</v>
      </c>
      <c r="B90" s="322">
        <v>3716700400</v>
      </c>
      <c r="C90" s="265">
        <v>4</v>
      </c>
      <c r="D90" s="210">
        <v>920686.27</v>
      </c>
      <c r="E90" s="153">
        <v>3461106.49</v>
      </c>
      <c r="F90" s="211">
        <v>0.266009229320188</v>
      </c>
      <c r="G90" s="230">
        <v>1440</v>
      </c>
      <c r="H90" s="194">
        <v>1367</v>
      </c>
      <c r="I90" s="195">
        <v>0.94930555555555596</v>
      </c>
      <c r="J90" s="231">
        <v>1</v>
      </c>
      <c r="K90" s="235">
        <v>1944</v>
      </c>
      <c r="L90" s="155">
        <v>1659</v>
      </c>
      <c r="M90" s="154">
        <v>0.85339506172839497</v>
      </c>
      <c r="N90" s="211">
        <v>0.88894792773645104</v>
      </c>
      <c r="O90" s="248">
        <v>1007481.11</v>
      </c>
      <c r="P90" s="199">
        <v>732316.74</v>
      </c>
      <c r="Q90" s="195">
        <v>0.72687887914841398</v>
      </c>
      <c r="R90" s="231">
        <v>0.7</v>
      </c>
      <c r="S90" s="204">
        <v>1184</v>
      </c>
      <c r="T90" s="155">
        <v>603</v>
      </c>
      <c r="U90" s="154">
        <v>0.50929054054054101</v>
      </c>
      <c r="V90" s="255">
        <v>0.7</v>
      </c>
      <c r="W90" s="230">
        <v>1112</v>
      </c>
      <c r="X90" s="194">
        <v>893</v>
      </c>
      <c r="Y90" s="231">
        <v>0.80305755395683498</v>
      </c>
    </row>
    <row r="91" spans="1:25" x14ac:dyDescent="0.3">
      <c r="A91" s="264" t="s">
        <v>85</v>
      </c>
      <c r="B91" s="322">
        <v>3716900400</v>
      </c>
      <c r="C91" s="265">
        <v>3</v>
      </c>
      <c r="D91" s="210">
        <v>521631.71</v>
      </c>
      <c r="E91" s="153">
        <v>2039740.97</v>
      </c>
      <c r="F91" s="211">
        <v>0.25573429061436198</v>
      </c>
      <c r="G91" s="230">
        <v>482</v>
      </c>
      <c r="H91" s="194">
        <v>435</v>
      </c>
      <c r="I91" s="195">
        <v>0.90248962655601705</v>
      </c>
      <c r="J91" s="231">
        <v>0.98462962962962997</v>
      </c>
      <c r="K91" s="235">
        <v>819</v>
      </c>
      <c r="L91" s="155">
        <v>761</v>
      </c>
      <c r="M91" s="154">
        <v>0.92918192918192899</v>
      </c>
      <c r="N91" s="211">
        <v>0.9</v>
      </c>
      <c r="O91" s="248">
        <v>528660.5</v>
      </c>
      <c r="P91" s="199">
        <v>377153.16</v>
      </c>
      <c r="Q91" s="195">
        <v>0.71341278571029998</v>
      </c>
      <c r="R91" s="231">
        <v>0.7</v>
      </c>
      <c r="S91" s="204">
        <v>699</v>
      </c>
      <c r="T91" s="155">
        <v>336</v>
      </c>
      <c r="U91" s="154">
        <v>0.48068669527897001</v>
      </c>
      <c r="V91" s="255">
        <v>0.67329268292682898</v>
      </c>
      <c r="W91" s="230">
        <v>269</v>
      </c>
      <c r="X91" s="194">
        <v>225</v>
      </c>
      <c r="Y91" s="231">
        <v>0.83643122676579895</v>
      </c>
    </row>
    <row r="92" spans="1:25" x14ac:dyDescent="0.3">
      <c r="A92" s="264" t="s">
        <v>86</v>
      </c>
      <c r="B92" s="322">
        <v>3717100400</v>
      </c>
      <c r="C92" s="265">
        <v>3</v>
      </c>
      <c r="D92" s="210">
        <v>752244.24</v>
      </c>
      <c r="E92" s="153">
        <v>3141459.62</v>
      </c>
      <c r="F92" s="211">
        <v>0.23945691843716899</v>
      </c>
      <c r="G92" s="230">
        <v>1258</v>
      </c>
      <c r="H92" s="194">
        <v>1195</v>
      </c>
      <c r="I92" s="195">
        <v>0.94992050874403799</v>
      </c>
      <c r="J92" s="231">
        <v>1</v>
      </c>
      <c r="K92" s="235">
        <v>1739</v>
      </c>
      <c r="L92" s="155">
        <v>1555</v>
      </c>
      <c r="M92" s="154">
        <v>0.89419206440483001</v>
      </c>
      <c r="N92" s="211">
        <v>0.9</v>
      </c>
      <c r="O92" s="248">
        <v>914893.18</v>
      </c>
      <c r="P92" s="199">
        <v>609965.15</v>
      </c>
      <c r="Q92" s="195">
        <v>0.66670641265464503</v>
      </c>
      <c r="R92" s="231">
        <v>0.667081041180971</v>
      </c>
      <c r="S92" s="204">
        <v>1126</v>
      </c>
      <c r="T92" s="155">
        <v>470</v>
      </c>
      <c r="U92" s="154">
        <v>0.41740674955594997</v>
      </c>
      <c r="V92" s="255">
        <v>0.61844841592201505</v>
      </c>
      <c r="W92" s="230">
        <v>1084</v>
      </c>
      <c r="X92" s="194">
        <v>886</v>
      </c>
      <c r="Y92" s="231">
        <v>0.81734317343173402</v>
      </c>
    </row>
    <row r="93" spans="1:25" x14ac:dyDescent="0.3">
      <c r="A93" s="264" t="s">
        <v>87</v>
      </c>
      <c r="B93" s="322">
        <v>3717300200</v>
      </c>
      <c r="C93" s="265">
        <v>1</v>
      </c>
      <c r="D93" s="210">
        <v>141857.39000000001</v>
      </c>
      <c r="E93" s="153">
        <v>565973.80000000005</v>
      </c>
      <c r="F93" s="211">
        <v>0.250643033299421</v>
      </c>
      <c r="G93" s="230">
        <v>166</v>
      </c>
      <c r="H93" s="194">
        <v>155</v>
      </c>
      <c r="I93" s="195">
        <v>0.93373493975903599</v>
      </c>
      <c r="J93" s="231">
        <v>1</v>
      </c>
      <c r="K93" s="235">
        <v>266</v>
      </c>
      <c r="L93" s="155">
        <v>232</v>
      </c>
      <c r="M93" s="154">
        <v>0.87218045112781994</v>
      </c>
      <c r="N93" s="211">
        <v>0.89338235294117696</v>
      </c>
      <c r="O93" s="248">
        <v>164082.1</v>
      </c>
      <c r="P93" s="199">
        <v>110026.53</v>
      </c>
      <c r="Q93" s="195">
        <v>0.670557787839137</v>
      </c>
      <c r="R93" s="231">
        <v>0.67220840982487495</v>
      </c>
      <c r="S93" s="204">
        <v>219</v>
      </c>
      <c r="T93" s="155">
        <v>100</v>
      </c>
      <c r="U93" s="154">
        <v>0.45662100456621002</v>
      </c>
      <c r="V93" s="255">
        <v>0.64203703703703696</v>
      </c>
      <c r="W93" s="230">
        <v>117</v>
      </c>
      <c r="X93" s="194">
        <v>84</v>
      </c>
      <c r="Y93" s="231">
        <v>0.71794871794871795</v>
      </c>
    </row>
    <row r="94" spans="1:25" x14ac:dyDescent="0.3">
      <c r="A94" s="264" t="s">
        <v>88</v>
      </c>
      <c r="B94" s="322">
        <v>3717500500</v>
      </c>
      <c r="C94" s="265">
        <v>1</v>
      </c>
      <c r="D94" s="210">
        <v>245117.93</v>
      </c>
      <c r="E94" s="153">
        <v>1047116.69</v>
      </c>
      <c r="F94" s="211">
        <v>0.234088456750699</v>
      </c>
      <c r="G94" s="230">
        <v>382</v>
      </c>
      <c r="H94" s="194">
        <v>356</v>
      </c>
      <c r="I94" s="195">
        <v>0.93193717277486898</v>
      </c>
      <c r="J94" s="231">
        <v>1</v>
      </c>
      <c r="K94" s="235">
        <v>562</v>
      </c>
      <c r="L94" s="155">
        <v>491</v>
      </c>
      <c r="M94" s="154">
        <v>0.87366548042704595</v>
      </c>
      <c r="N94" s="211">
        <v>0.87931034482758597</v>
      </c>
      <c r="O94" s="248">
        <v>253472.72</v>
      </c>
      <c r="P94" s="199">
        <v>194510.48</v>
      </c>
      <c r="Q94" s="195">
        <v>0.76738230449414802</v>
      </c>
      <c r="R94" s="231">
        <v>0.7</v>
      </c>
      <c r="S94" s="204">
        <v>372</v>
      </c>
      <c r="T94" s="155">
        <v>204</v>
      </c>
      <c r="U94" s="154">
        <v>0.54838709677419395</v>
      </c>
      <c r="V94" s="255">
        <v>0.7</v>
      </c>
      <c r="W94" s="230">
        <v>284</v>
      </c>
      <c r="X94" s="194">
        <v>227</v>
      </c>
      <c r="Y94" s="231">
        <v>0.79929577464788704</v>
      </c>
    </row>
    <row r="95" spans="1:25" x14ac:dyDescent="0.3">
      <c r="A95" s="264" t="s">
        <v>89</v>
      </c>
      <c r="B95" s="322">
        <v>3717700100</v>
      </c>
      <c r="C95" s="265">
        <v>7</v>
      </c>
      <c r="D95" s="210">
        <v>69657.02</v>
      </c>
      <c r="E95" s="153">
        <v>318192.28000000003</v>
      </c>
      <c r="F95" s="211">
        <v>0.21891486493638401</v>
      </c>
      <c r="G95" s="230">
        <v>98</v>
      </c>
      <c r="H95" s="194">
        <v>88</v>
      </c>
      <c r="I95" s="195">
        <v>0.89795918367346905</v>
      </c>
      <c r="J95" s="231">
        <v>0.95870370370370395</v>
      </c>
      <c r="K95" s="235">
        <v>127</v>
      </c>
      <c r="L95" s="155">
        <v>122</v>
      </c>
      <c r="M95" s="154">
        <v>0.96062992125984203</v>
      </c>
      <c r="N95" s="211">
        <v>0.9</v>
      </c>
      <c r="O95" s="248">
        <v>59808</v>
      </c>
      <c r="P95" s="199">
        <v>43048.34</v>
      </c>
      <c r="Q95" s="195">
        <v>0.71977561530230105</v>
      </c>
      <c r="R95" s="231">
        <v>0.7</v>
      </c>
      <c r="S95" s="204">
        <v>106</v>
      </c>
      <c r="T95" s="155">
        <v>74</v>
      </c>
      <c r="U95" s="154">
        <v>0.69811320754716999</v>
      </c>
      <c r="V95" s="255">
        <v>0.7</v>
      </c>
      <c r="W95" s="230">
        <v>68</v>
      </c>
      <c r="X95" s="194">
        <v>55</v>
      </c>
      <c r="Y95" s="231">
        <v>0.80882352941176505</v>
      </c>
    </row>
    <row r="96" spans="1:25" x14ac:dyDescent="0.3">
      <c r="A96" s="264" t="s">
        <v>90</v>
      </c>
      <c r="B96" s="322">
        <v>3717900200</v>
      </c>
      <c r="C96" s="265">
        <v>4</v>
      </c>
      <c r="D96" s="210">
        <v>2476931.71</v>
      </c>
      <c r="E96" s="153">
        <v>9982722.3800000008</v>
      </c>
      <c r="F96" s="211">
        <v>0.24812186653236401</v>
      </c>
      <c r="G96" s="230">
        <v>2757</v>
      </c>
      <c r="H96" s="194">
        <v>2579</v>
      </c>
      <c r="I96" s="195">
        <v>0.93543706927820103</v>
      </c>
      <c r="J96" s="231">
        <v>1</v>
      </c>
      <c r="K96" s="235">
        <v>3873</v>
      </c>
      <c r="L96" s="155">
        <v>3521</v>
      </c>
      <c r="M96" s="154">
        <v>0.90911438161631797</v>
      </c>
      <c r="N96" s="211">
        <v>0.9</v>
      </c>
      <c r="O96" s="248">
        <v>2721898.67</v>
      </c>
      <c r="P96" s="199">
        <v>1837298.03</v>
      </c>
      <c r="Q96" s="195">
        <v>0.675006035401017</v>
      </c>
      <c r="R96" s="231">
        <v>0.67390086543307004</v>
      </c>
      <c r="S96" s="204">
        <v>2850</v>
      </c>
      <c r="T96" s="155">
        <v>1450</v>
      </c>
      <c r="U96" s="154">
        <v>0.50877192982456099</v>
      </c>
      <c r="V96" s="255">
        <v>0.67778779681394696</v>
      </c>
      <c r="W96" s="230">
        <v>1646</v>
      </c>
      <c r="X96" s="194">
        <v>1217</v>
      </c>
      <c r="Y96" s="231">
        <v>0.73936816524908899</v>
      </c>
    </row>
    <row r="97" spans="1:25" x14ac:dyDescent="0.3">
      <c r="A97" s="264" t="s">
        <v>91</v>
      </c>
      <c r="B97" s="322">
        <v>3718100600</v>
      </c>
      <c r="C97" s="265">
        <v>5</v>
      </c>
      <c r="D97" s="210">
        <v>1076026.6299999999</v>
      </c>
      <c r="E97" s="153">
        <v>4265704.97</v>
      </c>
      <c r="F97" s="211">
        <v>0.25225059809984901</v>
      </c>
      <c r="G97" s="230">
        <v>2205</v>
      </c>
      <c r="H97" s="194">
        <v>2077</v>
      </c>
      <c r="I97" s="195">
        <v>0.94195011337868495</v>
      </c>
      <c r="J97" s="231">
        <v>0.98687089715536103</v>
      </c>
      <c r="K97" s="235">
        <v>2533</v>
      </c>
      <c r="L97" s="155">
        <v>2349</v>
      </c>
      <c r="M97" s="154">
        <v>0.92735886300829096</v>
      </c>
      <c r="N97" s="211">
        <v>0.9</v>
      </c>
      <c r="O97" s="248">
        <v>1236541.1399999999</v>
      </c>
      <c r="P97" s="199">
        <v>844687.59</v>
      </c>
      <c r="Q97" s="195">
        <v>0.68310512499406195</v>
      </c>
      <c r="R97" s="231">
        <v>0.66541370038463399</v>
      </c>
      <c r="S97" s="204">
        <v>1739</v>
      </c>
      <c r="T97" s="155">
        <v>904</v>
      </c>
      <c r="U97" s="154">
        <v>0.519838987924094</v>
      </c>
      <c r="V97" s="255">
        <v>0.7</v>
      </c>
      <c r="W97" s="230">
        <v>1738</v>
      </c>
      <c r="X97" s="194">
        <v>1520</v>
      </c>
      <c r="Y97" s="231">
        <v>0.87456846950517797</v>
      </c>
    </row>
    <row r="98" spans="1:25" x14ac:dyDescent="0.3">
      <c r="A98" s="264" t="s">
        <v>92</v>
      </c>
      <c r="B98" s="322">
        <v>3718300600</v>
      </c>
      <c r="C98" s="265">
        <v>5</v>
      </c>
      <c r="D98" s="210">
        <v>10826813.27</v>
      </c>
      <c r="E98" s="153">
        <v>43701735.359999999</v>
      </c>
      <c r="F98" s="211">
        <v>0.247743325998668</v>
      </c>
      <c r="G98" s="230">
        <v>13374</v>
      </c>
      <c r="H98" s="194">
        <v>12061</v>
      </c>
      <c r="I98" s="195">
        <v>0.90182443547181101</v>
      </c>
      <c r="J98" s="231">
        <v>0.99187284234752604</v>
      </c>
      <c r="K98" s="235">
        <v>17109</v>
      </c>
      <c r="L98" s="155">
        <v>14244</v>
      </c>
      <c r="M98" s="154">
        <v>0.83254427494301197</v>
      </c>
      <c r="N98" s="211">
        <v>0.86504848341512397</v>
      </c>
      <c r="O98" s="248">
        <v>12094181.27</v>
      </c>
      <c r="P98" s="199">
        <v>8372455.7000000002</v>
      </c>
      <c r="Q98" s="195">
        <v>0.69227139176160202</v>
      </c>
      <c r="R98" s="231">
        <v>0.68609572857273604</v>
      </c>
      <c r="S98" s="204">
        <v>10963</v>
      </c>
      <c r="T98" s="155">
        <v>5532</v>
      </c>
      <c r="U98" s="154">
        <v>0.504606403356745</v>
      </c>
      <c r="V98" s="255">
        <v>0.7</v>
      </c>
      <c r="W98" s="230">
        <v>7070</v>
      </c>
      <c r="X98" s="194">
        <v>5302</v>
      </c>
      <c r="Y98" s="231">
        <v>0.74992927864214998</v>
      </c>
    </row>
    <row r="99" spans="1:25" x14ac:dyDescent="0.3">
      <c r="A99" s="264" t="s">
        <v>93</v>
      </c>
      <c r="B99" s="322">
        <v>3718500100</v>
      </c>
      <c r="C99" s="265">
        <v>5</v>
      </c>
      <c r="D99" s="210">
        <v>408543.33</v>
      </c>
      <c r="E99" s="153">
        <v>1771503.03</v>
      </c>
      <c r="F99" s="211">
        <v>0.23061960554479</v>
      </c>
      <c r="G99" s="230">
        <v>728</v>
      </c>
      <c r="H99" s="194">
        <v>660</v>
      </c>
      <c r="I99" s="195">
        <v>0.90659340659340704</v>
      </c>
      <c r="J99" s="231">
        <v>0.95566623544631302</v>
      </c>
      <c r="K99" s="235">
        <v>903</v>
      </c>
      <c r="L99" s="155">
        <v>828</v>
      </c>
      <c r="M99" s="154">
        <v>0.91694352159468395</v>
      </c>
      <c r="N99" s="211">
        <v>0.9</v>
      </c>
      <c r="O99" s="248">
        <v>476754.49</v>
      </c>
      <c r="P99" s="199">
        <v>327665.62</v>
      </c>
      <c r="Q99" s="195">
        <v>0.687283763179661</v>
      </c>
      <c r="R99" s="231">
        <v>0.69791637384137195</v>
      </c>
      <c r="S99" s="204">
        <v>607</v>
      </c>
      <c r="T99" s="155">
        <v>297</v>
      </c>
      <c r="U99" s="154">
        <v>0.48929159802306399</v>
      </c>
      <c r="V99" s="255">
        <v>0.7</v>
      </c>
      <c r="W99" s="230">
        <v>605</v>
      </c>
      <c r="X99" s="194">
        <v>491</v>
      </c>
      <c r="Y99" s="231">
        <v>0.81157024793388399</v>
      </c>
    </row>
    <row r="100" spans="1:25" x14ac:dyDescent="0.3">
      <c r="A100" s="264" t="s">
        <v>94</v>
      </c>
      <c r="B100" s="322">
        <v>3718700700</v>
      </c>
      <c r="C100" s="265">
        <v>7</v>
      </c>
      <c r="D100" s="210">
        <v>274253.14</v>
      </c>
      <c r="E100" s="153">
        <v>1159857.69</v>
      </c>
      <c r="F100" s="211">
        <v>0.23645412912682401</v>
      </c>
      <c r="G100" s="230">
        <v>581</v>
      </c>
      <c r="H100" s="194">
        <v>535</v>
      </c>
      <c r="I100" s="195">
        <v>0.92082616179001697</v>
      </c>
      <c r="J100" s="231">
        <v>0.97187697160883302</v>
      </c>
      <c r="K100" s="235">
        <v>677</v>
      </c>
      <c r="L100" s="155">
        <v>640</v>
      </c>
      <c r="M100" s="154">
        <v>0.945347119645495</v>
      </c>
      <c r="N100" s="211">
        <v>0.9</v>
      </c>
      <c r="O100" s="248">
        <v>299410.08</v>
      </c>
      <c r="P100" s="199">
        <v>207097.78</v>
      </c>
      <c r="Q100" s="195">
        <v>0.691686064811178</v>
      </c>
      <c r="R100" s="231">
        <v>0.67810544310658305</v>
      </c>
      <c r="S100" s="204">
        <v>526</v>
      </c>
      <c r="T100" s="155">
        <v>260</v>
      </c>
      <c r="U100" s="154">
        <v>0.49429657794676801</v>
      </c>
      <c r="V100" s="255">
        <v>0.7</v>
      </c>
      <c r="W100" s="230">
        <v>394</v>
      </c>
      <c r="X100" s="194">
        <v>344</v>
      </c>
      <c r="Y100" s="231">
        <v>0.87309644670050801</v>
      </c>
    </row>
    <row r="101" spans="1:25" x14ac:dyDescent="0.3">
      <c r="A101" s="264" t="s">
        <v>95</v>
      </c>
      <c r="B101" s="322">
        <v>3718900200</v>
      </c>
      <c r="C101" s="265">
        <v>2</v>
      </c>
      <c r="D101" s="210">
        <v>340299.23</v>
      </c>
      <c r="E101" s="153">
        <v>1298206.04</v>
      </c>
      <c r="F101" s="211">
        <v>0.26213037030701197</v>
      </c>
      <c r="G101" s="230">
        <v>260</v>
      </c>
      <c r="H101" s="194">
        <v>237</v>
      </c>
      <c r="I101" s="195">
        <v>0.91153846153846196</v>
      </c>
      <c r="J101" s="231">
        <v>1</v>
      </c>
      <c r="K101" s="235">
        <v>405</v>
      </c>
      <c r="L101" s="155">
        <v>377</v>
      </c>
      <c r="M101" s="154">
        <v>0.93086419753086402</v>
      </c>
      <c r="N101" s="211">
        <v>0.9</v>
      </c>
      <c r="O101" s="248">
        <v>346724.79</v>
      </c>
      <c r="P101" s="199">
        <v>264459.33</v>
      </c>
      <c r="Q101" s="195">
        <v>0.76273556903733397</v>
      </c>
      <c r="R101" s="231">
        <v>0.7</v>
      </c>
      <c r="S101" s="204">
        <v>318</v>
      </c>
      <c r="T101" s="155">
        <v>156</v>
      </c>
      <c r="U101" s="154">
        <v>0.490566037735849</v>
      </c>
      <c r="V101" s="255">
        <v>0.7</v>
      </c>
      <c r="W101" s="230">
        <v>236</v>
      </c>
      <c r="X101" s="194">
        <v>138</v>
      </c>
      <c r="Y101" s="231">
        <v>0.58474576271186396</v>
      </c>
    </row>
    <row r="102" spans="1:25" x14ac:dyDescent="0.3">
      <c r="A102" s="264" t="s">
        <v>96</v>
      </c>
      <c r="B102" s="322">
        <v>3719100900</v>
      </c>
      <c r="C102" s="265">
        <v>5</v>
      </c>
      <c r="D102" s="210">
        <v>2655019.36</v>
      </c>
      <c r="E102" s="153">
        <v>11064749.9</v>
      </c>
      <c r="F102" s="211">
        <v>0.23995294823609201</v>
      </c>
      <c r="G102" s="230">
        <v>4067</v>
      </c>
      <c r="H102" s="194">
        <v>3680</v>
      </c>
      <c r="I102" s="195">
        <v>0.90484386525694604</v>
      </c>
      <c r="J102" s="231">
        <v>0.95582720588235304</v>
      </c>
      <c r="K102" s="235">
        <v>5961</v>
      </c>
      <c r="L102" s="155">
        <v>5153</v>
      </c>
      <c r="M102" s="154">
        <v>0.864452273108539</v>
      </c>
      <c r="N102" s="211">
        <v>0.88701517706576705</v>
      </c>
      <c r="O102" s="248">
        <v>3147386.71</v>
      </c>
      <c r="P102" s="199">
        <v>2067702.81</v>
      </c>
      <c r="Q102" s="195">
        <v>0.65695861377008902</v>
      </c>
      <c r="R102" s="231">
        <v>0.65713363102658395</v>
      </c>
      <c r="S102" s="204">
        <v>4209</v>
      </c>
      <c r="T102" s="155">
        <v>1878</v>
      </c>
      <c r="U102" s="154">
        <v>0.44618674269422698</v>
      </c>
      <c r="V102" s="255">
        <v>0.634083245521602</v>
      </c>
      <c r="W102" s="230">
        <v>2652</v>
      </c>
      <c r="X102" s="194">
        <v>2220</v>
      </c>
      <c r="Y102" s="231">
        <v>0.83710407239818996</v>
      </c>
    </row>
    <row r="103" spans="1:25" x14ac:dyDescent="0.3">
      <c r="A103" s="264" t="s">
        <v>97</v>
      </c>
      <c r="B103" s="322">
        <v>3719300800</v>
      </c>
      <c r="C103" s="265">
        <v>2</v>
      </c>
      <c r="D103" s="210">
        <v>872604.59</v>
      </c>
      <c r="E103" s="153">
        <v>3462627.65</v>
      </c>
      <c r="F103" s="211">
        <v>0.25200647548690402</v>
      </c>
      <c r="G103" s="230">
        <v>1371</v>
      </c>
      <c r="H103" s="194">
        <v>1258</v>
      </c>
      <c r="I103" s="195">
        <v>0.91757840991976702</v>
      </c>
      <c r="J103" s="231">
        <v>0.98872445384073304</v>
      </c>
      <c r="K103" s="235">
        <v>2365</v>
      </c>
      <c r="L103" s="155">
        <v>2130</v>
      </c>
      <c r="M103" s="154">
        <v>0.90063424947145898</v>
      </c>
      <c r="N103" s="211">
        <v>0.9</v>
      </c>
      <c r="O103" s="248">
        <v>1062282.98</v>
      </c>
      <c r="P103" s="199">
        <v>668070.02</v>
      </c>
      <c r="Q103" s="195">
        <v>0.628900238992815</v>
      </c>
      <c r="R103" s="231">
        <v>0.60878861186670197</v>
      </c>
      <c r="S103" s="204">
        <v>1932</v>
      </c>
      <c r="T103" s="155">
        <v>693</v>
      </c>
      <c r="U103" s="154">
        <v>0.35869565217391303</v>
      </c>
      <c r="V103" s="255">
        <v>0.54590909090909101</v>
      </c>
      <c r="W103" s="230">
        <v>1128</v>
      </c>
      <c r="X103" s="194">
        <v>919</v>
      </c>
      <c r="Y103" s="231">
        <v>0.814716312056738</v>
      </c>
    </row>
    <row r="104" spans="1:25" x14ac:dyDescent="0.3">
      <c r="A104" s="264" t="s">
        <v>98</v>
      </c>
      <c r="B104" s="322">
        <v>3719500900</v>
      </c>
      <c r="C104" s="265">
        <v>5</v>
      </c>
      <c r="D104" s="210">
        <v>1957266.5</v>
      </c>
      <c r="E104" s="153">
        <v>8312118.2699999996</v>
      </c>
      <c r="F104" s="211">
        <v>0.23547144499424899</v>
      </c>
      <c r="G104" s="230">
        <v>3582</v>
      </c>
      <c r="H104" s="194">
        <v>3282</v>
      </c>
      <c r="I104" s="195">
        <v>0.91624790619765495</v>
      </c>
      <c r="J104" s="231">
        <v>0.99385989394362295</v>
      </c>
      <c r="K104" s="235">
        <v>4711</v>
      </c>
      <c r="L104" s="155">
        <v>4258</v>
      </c>
      <c r="M104" s="154">
        <v>0.90384207174697495</v>
      </c>
      <c r="N104" s="211">
        <v>0.9</v>
      </c>
      <c r="O104" s="248">
        <v>2488632.12</v>
      </c>
      <c r="P104" s="199">
        <v>1523134.11</v>
      </c>
      <c r="Q104" s="195">
        <v>0.61203666775786902</v>
      </c>
      <c r="R104" s="231">
        <v>0.62608558245366397</v>
      </c>
      <c r="S104" s="204">
        <v>3385</v>
      </c>
      <c r="T104" s="155">
        <v>1390</v>
      </c>
      <c r="U104" s="154">
        <v>0.41063515509601201</v>
      </c>
      <c r="V104" s="255">
        <v>0.623042306655888</v>
      </c>
      <c r="W104" s="230">
        <v>2641</v>
      </c>
      <c r="X104" s="194">
        <v>2176</v>
      </c>
      <c r="Y104" s="231">
        <v>0.82393032942067401</v>
      </c>
    </row>
    <row r="105" spans="1:25" x14ac:dyDescent="0.3">
      <c r="A105" s="264" t="s">
        <v>99</v>
      </c>
      <c r="B105" s="322">
        <v>3719700800</v>
      </c>
      <c r="C105" s="265">
        <v>3</v>
      </c>
      <c r="D105" s="212">
        <v>465246.53</v>
      </c>
      <c r="E105" s="153">
        <v>1969698.86</v>
      </c>
      <c r="F105" s="211">
        <v>0.23620185778043301</v>
      </c>
      <c r="G105" s="230">
        <v>539</v>
      </c>
      <c r="H105" s="194">
        <v>500</v>
      </c>
      <c r="I105" s="195">
        <v>0.927643784786642</v>
      </c>
      <c r="J105" s="231">
        <v>1</v>
      </c>
      <c r="K105" s="235">
        <v>888</v>
      </c>
      <c r="L105" s="155">
        <v>837</v>
      </c>
      <c r="M105" s="154">
        <v>0.94256756756756799</v>
      </c>
      <c r="N105" s="211">
        <v>0.9</v>
      </c>
      <c r="O105" s="248">
        <v>562079.34</v>
      </c>
      <c r="P105" s="199">
        <v>374769.04</v>
      </c>
      <c r="Q105" s="195">
        <v>0.66675469694367395</v>
      </c>
      <c r="R105" s="231">
        <v>0.66517887022122602</v>
      </c>
      <c r="S105" s="204">
        <v>697</v>
      </c>
      <c r="T105" s="155">
        <v>292</v>
      </c>
      <c r="U105" s="154">
        <v>0.41893830703012902</v>
      </c>
      <c r="V105" s="255">
        <v>0.65307930607187104</v>
      </c>
      <c r="W105" s="230">
        <v>520</v>
      </c>
      <c r="X105" s="194">
        <v>425</v>
      </c>
      <c r="Y105" s="231">
        <v>0.81730769230769196</v>
      </c>
    </row>
    <row r="106" spans="1:25" x14ac:dyDescent="0.3">
      <c r="A106" s="264" t="s">
        <v>100</v>
      </c>
      <c r="B106" s="322">
        <v>3719900500</v>
      </c>
      <c r="C106" s="265">
        <v>1</v>
      </c>
      <c r="D106" s="213">
        <v>186552.82</v>
      </c>
      <c r="E106" s="179">
        <v>663301.03</v>
      </c>
      <c r="F106" s="214">
        <v>0.28124910344252002</v>
      </c>
      <c r="G106" s="232">
        <v>168</v>
      </c>
      <c r="H106" s="196">
        <v>164</v>
      </c>
      <c r="I106" s="197">
        <v>0.97619047619047605</v>
      </c>
      <c r="J106" s="233">
        <v>1</v>
      </c>
      <c r="K106" s="242">
        <v>311</v>
      </c>
      <c r="L106" s="181">
        <v>243</v>
      </c>
      <c r="M106" s="180">
        <v>0.78135048231511295</v>
      </c>
      <c r="N106" s="214">
        <v>0.82758957654723098</v>
      </c>
      <c r="O106" s="249">
        <v>186910.41</v>
      </c>
      <c r="P106" s="200">
        <v>135383.35999999999</v>
      </c>
      <c r="Q106" s="197">
        <v>0.72432220334865305</v>
      </c>
      <c r="R106" s="233">
        <v>0.7</v>
      </c>
      <c r="S106" s="225">
        <v>169</v>
      </c>
      <c r="T106" s="181">
        <v>92</v>
      </c>
      <c r="U106" s="180">
        <v>0.54437869822485196</v>
      </c>
      <c r="V106" s="256">
        <v>0.64748704663212397</v>
      </c>
      <c r="W106" s="232">
        <v>167</v>
      </c>
      <c r="X106" s="196">
        <v>124</v>
      </c>
      <c r="Y106" s="233">
        <v>0.74251497005987999</v>
      </c>
    </row>
    <row r="107" spans="1:25" s="158" customFormat="1" x14ac:dyDescent="0.3">
      <c r="A107" s="267" t="s">
        <v>121</v>
      </c>
      <c r="B107" s="267"/>
      <c r="C107" s="267" t="s">
        <v>267</v>
      </c>
      <c r="D107" s="215">
        <v>152798089.80000001</v>
      </c>
      <c r="E107" s="202">
        <v>621736272.45999992</v>
      </c>
      <c r="F107" s="319">
        <v>0.24576029510941946</v>
      </c>
      <c r="G107" s="312">
        <v>220125</v>
      </c>
      <c r="H107" s="313">
        <v>200941</v>
      </c>
      <c r="I107" s="314">
        <v>0.91284951731970476</v>
      </c>
      <c r="J107" s="315">
        <v>0.96299999999999997</v>
      </c>
      <c r="K107" s="312">
        <v>289995</v>
      </c>
      <c r="L107" s="313">
        <v>254852</v>
      </c>
      <c r="M107" s="314">
        <v>0.87881515198537907</v>
      </c>
      <c r="N107" s="315">
        <v>0.89990000000000003</v>
      </c>
      <c r="O107" s="317">
        <v>175355197.23000005</v>
      </c>
      <c r="P107" s="318">
        <v>119471542.69000001</v>
      </c>
      <c r="Q107" s="314">
        <v>0.68131167240682522</v>
      </c>
      <c r="R107" s="316">
        <v>0.67549999999999999</v>
      </c>
      <c r="S107" s="313">
        <v>200599</v>
      </c>
      <c r="T107" s="313">
        <v>94336</v>
      </c>
      <c r="U107" s="314">
        <v>0.47027153674744143</v>
      </c>
      <c r="V107" s="314">
        <v>0.67379999999999995</v>
      </c>
      <c r="W107" s="312">
        <v>158815</v>
      </c>
      <c r="X107" s="313">
        <v>125530</v>
      </c>
      <c r="Y107" s="316">
        <v>0.79041652236879389</v>
      </c>
    </row>
    <row r="108" spans="1:25" ht="15.75" customHeight="1" x14ac:dyDescent="0.3">
      <c r="A108" s="157"/>
      <c r="B108" s="157"/>
      <c r="C108" s="157"/>
      <c r="D108" s="216"/>
      <c r="E108" s="182"/>
      <c r="F108" s="217"/>
      <c r="G108" s="234"/>
      <c r="H108" s="183"/>
      <c r="I108" s="184"/>
      <c r="J108" s="217"/>
      <c r="K108" s="234"/>
      <c r="L108" s="183"/>
      <c r="M108" s="184"/>
      <c r="N108" s="217"/>
      <c r="O108" s="250"/>
      <c r="P108" s="185"/>
      <c r="Q108" s="184"/>
      <c r="R108" s="251"/>
      <c r="S108" s="203"/>
      <c r="T108" s="183"/>
      <c r="U108" s="184"/>
      <c r="V108" s="257"/>
      <c r="W108" s="234"/>
      <c r="X108" s="183"/>
      <c r="Y108" s="251"/>
    </row>
    <row r="109" spans="1:25" x14ac:dyDescent="0.3">
      <c r="A109" s="268" t="s">
        <v>122</v>
      </c>
      <c r="B109" s="268"/>
      <c r="C109" s="269">
        <v>5</v>
      </c>
      <c r="D109" s="213">
        <v>1085503.3899999999</v>
      </c>
      <c r="E109" s="186">
        <v>4661528.09</v>
      </c>
      <c r="F109" s="321">
        <v>0.23286428163516701</v>
      </c>
      <c r="G109" s="235">
        <v>2949</v>
      </c>
      <c r="H109" s="187">
        <v>2032</v>
      </c>
      <c r="I109" s="154">
        <v>0.68904713462190603</v>
      </c>
      <c r="J109" s="218">
        <v>0.83969587255611899</v>
      </c>
      <c r="K109" s="235">
        <v>3881</v>
      </c>
      <c r="L109" s="187">
        <v>2523</v>
      </c>
      <c r="M109" s="154">
        <v>0.65009018294254095</v>
      </c>
      <c r="N109" s="218">
        <v>0.67490294933198902</v>
      </c>
      <c r="O109" s="210">
        <v>1204758.5</v>
      </c>
      <c r="P109" s="188">
        <v>769669.8</v>
      </c>
      <c r="Q109" s="154">
        <v>0.63885816119994199</v>
      </c>
      <c r="R109" s="218">
        <v>0.62551361565279096</v>
      </c>
      <c r="S109" s="204">
        <v>2205</v>
      </c>
      <c r="T109" s="187">
        <v>911</v>
      </c>
      <c r="U109" s="154">
        <v>0.41315192743764201</v>
      </c>
      <c r="V109" s="258">
        <v>0.62010682004930195</v>
      </c>
      <c r="W109" s="235">
        <v>1302</v>
      </c>
      <c r="X109" s="187">
        <v>1031</v>
      </c>
      <c r="Y109" s="263">
        <v>0.79185867895545303</v>
      </c>
    </row>
    <row r="110" spans="1:25" ht="15.75" customHeight="1" x14ac:dyDescent="0.3">
      <c r="A110" s="268" t="s">
        <v>123</v>
      </c>
      <c r="B110" s="268"/>
      <c r="C110" s="269">
        <v>3</v>
      </c>
      <c r="D110" s="213">
        <v>7861815.8200000003</v>
      </c>
      <c r="E110" s="186">
        <v>32524809.98</v>
      </c>
      <c r="F110" s="321">
        <v>0.241717501957255</v>
      </c>
      <c r="G110" s="235">
        <v>12872</v>
      </c>
      <c r="H110" s="187">
        <v>11616</v>
      </c>
      <c r="I110" s="154">
        <v>0.90242386575512801</v>
      </c>
      <c r="J110" s="218">
        <v>0.99795221843003401</v>
      </c>
      <c r="K110" s="235">
        <v>15421</v>
      </c>
      <c r="L110" s="187">
        <v>13451</v>
      </c>
      <c r="M110" s="154">
        <v>0.87225212372738503</v>
      </c>
      <c r="N110" s="218">
        <v>0.87637503197748801</v>
      </c>
      <c r="O110" s="210">
        <v>8754326.9700000007</v>
      </c>
      <c r="P110" s="188">
        <v>6285473.3700000001</v>
      </c>
      <c r="Q110" s="154">
        <v>0.71798476245398901</v>
      </c>
      <c r="R110" s="218">
        <v>0.7</v>
      </c>
      <c r="S110" s="204">
        <v>10710</v>
      </c>
      <c r="T110" s="187">
        <v>5477</v>
      </c>
      <c r="U110" s="154">
        <v>0.511391223155929</v>
      </c>
      <c r="V110" s="258">
        <v>0.7</v>
      </c>
      <c r="W110" s="235">
        <v>8816</v>
      </c>
      <c r="X110" s="187">
        <v>7296</v>
      </c>
      <c r="Y110" s="263">
        <v>0.82758620689655205</v>
      </c>
    </row>
    <row r="111" spans="1:25" ht="15.75" customHeight="1" x14ac:dyDescent="0.3">
      <c r="A111" s="149"/>
      <c r="B111" s="149"/>
      <c r="C111" s="149"/>
      <c r="D111" s="219"/>
      <c r="E111" s="191"/>
      <c r="F111" s="220"/>
      <c r="G111" s="236"/>
      <c r="H111" s="237"/>
      <c r="I111" s="238"/>
      <c r="J111" s="220"/>
      <c r="K111" s="236"/>
      <c r="L111" s="237"/>
      <c r="M111" s="238"/>
      <c r="N111" s="220"/>
      <c r="O111" s="252"/>
      <c r="P111" s="253"/>
      <c r="Q111" s="238"/>
      <c r="R111" s="220"/>
      <c r="S111" s="205"/>
      <c r="T111" s="150"/>
      <c r="U111" s="148"/>
      <c r="V111" s="259"/>
      <c r="W111" s="236"/>
      <c r="X111" s="237"/>
      <c r="Y111" s="220"/>
    </row>
    <row r="112" spans="1:25" ht="17.25" thickBot="1" x14ac:dyDescent="0.35">
      <c r="A112" s="379" t="s">
        <v>1</v>
      </c>
      <c r="B112" s="379"/>
      <c r="C112" s="379"/>
      <c r="D112" s="221">
        <v>152798089.80000001</v>
      </c>
      <c r="E112" s="222">
        <v>634269037.94000006</v>
      </c>
      <c r="F112" s="336">
        <v>0.24090422306638601</v>
      </c>
      <c r="G112" s="239">
        <v>219611</v>
      </c>
      <c r="H112" s="240">
        <v>200343</v>
      </c>
      <c r="I112" s="337">
        <v>0.91226304693298599</v>
      </c>
      <c r="J112" s="223">
        <v>0.99199999999999999</v>
      </c>
      <c r="K112" s="243">
        <v>289995</v>
      </c>
      <c r="L112" s="244">
        <v>254852</v>
      </c>
      <c r="M112" s="337">
        <v>0.87881515198537896</v>
      </c>
      <c r="N112" s="223">
        <v>0.88990000000000002</v>
      </c>
      <c r="O112" s="221">
        <v>175355197.22999999</v>
      </c>
      <c r="P112" s="222">
        <v>119471542.69</v>
      </c>
      <c r="Q112" s="337">
        <v>0.681311672406825</v>
      </c>
      <c r="R112" s="223">
        <v>0.67549999999999999</v>
      </c>
      <c r="S112" s="189">
        <v>200599</v>
      </c>
      <c r="T112" s="189">
        <v>94336</v>
      </c>
      <c r="U112" s="338">
        <v>0.47027153674744099</v>
      </c>
      <c r="V112" s="260">
        <v>0.67379999999999995</v>
      </c>
      <c r="W112" s="243">
        <v>158815</v>
      </c>
      <c r="X112" s="244">
        <v>125530</v>
      </c>
      <c r="Y112" s="336">
        <v>0.79041652236879401</v>
      </c>
    </row>
    <row r="113" spans="1:25" ht="55.5" customHeight="1" x14ac:dyDescent="0.3">
      <c r="A113" s="159" t="s">
        <v>124</v>
      </c>
      <c r="B113" s="159"/>
      <c r="C113" s="159"/>
      <c r="D113" s="160"/>
      <c r="E113" s="161"/>
      <c r="F113" s="162"/>
      <c r="G113" s="384" t="s">
        <v>124</v>
      </c>
      <c r="H113" s="385"/>
      <c r="I113" s="385"/>
      <c r="J113" s="386"/>
      <c r="K113" s="163"/>
      <c r="L113" s="164"/>
      <c r="M113" s="162"/>
      <c r="N113" s="165"/>
      <c r="O113" s="166"/>
      <c r="P113" s="167"/>
      <c r="Q113" s="162"/>
      <c r="R113" s="162"/>
      <c r="S113" s="168"/>
      <c r="T113" s="164"/>
      <c r="U113" s="162"/>
      <c r="V113" s="162"/>
      <c r="W113" s="168"/>
      <c r="X113" s="164"/>
      <c r="Y113" s="165"/>
    </row>
    <row r="115" spans="1:25" x14ac:dyDescent="0.3">
      <c r="T115" s="172"/>
    </row>
    <row r="117" spans="1:25" x14ac:dyDescent="0.3">
      <c r="E117" s="156"/>
      <c r="F117" s="156"/>
      <c r="G117" s="170"/>
      <c r="K117" s="152" t="s">
        <v>290</v>
      </c>
    </row>
    <row r="118" spans="1:25" x14ac:dyDescent="0.3">
      <c r="E118" s="156"/>
      <c r="F118" s="156"/>
      <c r="G118" s="170"/>
    </row>
    <row r="121" spans="1:25" x14ac:dyDescent="0.3">
      <c r="D121" s="173"/>
    </row>
    <row r="122" spans="1:25" x14ac:dyDescent="0.3">
      <c r="D122" s="173"/>
    </row>
  </sheetData>
  <sheetProtection formatCells="0" formatColumns="0" formatRows="0" insertColumns="0" insertRows="0" insertHyperlinks="0" deleteColumns="0" deleteRows="0" sort="0" autoFilter="0" pivotTables="0"/>
  <autoFilter ref="A2:C2" xr:uid="{00000000-0001-0000-0B00-000000000000}"/>
  <mergeCells count="9">
    <mergeCell ref="A1:C1"/>
    <mergeCell ref="A112:C112"/>
    <mergeCell ref="S1:V1"/>
    <mergeCell ref="W1:Y1"/>
    <mergeCell ref="G113:J113"/>
    <mergeCell ref="D1:F1"/>
    <mergeCell ref="G1:J1"/>
    <mergeCell ref="K1:N1"/>
    <mergeCell ref="O1:R1"/>
  </mergeCells>
  <conditionalFormatting sqref="Y1:Y108 X109:X110 Y111:Y113">
    <cfRule type="cellIs" dxfId="0" priority="5" stopIfTrue="1" operator="lessThan">
      <formula>0</formula>
    </cfRule>
  </conditionalFormatting>
  <pageMargins left="0.42" right="0.31" top="0.75" bottom="0.68" header="0.5" footer="0.5"/>
  <pageSetup scale="66" pageOrder="overThenDown" orientation="landscape" r:id="rId1"/>
  <headerFooter alignWithMargins="0">
    <oddFooter xml:space="preserve">&amp;C&amp;"Arial,Bold"&amp;9&amp;P of &amp;N&amp;R&amp;"Arial,Bold"&amp;9last revision &amp;D&amp;"Arial,Regular"&amp;10
</oddFooter>
  </headerFooter>
  <colBreaks count="1" manualBreakCount="1">
    <brk id="14" min="2" max="1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5 Factor Report</vt:lpstr>
      <vt:lpstr>Agent Activity Report</vt:lpstr>
      <vt:lpstr>Staffing Report</vt:lpstr>
      <vt:lpstr>Self-Assessment Scores for All </vt:lpstr>
      <vt:lpstr>Incentive Goal</vt:lpstr>
      <vt:lpstr>'5 Factor Report'!Print_Area</vt:lpstr>
      <vt:lpstr>'Agent Activity Report'!Print_Area</vt:lpstr>
      <vt:lpstr>'Incentive Goal'!Print_Area</vt:lpstr>
      <vt:lpstr>'Self-Assessment Scores for All '!Print_Area</vt:lpstr>
      <vt:lpstr>'5 Factor Report'!Print_Titles</vt:lpstr>
      <vt:lpstr>'Agent Activity Report'!Print_Titles</vt:lpstr>
      <vt:lpstr>'Incentive Goal'!Print_Titles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RLeggett</dc:creator>
  <cp:lastModifiedBy>Wells, Stephanie</cp:lastModifiedBy>
  <cp:lastPrinted>2020-01-13T22:10:58Z</cp:lastPrinted>
  <dcterms:created xsi:type="dcterms:W3CDTF">2008-06-26T17:04:55Z</dcterms:created>
  <dcterms:modified xsi:type="dcterms:W3CDTF">2026-10-22T17:34:29Z</dcterms:modified>
</cp:coreProperties>
</file>